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Z:\CPL\COMISSÃO 081-S - NOV 2020\3 - LICITAÇÕES 2021\CONCORRÊNCIA\CP 012.2021 - GALERIA N. ITAPARICA\"/>
    </mc:Choice>
  </mc:AlternateContent>
  <xr:revisionPtr revIDLastSave="0" documentId="8_{023134D5-9416-47E4-BA5F-650510CCB463}" xr6:coauthVersionLast="47" xr6:coauthVersionMax="47" xr10:uidLastSave="{00000000-0000-0000-0000-000000000000}"/>
  <bookViews>
    <workbookView xWindow="-120" yWindow="-120" windowWidth="29040" windowHeight="15840" tabRatio="964" activeTab="4" xr2:uid="{00000000-000D-0000-FFFF-FFFF00000000}"/>
  </bookViews>
  <sheets>
    <sheet name="MAPA DESTINACAO GUA" sheetId="1" r:id="rId1"/>
    <sheet name="CRONOGRAMA" sheetId="2" r:id="rId2"/>
    <sheet name="CURVA ABC" sheetId="3" r:id="rId3"/>
    <sheet name="BDI SEM desoneração" sheetId="4" r:id="rId4"/>
    <sheet name="PLANILHA SEM DESONERACAO" sheetId="5" r:id="rId5"/>
    <sheet name="CPU SEM DESONERACAO" sheetId="6" r:id="rId6"/>
    <sheet name="CPU AUX SEM DESONERACAO" sheetId="7" r:id="rId7"/>
    <sheet name="BDI DESONERADO" sheetId="8" r:id="rId8"/>
    <sheet name="PLANILHA DESONERADA" sheetId="9" r:id="rId9"/>
    <sheet name="CPU DESONERADA" sheetId="10" r:id="rId10"/>
    <sheet name="CPU AUX DESONERADO" sheetId="11" r:id="rId11"/>
  </sheets>
  <definedNames>
    <definedName name="__________________BOR1" localSheetId="0">#REF!</definedName>
    <definedName name="__________________BOR1">#REF!</definedName>
    <definedName name="______________BOR1" localSheetId="0">#REF!</definedName>
    <definedName name="______________BOR1">#REF!</definedName>
    <definedName name="_____________BOR1" localSheetId="0">#REF!</definedName>
    <definedName name="_____________BOR1">#REF!</definedName>
    <definedName name="____________BOR1" localSheetId="0">#REF!</definedName>
    <definedName name="____________BOR1">#REF!</definedName>
    <definedName name="___________BOR1" localSheetId="0">#REF!</definedName>
    <definedName name="___________BOR1">#REF!</definedName>
    <definedName name="__________BOR1" localSheetId="0">#REF!</definedName>
    <definedName name="__________BOR1">#REF!</definedName>
    <definedName name="_________BOR1" localSheetId="0">#REF!</definedName>
    <definedName name="_________BOR1">#REF!</definedName>
    <definedName name="________BOR1" localSheetId="0">#REF!</definedName>
    <definedName name="________BOR1">#REF!</definedName>
    <definedName name="________NIL1" localSheetId="0">#REF!</definedName>
    <definedName name="________NIL1">#REF!</definedName>
    <definedName name="_______BOR1" localSheetId="0">#REF!</definedName>
    <definedName name="_______BOR1">#REF!</definedName>
    <definedName name="_______NIL1" localSheetId="0">#REF!</definedName>
    <definedName name="_______NIL1">#REF!</definedName>
    <definedName name="______BOR1" localSheetId="0">#REF!</definedName>
    <definedName name="______BOR1">#REF!</definedName>
    <definedName name="______NIL1" localSheetId="0">#REF!</definedName>
    <definedName name="______NIL1">#REF!</definedName>
    <definedName name="_____BOR1" localSheetId="0">#REF!</definedName>
    <definedName name="_____BOR1">#REF!</definedName>
    <definedName name="____BOR1" localSheetId="0">#REF!</definedName>
    <definedName name="____BOR1">#REF!</definedName>
    <definedName name="____NIL1" localSheetId="0">#REF!</definedName>
    <definedName name="____NIL1">#REF!</definedName>
    <definedName name="___BOR1" localSheetId="0">#REF!</definedName>
    <definedName name="___BOR1">#REF!</definedName>
    <definedName name="___NIL1" localSheetId="0">#REF!</definedName>
    <definedName name="___NIL1">#REF!</definedName>
    <definedName name="__BOR1" localSheetId="0">#REF!</definedName>
    <definedName name="__BOR1">#REF!</definedName>
    <definedName name="__NIL1" localSheetId="0">#REF!</definedName>
    <definedName name="__NIL1">#REF!</definedName>
    <definedName name="_16.3___VEÍCULOS" localSheetId="0">#REF!</definedName>
    <definedName name="_16.3___VEÍCULOS">#REF!</definedName>
    <definedName name="_16.4___COMBÚSTIVEL" localSheetId="0">#REF!</definedName>
    <definedName name="_16.4___COMBÚSTIVEL">#REF!</definedName>
    <definedName name="_16.5___EQUIPAMENTOS_DE_ESCRITÓRIO" localSheetId="0">#REF!</definedName>
    <definedName name="_16.5___EQUIPAMENTOS_DE_ESCRITÓRIO">#REF!</definedName>
    <definedName name="_17.1_MENSALISTA" localSheetId="0">#REF!</definedName>
    <definedName name="_17.1_MENSALISTA">#REF!</definedName>
    <definedName name="_17.2___HORISTA" localSheetId="0">#REF!</definedName>
    <definedName name="_17.2___HORISTA">#REF!</definedName>
    <definedName name="_18___CANTEIRO___INSTALAÇÃO___MANUTENÇÃO" localSheetId="0">#REF!</definedName>
    <definedName name="_18___CANTEIRO___INSTALAÇÃO___MANUTENÇÃO">#REF!</definedName>
    <definedName name="_2Excel_BuiltIn_Print_Titles_1_1" localSheetId="0">#REF!</definedName>
    <definedName name="_2Excel_BuiltIn_Print_Titles_1_1">#REF!</definedName>
    <definedName name="_3Excel_BuiltIn_Print_Titles_1_1" localSheetId="0">#REF!</definedName>
    <definedName name="_3Excel_BuiltIn_Print_Titles_1_1">#REF!</definedName>
    <definedName name="_BOR1" localSheetId="0">#REF!</definedName>
    <definedName name="_BOR1">#REF!</definedName>
    <definedName name="_Fill" localSheetId="0">#REF!</definedName>
    <definedName name="_Fill">#REF!</definedName>
    <definedName name="_MM" localSheetId="0">#REF!</definedName>
    <definedName name="_MM">#REF!</definedName>
    <definedName name="_NIL1" localSheetId="0">#REF!</definedName>
    <definedName name="_NIL1">#REF!</definedName>
    <definedName name="a" localSheetId="0">#REF!</definedName>
    <definedName name="a">#REF!</definedName>
    <definedName name="AAA" localSheetId="0">#REF!</definedName>
    <definedName name="AAA">#REF!</definedName>
    <definedName name="aaaaaa2" localSheetId="0">#REF!</definedName>
    <definedName name="aaaaaa2">#REF!</definedName>
    <definedName name="AAAAAAAA" localSheetId="0">#REF!</definedName>
    <definedName name="AAAAAAAA">#REF!</definedName>
    <definedName name="aaaaaaaaaaa">#REF!</definedName>
    <definedName name="acha.coluna" localSheetId="0">#REF!</definedName>
    <definedName name="acha.coluna">#REF!</definedName>
    <definedName name="acha.dados" localSheetId="0">#REF!</definedName>
    <definedName name="acha.dados">#REF!</definedName>
    <definedName name="acha.linha" localSheetId="0">#REF!</definedName>
    <definedName name="acha.linha">#REF!</definedName>
    <definedName name="Adut">#REF!</definedName>
    <definedName name="AJUDA">#REF!</definedName>
    <definedName name="Ala">#REF!</definedName>
    <definedName name="ANEXO_10_MATRIZ_DE_RESPONSABILIDADE" localSheetId="0">#REF!</definedName>
    <definedName name="ANEXO_10_MATRIZ_DE_RESPONSABILIDADE">#REF!</definedName>
    <definedName name="_xlnm.Print_Area" localSheetId="4">'PLANILHA SEM DESONERACAO'!$A$1:$J$59</definedName>
    <definedName name="Área_impressão_IM" localSheetId="0">#REF!</definedName>
    <definedName name="Área_impressão_IM">#REF!</definedName>
    <definedName name="ASDF" localSheetId="0">#REF!</definedName>
    <definedName name="ASDF">#REF!</definedName>
    <definedName name="ATA_DE_REUNIÃO">#REF!</definedName>
    <definedName name="AUXILIARES">#REF!</definedName>
    <definedName name="b" localSheetId="0">#REF!</definedName>
    <definedName name="b">#REF!</definedName>
    <definedName name="B_MEC" localSheetId="0">#REF!</definedName>
    <definedName name="B_MEC">#REF!</definedName>
    <definedName name="BBB" localSheetId="0">#REF!</definedName>
    <definedName name="BBB">#REF!</definedName>
    <definedName name="BBBB" localSheetId="0">#REF!</definedName>
    <definedName name="BBBB">#REF!</definedName>
    <definedName name="BDD_01" localSheetId="0">#REF!</definedName>
    <definedName name="BDD_01">#REF!</definedName>
    <definedName name="BLOCO" localSheetId="0">#REF!</definedName>
    <definedName name="BLOCO">#REF!</definedName>
    <definedName name="cadm" localSheetId="0">#REF!</definedName>
    <definedName name="cadm">#REF!</definedName>
    <definedName name="CASH_FLOW" localSheetId="0">#REF!</definedName>
    <definedName name="CASH_FLOW">#REF!</definedName>
    <definedName name="CBUQ" localSheetId="0">#REF!</definedName>
    <definedName name="CBUQ">#REF!</definedName>
    <definedName name="cbuq2" localSheetId="0">#REF!</definedName>
    <definedName name="cbuq2">#REF!</definedName>
    <definedName name="ccc" localSheetId="0">#REF!</definedName>
    <definedName name="ccc">#REF!</definedName>
    <definedName name="Cliente" localSheetId="0">#REF!</definedName>
    <definedName name="Cliente">#REF!</definedName>
    <definedName name="Código" localSheetId="0">#REF!</definedName>
    <definedName name="Código">#REF!</definedName>
    <definedName name="Comprimento_Equivalente" localSheetId="0">#REF!</definedName>
    <definedName name="Comprimento_Equivalente">#REF!</definedName>
    <definedName name="contratada">#REF!</definedName>
    <definedName name="CPU" localSheetId="0">#REF!</definedName>
    <definedName name="CPU">#REF!</definedName>
    <definedName name="critério" localSheetId="0">#REF!</definedName>
    <definedName name="critério">#REF!</definedName>
    <definedName name="critério1" localSheetId="0">#REF!</definedName>
    <definedName name="critério1">#REF!</definedName>
    <definedName name="CUSTO_DE_COMBUSTÍVEL_E_LUFRIFICANTES" localSheetId="0">#REF!</definedName>
    <definedName name="CUSTO_DE_COMBUSTÍVEL_E_LUFRIFICANTES">#REF!</definedName>
    <definedName name="DADOS" localSheetId="0">#REF!</definedName>
    <definedName name="DADOS">#REF!</definedName>
    <definedName name="Decréscimos" localSheetId="0">#REF!</definedName>
    <definedName name="Decréscimos">#REF!</definedName>
    <definedName name="DIAMETRO" localSheetId="0">#REF!</definedName>
    <definedName name="DIAMETRO">#REF!</definedName>
    <definedName name="EE" localSheetId="0">#REF!</definedName>
    <definedName name="EE">#REF!</definedName>
    <definedName name="EFETIVO" localSheetId="0">#REF!</definedName>
    <definedName name="EFETIVO">#REF!</definedName>
    <definedName name="EMPRE" localSheetId="0">#REF!</definedName>
    <definedName name="EMPRE">#REF!</definedName>
    <definedName name="EQUIPAMENTO">#REF!</definedName>
    <definedName name="eu">#REF!</definedName>
    <definedName name="Excel_BuiltIn_Database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_1" localSheetId="0">#REF!</definedName>
    <definedName name="Excel_BuiltIn_Print_Titles_1">#REF!</definedName>
    <definedName name="Exist" localSheetId="0">#REF!</definedName>
    <definedName name="Exist">#REF!</definedName>
    <definedName name="F" localSheetId="0">#REF!</definedName>
    <definedName name="F">#REF!</definedName>
    <definedName name="GERAL" localSheetId="0">#REF!</definedName>
    <definedName name="GERAL">#REF!</definedName>
    <definedName name="I" localSheetId="0">#REF!</definedName>
    <definedName name="I">#REF!</definedName>
    <definedName name="impress">#REF!</definedName>
    <definedName name="IMPRESSÃO" localSheetId="0">#REF!</definedName>
    <definedName name="IMPRESSÃO">#REF!</definedName>
    <definedName name="imprimação" localSheetId="0">#REF!</definedName>
    <definedName name="imprimação">#REF!</definedName>
    <definedName name="InhaltsvezSUMMEN" localSheetId="0">#REF!</definedName>
    <definedName name="InhaltsvezSUMMEN">#REF!</definedName>
    <definedName name="INSS" localSheetId="0">#REF!</definedName>
    <definedName name="INSS">#REF!</definedName>
    <definedName name="JR_PAGE_ANCHOR_0_1" localSheetId="10">'CPU AUX DESONERADO'!$A$1</definedName>
    <definedName name="JR_PAGE_ANCHOR_0_1" localSheetId="6">'CPU AUX SEM DESONERACAO'!$A$1</definedName>
    <definedName name="JR_PAGE_ANCHOR_0_1" localSheetId="9">'CPU DESONERADA'!$A$1</definedName>
    <definedName name="JR_PAGE_ANCHOR_0_1" localSheetId="5">'CPU SEM DESONERACAO'!$A$1</definedName>
    <definedName name="JR_PAGE_ANCHOR_0_1" localSheetId="1">CRONOGRAMA!$A$1</definedName>
    <definedName name="JR_PAGE_ANCHOR_0_1" localSheetId="2">'CURVA ABC'!$A$1</definedName>
    <definedName name="JR_PAGE_ANCHOR_0_1" localSheetId="0">#REF!</definedName>
    <definedName name="JR_PAGE_ANCHOR_0_1" localSheetId="8">'PLANILHA DESONERADA'!$A$1</definedName>
    <definedName name="JR_PAGE_ANCHOR_0_1" localSheetId="4">'PLANILHA SEM DESONERACAO'!$A$1</definedName>
    <definedName name="JR_PAGE_ANCHOR_0_1">#REF!</definedName>
    <definedName name="k" localSheetId="0">#REF!</definedName>
    <definedName name="k">#REF!</definedName>
    <definedName name="KKKK" localSheetId="0">#REF!</definedName>
    <definedName name="KKKK">#REF!</definedName>
    <definedName name="kkkk2" localSheetId="0">#REF!</definedName>
    <definedName name="kkkk2">#REF!</definedName>
    <definedName name="kkkkkkk" localSheetId="0">#REF!</definedName>
    <definedName name="kkkkkkk">#REF!</definedName>
    <definedName name="kkkkkkkk3" localSheetId="0">#REF!</definedName>
    <definedName name="kkkkkkkk3">#REF!</definedName>
    <definedName name="kl" localSheetId="0">#REF!</definedName>
    <definedName name="kl">#REF!</definedName>
    <definedName name="klkl" localSheetId="0">#REF!</definedName>
    <definedName name="klkl">#REF!</definedName>
    <definedName name="Laranjeiras" localSheetId="0">#REF!</definedName>
    <definedName name="Laranjeiras">#REF!</definedName>
    <definedName name="lista" localSheetId="0">#REF!</definedName>
    <definedName name="lista">#REF!</definedName>
    <definedName name="lista.coluna" localSheetId="0">#REF!</definedName>
    <definedName name="lista.coluna">#REF!</definedName>
    <definedName name="lista.linha" localSheetId="0">#REF!</definedName>
    <definedName name="lista.linha">#REF!</definedName>
    <definedName name="LLLLL" localSheetId="0">#REF!</definedName>
    <definedName name="LLLLL">#REF!</definedName>
    <definedName name="MATRIZ_DE_RESPONSABILIDADE" localSheetId="0">#REF!</definedName>
    <definedName name="MATRIZ_DE_RESPONSABILIDADE">#REF!</definedName>
    <definedName name="memoria" localSheetId="0">#REF!</definedName>
    <definedName name="memoria">#REF!</definedName>
    <definedName name="MmExcelLinker_CBF3F7D5_5F0E_4EA5_B59F_34028F0F12D2" localSheetId="0">#REF!</definedName>
    <definedName name="MmExcelLinker_CBF3F7D5_5F0E_4EA5_B59F_34028F0F12D2">#REF!</definedName>
    <definedName name="N__EPC" localSheetId="0">#REF!</definedName>
    <definedName name="N__EPC">#REF!</definedName>
    <definedName name="nil" localSheetId="0">#REF!</definedName>
    <definedName name="nil">#REF!</definedName>
    <definedName name="NOME">#REF!</definedName>
    <definedName name="p" localSheetId="0">#REF!</definedName>
    <definedName name="p">#REF!</definedName>
    <definedName name="PASSARELAS" localSheetId="0">#REF!</definedName>
    <definedName name="PASSARELAS">#REF!</definedName>
    <definedName name="pelicano" localSheetId="0">#REF!</definedName>
    <definedName name="pelicano">#REF!</definedName>
    <definedName name="pinheiros" localSheetId="0">#REF!</definedName>
    <definedName name="pinheiros">#REF!</definedName>
    <definedName name="pl" localSheetId="0">#REF!</definedName>
    <definedName name="pl">#REF!</definedName>
    <definedName name="Print_Area_MI" localSheetId="0">#REF!</definedName>
    <definedName name="Print_Area_MI">#REF!</definedName>
    <definedName name="PRINT_TITLES_MI" localSheetId="0">#REF!</definedName>
    <definedName name="PRINT_TITLES_MI">#REF!</definedName>
    <definedName name="PROJETO" localSheetId="0">#REF!</definedName>
    <definedName name="PROJETO">#REF!</definedName>
    <definedName name="qq" localSheetId="0">#REF!</definedName>
    <definedName name="qq">#REF!</definedName>
    <definedName name="REATERRO_DE_VALAS_COMPACTADO_MECANICAMENTE" localSheetId="0">#REF!</definedName>
    <definedName name="REATERRO_DE_VALAS_COMPACTADO_MECANICAMENTE">#REF!</definedName>
    <definedName name="rec" localSheetId="0">#REF!</definedName>
    <definedName name="rec">#REF!</definedName>
    <definedName name="recuper" localSheetId="0">#REF!</definedName>
    <definedName name="recuper">#REF!</definedName>
    <definedName name="rere" localSheetId="0">#REF!</definedName>
    <definedName name="rere">#REF!</definedName>
    <definedName name="S" localSheetId="0">#REF!</definedName>
    <definedName name="S">#REF!</definedName>
    <definedName name="SCO" localSheetId="0">#REF!</definedName>
    <definedName name="SCO">#REF!</definedName>
    <definedName name="SEMANAS" localSheetId="0">#REF!</definedName>
    <definedName name="SEMANAS">#REF!</definedName>
    <definedName name="SS" localSheetId="0">#REF!</definedName>
    <definedName name="SS">#REF!</definedName>
    <definedName name="sssss" localSheetId="0">#REF!</definedName>
    <definedName name="sssss">#REF!</definedName>
    <definedName name="tabela" localSheetId="0">#REF!</definedName>
    <definedName name="tabela">#REF!</definedName>
    <definedName name="tabela1" localSheetId="0">#REF!</definedName>
    <definedName name="tabela1">#REF!</definedName>
    <definedName name="teca1" localSheetId="0">#REF!</definedName>
    <definedName name="teca1">#REF!</definedName>
    <definedName name="tera" localSheetId="0">#REF!</definedName>
    <definedName name="tera">#REF!</definedName>
    <definedName name="TEST" localSheetId="0">#REF!</definedName>
    <definedName name="TEST">#REF!</definedName>
    <definedName name="TOT" localSheetId="0">#REF!</definedName>
    <definedName name="TOT">#REF!</definedName>
    <definedName name="total" localSheetId="0">#REF!</definedName>
    <definedName name="total">#REF!</definedName>
    <definedName name="tudo">#REF!</definedName>
    <definedName name="Valores" localSheetId="0">#REF!</definedName>
    <definedName name="Valores">#REF!</definedName>
    <definedName name="VALORES_VALORES_Listar" localSheetId="0">#REF!</definedName>
    <definedName name="VALORES_VALORES_Listar">#REF!</definedName>
    <definedName name="VB1.0" localSheetId="0">#REF!</definedName>
    <definedName name="VB1.0">#REF!</definedName>
    <definedName name="VB1.1">#REF!</definedName>
    <definedName name="VB1.3">#REF!</definedName>
    <definedName name="VB2.0">#REF!</definedName>
    <definedName name="VB2.1">#REF!</definedName>
    <definedName name="VB2.10">#REF!</definedName>
    <definedName name="VB2.2">#REF!</definedName>
    <definedName name="VB2.3">#REF!</definedName>
    <definedName name="VB2.4">#REF!</definedName>
    <definedName name="VB2.5">#REF!</definedName>
    <definedName name="VB2.6">#REF!</definedName>
    <definedName name="VB2.7">#REF!</definedName>
    <definedName name="VB2.8">#REF!</definedName>
    <definedName name="VB2.9">#REF!</definedName>
    <definedName name="VB3.0">#REF!</definedName>
    <definedName name="VB3.1">#REF!</definedName>
    <definedName name="VB3.2">#REF!</definedName>
    <definedName name="VB3.3">#REF!</definedName>
    <definedName name="VB3.4">#REF!</definedName>
    <definedName name="VB3.5">#REF!</definedName>
    <definedName name="VB3.6">#REF!</definedName>
    <definedName name="VB3.7">#REF!</definedName>
    <definedName name="VB4.0">#REF!</definedName>
    <definedName name="VB4.1">#REF!</definedName>
    <definedName name="VB4.2">#REF!</definedName>
    <definedName name="VB4.3">#REF!</definedName>
    <definedName name="VB4.3.1">#REF!</definedName>
    <definedName name="VB4.3.2">#REF!</definedName>
    <definedName name="VB4.4">#REF!</definedName>
    <definedName name="VB4.5">#REF!</definedName>
    <definedName name="VB5.0">#REF!</definedName>
    <definedName name="VB5.1">#REF!</definedName>
    <definedName name="VB5.2">#REF!</definedName>
    <definedName name="VB6.0">#REF!</definedName>
    <definedName name="VB6.1">#REF!</definedName>
    <definedName name="VB6.2">#REF!</definedName>
    <definedName name="VB6.2.1">#REF!</definedName>
    <definedName name="VB6.2.2">#REF!</definedName>
    <definedName name="VB6.2.3">#REF!</definedName>
    <definedName name="VB6.3">#REF!</definedName>
    <definedName name="VB6.3.1">#REF!</definedName>
    <definedName name="VB6.3.2">#REF!</definedName>
    <definedName name="VB6.4">#REF!</definedName>
    <definedName name="VB6.4.1">#REF!</definedName>
    <definedName name="VB6.4.2">#REF!</definedName>
    <definedName name="VB6.4.3">#REF!</definedName>
    <definedName name="VB6.4.4">#REF!</definedName>
    <definedName name="VB6.4.5">#REF!</definedName>
    <definedName name="VB6.5">#REF!</definedName>
    <definedName name="VB6.6">#REF!</definedName>
    <definedName name="VB6.7">#REF!</definedName>
    <definedName name="VB6.8">#REF!</definedName>
    <definedName name="VB6.8.1">#REF!</definedName>
    <definedName name="VB6.8.2">#REF!</definedName>
    <definedName name="VB6.8.3">#REF!</definedName>
    <definedName name="VB6.8.4">#REF!</definedName>
    <definedName name="VB6.8.5">#REF!</definedName>
    <definedName name="VB6.8.6">#REF!</definedName>
    <definedName name="VB6.8.7">#REF!</definedName>
    <definedName name="VB6.8.8">#REF!</definedName>
    <definedName name="VB6.8.9">#REF!</definedName>
    <definedName name="Volume">#REF!</definedName>
    <definedName name="wrn.PENDENCIAS." localSheetId="0">#REF!</definedName>
    <definedName name="wrn.PENDENCIAS.">#REF!</definedName>
    <definedName name="wrn.RELAT_EAP." localSheetId="0">#REF!</definedName>
    <definedName name="wrn.RELAT_EAP.">#REF!</definedName>
    <definedName name="x" localSheetId="0">#REF!</definedName>
    <definedName name="x">#REF!</definedName>
    <definedName name="xx" localSheetId="0">#REF!</definedName>
    <definedName name="xx">#REF!</definedName>
    <definedName name="xxxxx">#REF!</definedName>
    <definedName name="xxxxxxx">#REF!</definedName>
    <definedName name="xxxxxxxxx">#REF!</definedName>
    <definedName name="ZZZZZB2">#REF!</definedName>
    <definedName name="zzzzzzz">#REF!</definedName>
    <definedName name="ZZZZZZZZZZ2">#REF!</definedName>
    <definedName name="ZZZZZZZZZZZ">#REF!</definedName>
    <definedName name="ZZZZZZZZZZZZZZZZZZZZZZZZ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9" l="1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4" i="9"/>
  <c r="L43" i="9"/>
  <c r="L42" i="9"/>
  <c r="L41" i="9"/>
  <c r="L39" i="9"/>
  <c r="L37" i="9"/>
  <c r="L36" i="9"/>
  <c r="L35" i="9"/>
  <c r="L34" i="9"/>
  <c r="L33" i="9"/>
  <c r="L31" i="9"/>
  <c r="L30" i="9"/>
  <c r="L29" i="9"/>
  <c r="L28" i="9"/>
  <c r="L27" i="9"/>
  <c r="L26" i="9"/>
  <c r="L25" i="9"/>
  <c r="L24" i="9"/>
  <c r="L23" i="9"/>
  <c r="L22" i="9"/>
  <c r="L21" i="9"/>
  <c r="L20" i="9"/>
  <c r="L17" i="9"/>
  <c r="L16" i="9"/>
  <c r="L15" i="9"/>
  <c r="L14" i="9"/>
  <c r="L13" i="9"/>
  <c r="L11" i="9"/>
  <c r="L10" i="9"/>
  <c r="L9" i="9"/>
  <c r="L8" i="9"/>
  <c r="L7" i="9"/>
  <c r="L6" i="9"/>
  <c r="C15" i="2"/>
  <c r="I16" i="2" s="1"/>
  <c r="H4" i="3"/>
  <c r="H5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6" i="3"/>
  <c r="L5" i="5"/>
  <c r="L6" i="5"/>
  <c r="L7" i="5"/>
  <c r="L8" i="5"/>
  <c r="L9" i="5"/>
  <c r="L10" i="5"/>
  <c r="L11" i="5"/>
  <c r="L13" i="5"/>
  <c r="L14" i="5"/>
  <c r="L15" i="5"/>
  <c r="L16" i="5"/>
  <c r="L17" i="5"/>
  <c r="L20" i="5"/>
  <c r="L21" i="5"/>
  <c r="L22" i="5"/>
  <c r="L23" i="5"/>
  <c r="L24" i="5"/>
  <c r="L25" i="5"/>
  <c r="L26" i="5"/>
  <c r="L27" i="5"/>
  <c r="L28" i="5"/>
  <c r="L29" i="5"/>
  <c r="L30" i="5"/>
  <c r="L31" i="5"/>
  <c r="L33" i="5"/>
  <c r="L34" i="5"/>
  <c r="L35" i="5"/>
  <c r="L36" i="5"/>
  <c r="L37" i="5"/>
  <c r="L39" i="5"/>
  <c r="L41" i="5"/>
  <c r="L42" i="5"/>
  <c r="L43" i="5"/>
  <c r="L44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H29" i="5"/>
  <c r="H28" i="5"/>
  <c r="I28" i="5" s="1"/>
  <c r="H31" i="5"/>
  <c r="H44" i="5"/>
  <c r="I44" i="5" s="1"/>
  <c r="G69" i="8"/>
  <c r="G67" i="8"/>
  <c r="G63" i="8"/>
  <c r="F34" i="8"/>
  <c r="F32" i="8"/>
  <c r="F31" i="8"/>
  <c r="G28" i="8"/>
  <c r="F26" i="8"/>
  <c r="F25" i="8"/>
  <c r="G22" i="8"/>
  <c r="G20" i="8"/>
  <c r="G18" i="8"/>
  <c r="E12" i="8"/>
  <c r="B2" i="8"/>
  <c r="G66" i="4"/>
  <c r="G61" i="8"/>
  <c r="G30" i="4"/>
  <c r="G24" i="4"/>
  <c r="B2" i="4"/>
  <c r="G39" i="1"/>
  <c r="G33" i="1"/>
  <c r="G45" i="1" l="1"/>
  <c r="F16" i="2"/>
  <c r="G16" i="2"/>
  <c r="I31" i="5"/>
  <c r="J31" i="5" s="1"/>
  <c r="M31" i="5" s="1"/>
  <c r="M32" i="5" s="1"/>
  <c r="G30" i="8"/>
  <c r="D16" i="2"/>
  <c r="H16" i="2"/>
  <c r="E16" i="2"/>
  <c r="I29" i="5"/>
  <c r="J29" i="5" s="1"/>
  <c r="I22" i="3"/>
  <c r="I5" i="3"/>
  <c r="I25" i="3"/>
  <c r="I4" i="3"/>
  <c r="J4" i="3" s="1"/>
  <c r="I12" i="3"/>
  <c r="L59" i="5"/>
  <c r="I49" i="3" s="1"/>
  <c r="I47" i="3"/>
  <c r="I31" i="3"/>
  <c r="I15" i="3"/>
  <c r="J44" i="5"/>
  <c r="J28" i="5"/>
  <c r="L59" i="9"/>
  <c r="G24" i="8"/>
  <c r="G35" i="4"/>
  <c r="G60" i="4"/>
  <c r="G36" i="8"/>
  <c r="G59" i="8"/>
  <c r="G75" i="8" s="1"/>
  <c r="J16" i="2" l="1"/>
  <c r="H58" i="5"/>
  <c r="I58" i="5" s="1"/>
  <c r="J58" i="5" s="1"/>
  <c r="H54" i="5"/>
  <c r="I54" i="5" s="1"/>
  <c r="J54" i="5" s="1"/>
  <c r="H50" i="5"/>
  <c r="I50" i="5" s="1"/>
  <c r="J50" i="5" s="1"/>
  <c r="H46" i="5"/>
  <c r="I46" i="5" s="1"/>
  <c r="J46" i="5" s="1"/>
  <c r="H39" i="5"/>
  <c r="I39" i="5" s="1"/>
  <c r="J39" i="5" s="1"/>
  <c r="H34" i="5"/>
  <c r="H26" i="5"/>
  <c r="I26" i="5" s="1"/>
  <c r="J26" i="5" s="1"/>
  <c r="H22" i="5"/>
  <c r="I22" i="5" s="1"/>
  <c r="J22" i="5" s="1"/>
  <c r="H16" i="5"/>
  <c r="H6" i="5"/>
  <c r="H10" i="5"/>
  <c r="I10" i="5" s="1"/>
  <c r="J10" i="5" s="1"/>
  <c r="H57" i="5"/>
  <c r="I57" i="5" s="1"/>
  <c r="J57" i="5" s="1"/>
  <c r="H53" i="5"/>
  <c r="H49" i="5"/>
  <c r="H43" i="5"/>
  <c r="H37" i="5"/>
  <c r="H33" i="5"/>
  <c r="H25" i="5"/>
  <c r="H21" i="5"/>
  <c r="I21" i="5" s="1"/>
  <c r="J21" i="5" s="1"/>
  <c r="H15" i="5"/>
  <c r="H7" i="5"/>
  <c r="I7" i="5" s="1"/>
  <c r="J7" i="5" s="1"/>
  <c r="H11" i="5"/>
  <c r="I11" i="5" s="1"/>
  <c r="J11" i="5" s="1"/>
  <c r="H56" i="5"/>
  <c r="H52" i="5"/>
  <c r="H48" i="5"/>
  <c r="H42" i="5"/>
  <c r="H36" i="5"/>
  <c r="H30" i="5"/>
  <c r="H24" i="5"/>
  <c r="I24" i="5" s="1"/>
  <c r="J24" i="5" s="1"/>
  <c r="H20" i="5"/>
  <c r="I20" i="5" s="1"/>
  <c r="J20" i="5" s="1"/>
  <c r="H14" i="5"/>
  <c r="I14" i="5" s="1"/>
  <c r="J14" i="5" s="1"/>
  <c r="H8" i="5"/>
  <c r="H5" i="5"/>
  <c r="I5" i="5" s="1"/>
  <c r="J5" i="5" s="1"/>
  <c r="H55" i="5"/>
  <c r="H51" i="5"/>
  <c r="I51" i="5" s="1"/>
  <c r="J51" i="5" s="1"/>
  <c r="H47" i="5"/>
  <c r="I47" i="5" s="1"/>
  <c r="J47" i="5" s="1"/>
  <c r="H41" i="5"/>
  <c r="I41" i="5" s="1"/>
  <c r="J41" i="5" s="1"/>
  <c r="H35" i="5"/>
  <c r="I35" i="5" s="1"/>
  <c r="J35" i="5" s="1"/>
  <c r="H27" i="5"/>
  <c r="I27" i="5" s="1"/>
  <c r="J27" i="5" s="1"/>
  <c r="H23" i="5"/>
  <c r="I23" i="5" s="1"/>
  <c r="J23" i="5" s="1"/>
  <c r="H17" i="5"/>
  <c r="H13" i="5"/>
  <c r="I13" i="5" s="1"/>
  <c r="J13" i="5" s="1"/>
  <c r="H9" i="5"/>
  <c r="I9" i="5" s="1"/>
  <c r="J9" i="5" s="1"/>
  <c r="H55" i="9"/>
  <c r="I55" i="9" s="1"/>
  <c r="J55" i="9" s="1"/>
  <c r="H51" i="9"/>
  <c r="I51" i="9" s="1"/>
  <c r="J51" i="9" s="1"/>
  <c r="H47" i="9"/>
  <c r="I47" i="9" s="1"/>
  <c r="J47" i="9" s="1"/>
  <c r="H41" i="9"/>
  <c r="I41" i="9" s="1"/>
  <c r="J41" i="9" s="1"/>
  <c r="H35" i="9"/>
  <c r="I35" i="9" s="1"/>
  <c r="J35" i="9" s="1"/>
  <c r="H24" i="9"/>
  <c r="I24" i="9" s="1"/>
  <c r="J24" i="9" s="1"/>
  <c r="H20" i="9"/>
  <c r="I20" i="9" s="1"/>
  <c r="J20" i="9" s="1"/>
  <c r="H16" i="9"/>
  <c r="I16" i="9" s="1"/>
  <c r="J16" i="9" s="1"/>
  <c r="H6" i="9"/>
  <c r="I6" i="9" s="1"/>
  <c r="J6" i="9" s="1"/>
  <c r="H10" i="9"/>
  <c r="I10" i="9" s="1"/>
  <c r="J10" i="9" s="1"/>
  <c r="H58" i="9"/>
  <c r="I58" i="9" s="1"/>
  <c r="J58" i="9" s="1"/>
  <c r="H54" i="9"/>
  <c r="I54" i="9" s="1"/>
  <c r="J54" i="9" s="1"/>
  <c r="H50" i="9"/>
  <c r="I50" i="9" s="1"/>
  <c r="J50" i="9" s="1"/>
  <c r="H46" i="9"/>
  <c r="I46" i="9" s="1"/>
  <c r="J46" i="9" s="1"/>
  <c r="H39" i="9"/>
  <c r="I39" i="9" s="1"/>
  <c r="J39" i="9" s="1"/>
  <c r="H34" i="9"/>
  <c r="I34" i="9" s="1"/>
  <c r="J34" i="9" s="1"/>
  <c r="H27" i="9"/>
  <c r="I27" i="9" s="1"/>
  <c r="J27" i="9" s="1"/>
  <c r="H23" i="9"/>
  <c r="I23" i="9" s="1"/>
  <c r="J23" i="9" s="1"/>
  <c r="H15" i="9"/>
  <c r="I15" i="9" s="1"/>
  <c r="J15" i="9" s="1"/>
  <c r="H7" i="9"/>
  <c r="I7" i="9" s="1"/>
  <c r="J7" i="9" s="1"/>
  <c r="H11" i="9"/>
  <c r="I11" i="9" s="1"/>
  <c r="J11" i="9" s="1"/>
  <c r="H57" i="9"/>
  <c r="I57" i="9" s="1"/>
  <c r="J57" i="9" s="1"/>
  <c r="H53" i="9"/>
  <c r="I53" i="9" s="1"/>
  <c r="J53" i="9" s="1"/>
  <c r="H49" i="9"/>
  <c r="I49" i="9" s="1"/>
  <c r="J49" i="9" s="1"/>
  <c r="H43" i="9"/>
  <c r="I43" i="9" s="1"/>
  <c r="J43" i="9" s="1"/>
  <c r="H37" i="9"/>
  <c r="I37" i="9" s="1"/>
  <c r="J37" i="9" s="1"/>
  <c r="H33" i="9"/>
  <c r="I33" i="9" s="1"/>
  <c r="J33" i="9" s="1"/>
  <c r="H26" i="9"/>
  <c r="I26" i="9" s="1"/>
  <c r="J26" i="9" s="1"/>
  <c r="H22" i="9"/>
  <c r="I22" i="9" s="1"/>
  <c r="J22" i="9" s="1"/>
  <c r="H14" i="9"/>
  <c r="I14" i="9" s="1"/>
  <c r="J14" i="9" s="1"/>
  <c r="H8" i="9"/>
  <c r="I8" i="9" s="1"/>
  <c r="J8" i="9" s="1"/>
  <c r="H5" i="9"/>
  <c r="I5" i="9" s="1"/>
  <c r="J5" i="9" s="1"/>
  <c r="H56" i="9"/>
  <c r="I56" i="9" s="1"/>
  <c r="J56" i="9" s="1"/>
  <c r="H52" i="9"/>
  <c r="I52" i="9" s="1"/>
  <c r="J52" i="9" s="1"/>
  <c r="H48" i="9"/>
  <c r="I48" i="9" s="1"/>
  <c r="J48" i="9" s="1"/>
  <c r="H42" i="9"/>
  <c r="I42" i="9" s="1"/>
  <c r="J42" i="9" s="1"/>
  <c r="H36" i="9"/>
  <c r="I36" i="9" s="1"/>
  <c r="J36" i="9" s="1"/>
  <c r="H30" i="9"/>
  <c r="I30" i="9" s="1"/>
  <c r="J30" i="9" s="1"/>
  <c r="H25" i="9"/>
  <c r="I25" i="9" s="1"/>
  <c r="J25" i="9" s="1"/>
  <c r="H21" i="9"/>
  <c r="I21" i="9" s="1"/>
  <c r="J21" i="9" s="1"/>
  <c r="H17" i="9"/>
  <c r="I17" i="9" s="1"/>
  <c r="J17" i="9" s="1"/>
  <c r="H13" i="9"/>
  <c r="I13" i="9" s="1"/>
  <c r="J13" i="9" s="1"/>
  <c r="H9" i="9"/>
  <c r="I9" i="9" s="1"/>
  <c r="J9" i="9" s="1"/>
  <c r="H44" i="9"/>
  <c r="I44" i="9" s="1"/>
  <c r="J44" i="9" s="1"/>
  <c r="H31" i="9"/>
  <c r="I31" i="9" s="1"/>
  <c r="J31" i="9" s="1"/>
  <c r="H29" i="9"/>
  <c r="I29" i="9" s="1"/>
  <c r="J29" i="9" s="1"/>
  <c r="H28" i="9"/>
  <c r="I28" i="9" s="1"/>
  <c r="J28" i="9" s="1"/>
  <c r="I29" i="3"/>
  <c r="I45" i="3"/>
  <c r="I13" i="3"/>
  <c r="I33" i="3"/>
  <c r="I26" i="3"/>
  <c r="I23" i="3"/>
  <c r="I20" i="3"/>
  <c r="I17" i="3"/>
  <c r="I37" i="3"/>
  <c r="I28" i="3"/>
  <c r="I14" i="3"/>
  <c r="I30" i="3"/>
  <c r="I46" i="3"/>
  <c r="J5" i="3"/>
  <c r="I19" i="3"/>
  <c r="I35" i="3"/>
  <c r="I24" i="3"/>
  <c r="I16" i="3"/>
  <c r="I10" i="3"/>
  <c r="I42" i="3"/>
  <c r="I7" i="3"/>
  <c r="I39" i="3"/>
  <c r="I32" i="3"/>
  <c r="I11" i="3"/>
  <c r="I27" i="3"/>
  <c r="I43" i="3"/>
  <c r="I36" i="3"/>
  <c r="I48" i="3"/>
  <c r="I21" i="3"/>
  <c r="I41" i="3"/>
  <c r="I44" i="3"/>
  <c r="I18" i="3"/>
  <c r="I34" i="3"/>
  <c r="I6" i="3"/>
  <c r="I38" i="3"/>
  <c r="I8" i="3"/>
  <c r="I9" i="3"/>
  <c r="I40" i="3"/>
  <c r="J4" i="9" l="1"/>
  <c r="J40" i="9"/>
  <c r="I36" i="5"/>
  <c r="J36" i="5" s="1"/>
  <c r="J56" i="5"/>
  <c r="I56" i="5"/>
  <c r="I43" i="5"/>
  <c r="J43" i="5" s="1"/>
  <c r="J32" i="9"/>
  <c r="J19" i="9"/>
  <c r="J55" i="5"/>
  <c r="I55" i="5"/>
  <c r="I42" i="5"/>
  <c r="J42" i="5" s="1"/>
  <c r="J40" i="5" s="1"/>
  <c r="C17" i="2" s="1"/>
  <c r="J25" i="5"/>
  <c r="J19" i="5" s="1"/>
  <c r="I25" i="5"/>
  <c r="I49" i="5"/>
  <c r="J49" i="5" s="1"/>
  <c r="J6" i="5"/>
  <c r="I6" i="5"/>
  <c r="I34" i="5"/>
  <c r="J34" i="5" s="1"/>
  <c r="J12" i="9"/>
  <c r="J45" i="9"/>
  <c r="I17" i="5"/>
  <c r="J17" i="5" s="1"/>
  <c r="I48" i="5"/>
  <c r="J48" i="5" s="1"/>
  <c r="J33" i="5"/>
  <c r="I33" i="5"/>
  <c r="I53" i="5"/>
  <c r="J53" i="5" s="1"/>
  <c r="J16" i="5"/>
  <c r="I16" i="5"/>
  <c r="I8" i="5"/>
  <c r="J8" i="5" s="1"/>
  <c r="J30" i="5"/>
  <c r="I30" i="5"/>
  <c r="I52" i="5"/>
  <c r="J52" i="5" s="1"/>
  <c r="J15" i="5"/>
  <c r="I15" i="5"/>
  <c r="I37" i="5"/>
  <c r="J37" i="5" s="1"/>
  <c r="J6" i="3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C11" i="2" l="1"/>
  <c r="J12" i="5"/>
  <c r="C7" i="2" s="1"/>
  <c r="H18" i="2"/>
  <c r="J18" i="2" s="1"/>
  <c r="I18" i="2"/>
  <c r="J45" i="5"/>
  <c r="C19" i="2" s="1"/>
  <c r="J3" i="9"/>
  <c r="J18" i="9"/>
  <c r="J32" i="5"/>
  <c r="C13" i="2" s="1"/>
  <c r="J4" i="5"/>
  <c r="J59" i="9" l="1"/>
  <c r="D8" i="2"/>
  <c r="F8" i="2"/>
  <c r="E8" i="2"/>
  <c r="C5" i="2"/>
  <c r="J3" i="5"/>
  <c r="J59" i="5" s="1"/>
  <c r="I20" i="2"/>
  <c r="G20" i="2"/>
  <c r="D20" i="2"/>
  <c r="E20" i="2"/>
  <c r="F20" i="2"/>
  <c r="H20" i="2"/>
  <c r="J18" i="5"/>
  <c r="E14" i="2"/>
  <c r="G14" i="2"/>
  <c r="F14" i="2"/>
  <c r="H12" i="2"/>
  <c r="F12" i="2"/>
  <c r="G12" i="2"/>
  <c r="E12" i="2"/>
  <c r="E10" i="2" s="1"/>
  <c r="D12" i="2"/>
  <c r="I12" i="2"/>
  <c r="C9" i="2"/>
  <c r="F10" i="2" l="1"/>
  <c r="G10" i="2"/>
  <c r="I10" i="2"/>
  <c r="J14" i="2"/>
  <c r="J12" i="2"/>
  <c r="D10" i="2"/>
  <c r="H10" i="2"/>
  <c r="J20" i="2"/>
  <c r="D6" i="2"/>
  <c r="C3" i="2"/>
  <c r="J10" i="2" l="1"/>
  <c r="E9" i="2" s="1"/>
  <c r="D9" i="2"/>
  <c r="F9" i="2"/>
  <c r="D4" i="2"/>
  <c r="E4" i="2"/>
  <c r="F4" i="2"/>
  <c r="C21" i="2"/>
  <c r="J4" i="2" l="1"/>
  <c r="J21" i="2" s="1"/>
  <c r="G9" i="2"/>
  <c r="I9" i="2"/>
  <c r="H9" i="2"/>
</calcChain>
</file>

<file path=xl/sharedStrings.xml><?xml version="1.0" encoding="utf-8"?>
<sst xmlns="http://schemas.openxmlformats.org/spreadsheetml/2006/main" count="4621" uniqueCount="4429">
  <si>
    <t>MAPA DESTINAÇÃO DE RESIDUOS - GALERIA GUARANHUNS</t>
  </si>
  <si>
    <t>GALERIAS GUARANHUNS 1 e 2 - GALERIAS RUAS Ceciliano Abel de Almeida e Rua Lourenço Sales, bairro Nova Itaparica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</si>
  <si>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</si>
  <si>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COMPOSIÇÃO DO BDI REDUZIDO - MATERIAIS E EQUIPAMENTOS</t>
  </si>
  <si>
    <t>BDI=</t>
  </si>
  <si>
    <t>(1 + A + D + E + F)</t>
  </si>
  <si>
    <t>(1-C)</t>
  </si>
  <si>
    <t>Itens Componentes do BDI:</t>
  </si>
  <si>
    <t>A-</t>
  </si>
  <si>
    <t>Administração Central da Contratada (AC%) ......................................................</t>
  </si>
  <si>
    <t>#REF!</t>
  </si>
  <si>
    <t>D-</t>
  </si>
  <si>
    <t>Encargos Financeiros (EF%) .....................................................................................</t>
  </si>
  <si>
    <t>E</t>
  </si>
  <si>
    <t>Taxa de Risco, Seguros e Garantia (RG%) ...........................................................................</t>
  </si>
  <si>
    <t>E.1</t>
  </si>
  <si>
    <t>Taxa de Risco ...............................................................................................................................</t>
  </si>
  <si>
    <t>E.2</t>
  </si>
  <si>
    <t>Seguros e Garantias ....................................................................................................</t>
  </si>
  <si>
    <t>F</t>
  </si>
  <si>
    <t>Lucro (L%) ..........................................................................................................</t>
  </si>
  <si>
    <t>C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</si>
  <si>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</si>
  <si>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</si>
  <si>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</si>
  <si>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CPRB (Lei 13.161/2015)  ......................................................................................................</t>
  </si>
  <si>
    <t/>
  </si>
  <si>
    <t>ISS...........................................................................................................</t>
  </si>
  <si>
    <t>6.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</si>
  <si>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</si>
  <si>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t xml:space="preserve">Nota: </t>
  </si>
  <si>
    <t>1 - BDI conforme orientação SEDURB durante a rev 02 do orçamento</t>
  </si>
  <si>
    <t xml:space="preserve">2 -  A referida lei modifica o cálculo da Contribuição Previdenciária devida pelas empresas especificadas nos artigos 7º a 9ª, que deixa de ser de 20% sobre o total das remunerações pagas aos seus funcionários, conforme estabelecido no art.22, I, da Lei nº 8.212/1991, para ter alíquotas específicas aplicadas sobre a receita bruta. Logo, para efeito da elaboração do orçamento desta licitação, essas empresas beneficiadas deverão considerar seu enquadramento nas condições previstas na referida lei, considerando a alíquota referente à PREVIDÊNCIA SOCIAL da Planilha de Detalhamento Percentuais de Encargos de 0%, enquanto que na Planilha de Composição do BDI deve ser considerada uma rubrica adicional na categoria de Impostos para efeito da Contribuição Previdenciária com alíquota de 4,5%. </t>
  </si>
  <si>
    <r>
      <rPr>
        <sz val="10"/>
        <rFont val="Calibri"/>
      </rPr>
      <t>ITEM</t>
    </r>
  </si>
  <si>
    <r>
      <rPr>
        <sz val="10"/>
        <rFont val="Calibri"/>
      </rPr>
      <t>DESCRIÇÃO</t>
    </r>
  </si>
  <si>
    <r>
      <rPr>
        <sz val="10"/>
        <rFont val="Calibri"/>
      </rPr>
      <t>VALOR (R$)</t>
    </r>
  </si>
  <si>
    <r>
      <rPr>
        <sz val="10"/>
        <rFont val="Calibri"/>
      </rPr>
      <t>MÊS 1</t>
    </r>
  </si>
  <si>
    <r>
      <rPr>
        <sz val="10"/>
        <rFont val="Calibri"/>
      </rPr>
      <t>MÊS 2</t>
    </r>
  </si>
  <si>
    <r>
      <rPr>
        <sz val="10"/>
        <rFont val="Calibri"/>
      </rPr>
      <t>MÊS 3</t>
    </r>
  </si>
  <si>
    <r>
      <rPr>
        <sz val="10"/>
        <rFont val="Calibri"/>
      </rPr>
      <t>MÊS 4</t>
    </r>
  </si>
  <si>
    <r>
      <rPr>
        <sz val="10"/>
        <rFont val="Calibri"/>
      </rPr>
      <t>MÊS 5</t>
    </r>
  </si>
  <si>
    <r>
      <rPr>
        <sz val="10"/>
        <rFont val="Calibri"/>
      </rPr>
      <t>MÊS 6</t>
    </r>
  </si>
  <si>
    <r>
      <rPr>
        <sz val="8"/>
        <rFont val="Calibri"/>
      </rPr>
      <t>Total parcela</t>
    </r>
  </si>
  <si>
    <r>
      <rPr>
        <sz val="8"/>
        <rFont val="Calibri"/>
      </rPr>
      <t>1</t>
    </r>
  </si>
  <si>
    <r>
      <rPr>
        <sz val="8"/>
        <rFont val="Arial"/>
      </rPr>
      <t>ADMINISTRAÇÃO DA OBRA</t>
    </r>
  </si>
  <si>
    <r>
      <rPr>
        <sz val="8"/>
        <rFont val="Calibri"/>
      </rPr>
      <t>1.1</t>
    </r>
  </si>
  <si>
    <r>
      <rPr>
        <sz val="8"/>
        <rFont val="Arial"/>
      </rPr>
      <t>Implantação do Canteiro de Obras</t>
    </r>
  </si>
  <si>
    <r>
      <rPr>
        <sz val="8"/>
        <rFont val="Calibri"/>
      </rPr>
      <t>1.2</t>
    </r>
  </si>
  <si>
    <r>
      <rPr>
        <sz val="8"/>
        <rFont val="Arial"/>
      </rPr>
      <t>Canteiro de Obras</t>
    </r>
  </si>
  <si>
    <r>
      <rPr>
        <sz val="8"/>
        <rFont val="Calibri"/>
      </rPr>
      <t>2</t>
    </r>
  </si>
  <si>
    <r>
      <rPr>
        <sz val="8"/>
        <rFont val="Arial"/>
      </rPr>
      <t>Galeria Guaranhus 1 e 2</t>
    </r>
  </si>
  <si>
    <r>
      <rPr>
        <sz val="8"/>
        <rFont val="Calibri"/>
      </rPr>
      <t>2.1</t>
    </r>
  </si>
  <si>
    <r>
      <rPr>
        <sz val="8"/>
        <rFont val="Arial"/>
      </rPr>
      <t>TERRAPLANAGEM E PAVIMENTAÇÃO</t>
    </r>
  </si>
  <si>
    <r>
      <rPr>
        <sz val="8"/>
        <rFont val="Calibri"/>
      </rPr>
      <t>2.2</t>
    </r>
  </si>
  <si>
    <r>
      <rPr>
        <sz val="8"/>
        <rFont val="Arial"/>
      </rPr>
      <t>DRENAGEM PLUVIAL</t>
    </r>
  </si>
  <si>
    <r>
      <rPr>
        <sz val="8"/>
        <rFont val="Calibri"/>
      </rPr>
      <t>2.3</t>
    </r>
  </si>
  <si>
    <r>
      <rPr>
        <sz val="8"/>
        <rFont val="Arial"/>
      </rPr>
      <t>MANUTENÇÃO REDE ESGOTO</t>
    </r>
  </si>
  <si>
    <r>
      <rPr>
        <sz val="8"/>
        <rFont val="Calibri"/>
      </rPr>
      <t>2.4</t>
    </r>
  </si>
  <si>
    <r>
      <rPr>
        <sz val="8"/>
        <rFont val="Arial"/>
      </rPr>
      <t>OBRAS COMPLEMENTARES</t>
    </r>
  </si>
  <si>
    <r>
      <rPr>
        <sz val="8"/>
        <rFont val="Calibri"/>
      </rPr>
      <t>2.5</t>
    </r>
  </si>
  <si>
    <r>
      <rPr>
        <sz val="8"/>
        <rFont val="Arial"/>
      </rPr>
      <t>ESTRUTURA</t>
    </r>
  </si>
  <si>
    <r>
      <rPr>
        <b/>
        <sz val="8"/>
        <rFont val="Arial"/>
      </rPr>
      <t xml:space="preserve">
</t>
    </r>
  </si>
  <si>
    <r>
      <rPr>
        <b/>
        <sz val="7"/>
        <rFont val="Arial"/>
      </rPr>
      <t>CÓDIGO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</si>
  <si>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</si>
  <si>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FONTE</t>
    </r>
  </si>
  <si>
    <r>
      <rPr>
        <b/>
        <sz val="7"/>
        <rFont val="Arial"/>
      </rPr>
      <t>TIPO</t>
    </r>
  </si>
  <si>
    <r>
      <rPr>
        <b/>
        <sz val="7"/>
        <rFont val="Arial"/>
      </rPr>
      <t>UNIDADE</t>
    </r>
  </si>
  <si>
    <r>
      <rPr>
        <b/>
        <sz val="7"/>
        <rFont val="Arial"/>
      </rPr>
      <t>QUANTIDADE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</si>
  <si>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</si>
  <si>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%</t>
    </r>
  </si>
  <si>
    <r>
      <rPr>
        <b/>
        <sz val="7"/>
        <rFont val="Arial"/>
      </rPr>
      <t>ACUMUL. %</t>
    </r>
  </si>
  <si>
    <r>
      <rPr>
        <b/>
        <sz val="7"/>
        <rFont val="Arial"/>
      </rPr>
      <t>CL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</si>
  <si>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</si>
  <si>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</si>
  <si>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</si>
  <si>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</si>
  <si>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M3</t>
    </r>
  </si>
  <si>
    <r>
      <rPr>
        <sz val="7"/>
        <rFont val="Arial"/>
      </rPr>
      <t>GUARANHUNS12F-6817851</t>
    </r>
  </si>
  <si>
    <r>
      <rPr>
        <sz val="7"/>
        <rFont val="Arial"/>
      </rPr>
      <t>Fornecimento e assentamento de galeria de concreto pré-moldado 2 X 1,5 metros fechada (tampa fixa)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</si>
  <si>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</si>
  <si>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</si>
  <si>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</si>
  <si>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CESAN 7050100030</t>
    </r>
  </si>
  <si>
    <r>
      <rPr>
        <sz val="7"/>
        <rFont val="Arial"/>
      </rPr>
      <t>Escoramento cavas com prancha metalica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</si>
  <si>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</si>
  <si>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</si>
  <si>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</si>
  <si>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COMP-645387</t>
    </r>
  </si>
  <si>
    <r>
      <rPr>
        <sz val="7"/>
        <rFont val="Arial"/>
      </rPr>
      <t>Destinação Final de Resíduos Classe II A em aterro sanitário controlado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</si>
  <si>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</si>
  <si>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</si>
  <si>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T</t>
    </r>
  </si>
  <si>
    <r>
      <rPr>
        <sz val="7"/>
        <rFont val="Arial"/>
      </rPr>
      <t>CP-3762-S160326</t>
    </r>
  </si>
  <si>
    <r>
      <rPr>
        <sz val="7"/>
        <rFont val="Arial"/>
      </rPr>
      <t>Barra chata em qualquer dimensão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</si>
  <si>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</si>
  <si>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</si>
  <si>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</si>
  <si>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42506</t>
    </r>
  </si>
  <si>
    <r>
      <rPr>
        <sz val="7"/>
        <rFont val="Arial"/>
      </rPr>
      <t>Remoção e reassentamento de paralelepípedos, inclusive perdas em Vias Urbanas</t>
    </r>
  </si>
  <si>
    <r>
      <rPr>
        <sz val="7"/>
        <rFont val="Arial"/>
      </rPr>
      <t>DER-ES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</si>
  <si>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</si>
  <si>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</si>
  <si>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</si>
  <si>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</si>
  <si>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</si>
  <si>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</si>
  <si>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</si>
  <si>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1107890</t>
    </r>
  </si>
  <si>
    <r>
      <rPr>
        <sz val="7"/>
        <rFont val="Arial"/>
      </rPr>
      <t>Concreto fck = 30 MPa - confecção em central dosadora de 30 m³/h - areia e brita comerciais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</si>
  <si>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</si>
  <si>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</si>
  <si>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</si>
  <si>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100322</t>
    </r>
  </si>
  <si>
    <r>
      <rPr>
        <sz val="7"/>
        <rFont val="Arial"/>
      </rPr>
      <t>LASTRO COM MATERIAL GRANULAR (PEDRA BRITADA N.3), APLICADO EM PISOS OU RADIERS, ESPESSURA DE *10 CM*. AF_07/2019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</si>
  <si>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</si>
  <si>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</si>
  <si>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</si>
  <si>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S030209</t>
    </r>
  </si>
  <si>
    <r>
      <rPr>
        <sz val="7"/>
        <rFont val="Arial"/>
      </rPr>
      <t>Aterro com areia, inclusive fornecimento e adensamento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</si>
  <si>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</si>
  <si>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</si>
  <si>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</si>
  <si>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5914336</t>
    </r>
  </si>
  <si>
    <r>
      <rPr>
        <sz val="7"/>
        <rFont val="Arial"/>
      </rPr>
      <t>Transporte com caminhão basculante de 12m³ - rodovia pavimentada</t>
    </r>
  </si>
  <si>
    <r>
      <rPr>
        <sz val="7"/>
        <rFont val="Arial"/>
      </rPr>
      <t>SICRO NOVO</t>
    </r>
  </si>
  <si>
    <r>
      <rPr>
        <sz val="7"/>
        <rFont val="Arial"/>
      </rPr>
      <t>TRANSPORTE</t>
    </r>
  </si>
  <si>
    <r>
      <rPr>
        <sz val="7"/>
        <rFont val="Arial"/>
      </rPr>
      <t>tkm</t>
    </r>
  </si>
  <si>
    <r>
      <rPr>
        <sz val="7"/>
        <rFont val="Arial"/>
      </rPr>
      <t>4805757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</si>
  <si>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</si>
  <si>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</si>
  <si>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</si>
  <si>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</si>
  <si>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GUARANHUNS12A-6817851</t>
    </r>
  </si>
  <si>
    <r>
      <rPr>
        <sz val="7"/>
        <rFont val="Arial"/>
      </rPr>
      <t>Fornecimento e assentamento de galeria de concreto pré-moldado 2 X 1,5 metros aberta (tampa removível)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</si>
  <si>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</si>
  <si>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</si>
  <si>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</si>
  <si>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S020350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</si>
  <si>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</si>
  <si>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</si>
  <si>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</si>
  <si>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</si>
  <si>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1106057</t>
    </r>
  </si>
  <si>
    <r>
      <rPr>
        <sz val="7"/>
        <rFont val="Arial"/>
      </rPr>
      <t>Concreto magro - confecção em betoneira e lançamento manual - areia e brita comerciais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</si>
  <si>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</si>
  <si>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</si>
  <si>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</si>
  <si>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60024</t>
    </r>
  </si>
  <si>
    <r>
      <rPr>
        <sz val="7"/>
        <rFont val="Arial"/>
      </rPr>
      <t>Transporte de materiais para DMT acima de 15 KM (Caminhão basculante)</t>
    </r>
  </si>
  <si>
    <r>
      <rPr>
        <sz val="7"/>
        <rFont val="Arial"/>
      </rPr>
      <t>DER-ES</t>
    </r>
  </si>
  <si>
    <r>
      <rPr>
        <sz val="7"/>
        <rFont val="Arial"/>
      </rPr>
      <t>TRANSPORTE</t>
    </r>
  </si>
  <si>
    <r>
      <rPr>
        <sz val="7"/>
        <rFont val="Arial"/>
      </rPr>
      <t>T</t>
    </r>
  </si>
  <si>
    <r>
      <rPr>
        <sz val="7"/>
        <rFont val="Arial"/>
      </rPr>
      <t>1600436</t>
    </r>
  </si>
  <si>
    <r>
      <rPr>
        <sz val="7"/>
        <rFont val="Arial"/>
      </rPr>
      <t>Demolição de concreto simples (PV e BSTC)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</si>
  <si>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</si>
  <si>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</si>
  <si>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</si>
  <si>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0804015</t>
    </r>
  </si>
  <si>
    <r>
      <rPr>
        <sz val="7"/>
        <rFont val="Arial"/>
      </rPr>
      <t>Corpo de BSTC D = 0,40 m CA2 - areia, brita e pedra de mão comerciais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</si>
  <si>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</si>
  <si>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</si>
  <si>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</si>
  <si>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</si>
  <si>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</si>
  <si>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</si>
  <si>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</si>
  <si>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</si>
  <si>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42045</t>
    </r>
  </si>
  <si>
    <r>
      <rPr>
        <sz val="7"/>
        <rFont val="Arial"/>
      </rPr>
      <t>Aquisição de solo de jazida comercial (saibreira)</t>
    </r>
  </si>
  <si>
    <r>
      <rPr>
        <sz val="7"/>
        <rFont val="Arial"/>
      </rPr>
      <t>DER-ES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</si>
  <si>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</si>
  <si>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</si>
  <si>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2003680</t>
    </r>
  </si>
  <si>
    <r>
      <rPr>
        <sz val="7"/>
        <rFont val="Arial"/>
      </rPr>
      <t>Poço de visita - PVI 02 - areia e brita comerciais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</si>
  <si>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</si>
  <si>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</si>
  <si>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</si>
  <si>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CESAN-7060100030</t>
    </r>
  </si>
  <si>
    <r>
      <rPr>
        <sz val="7"/>
        <rFont val="Arial"/>
      </rPr>
      <t>REBAIXAMENTO DE LENCOL FREATICO C/ PONT FILTRANTES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</si>
  <si>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</si>
  <si>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</si>
  <si>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MÊS</t>
    </r>
  </si>
  <si>
    <r>
      <rPr>
        <sz val="7"/>
        <rFont val="Arial"/>
      </rPr>
      <t>5503041</t>
    </r>
  </si>
  <si>
    <r>
      <rPr>
        <sz val="7"/>
        <rFont val="Arial"/>
      </rPr>
      <t>Compactação de aterros a 100% do Proctor intermediário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</si>
  <si>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</si>
  <si>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</si>
  <si>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</si>
  <si>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2003864</t>
    </r>
  </si>
  <si>
    <r>
      <rPr>
        <sz val="7"/>
        <rFont val="Arial"/>
      </rPr>
      <t>Esgotamento de água com bomba submersa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</si>
  <si>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</si>
  <si>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</si>
  <si>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h</t>
    </r>
  </si>
  <si>
    <r>
      <rPr>
        <sz val="7"/>
        <rFont val="Arial"/>
      </rPr>
      <t>S020713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</si>
  <si>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</si>
  <si>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</si>
  <si>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</si>
  <si>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</si>
  <si>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00025950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</si>
  <si>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</si>
  <si>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</si>
  <si>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</si>
  <si>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M3</t>
    </r>
  </si>
  <si>
    <r>
      <rPr>
        <sz val="7"/>
        <rFont val="Arial"/>
      </rPr>
      <t>S020714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</si>
  <si>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</si>
  <si>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</si>
  <si>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</si>
  <si>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</si>
  <si>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96541</t>
    </r>
  </si>
  <si>
    <r>
      <rPr>
        <sz val="7"/>
        <rFont val="Arial"/>
      </rPr>
      <t>FABRICAÇÃO, MONTAGEM E DESMONTAGEM DE FÔRMA, EM CHAPA DE MADEIRA COMPENSADA RESINADA, E=17 MM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</si>
  <si>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</si>
  <si>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</si>
  <si>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</si>
  <si>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0804022</t>
    </r>
  </si>
  <si>
    <r>
      <rPr>
        <sz val="7"/>
        <rFont val="Arial"/>
      </rPr>
      <t>Corpo de BSTC D = 0,60 m CA2 - areia extraída e brita e pedra de mão produzidas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</si>
  <si>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</si>
  <si>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</si>
  <si>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</si>
  <si>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S020355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</si>
  <si>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</si>
  <si>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</si>
  <si>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</si>
  <si>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</si>
  <si>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S020352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</si>
  <si>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</si>
  <si>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</si>
  <si>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</si>
  <si>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</si>
  <si>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4011549</t>
    </r>
  </si>
  <si>
    <r>
      <rPr>
        <sz val="7"/>
        <rFont val="Arial"/>
      </rPr>
      <t>Base ou sub-base de brita graduada executada com vibroacabadora - brita comercial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</si>
  <si>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</si>
  <si>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</si>
  <si>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</si>
  <si>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S020353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</si>
  <si>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</si>
  <si>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</si>
  <si>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</si>
  <si>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</si>
  <si>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S020344</t>
    </r>
  </si>
  <si>
    <r>
      <rPr>
        <sz val="7"/>
        <rFont val="Arial"/>
      </rPr>
      <t xml:space="preserve">Mobilização e desmobilização de conteiner locado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</si>
  <si>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</si>
  <si>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</si>
  <si>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</si>
  <si>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S030304</t>
    </r>
  </si>
  <si>
    <r>
      <rPr>
        <sz val="7"/>
        <rFont val="Arial"/>
      </rPr>
      <t>Índice de preço para remoção de entulho decorrente da execução de obras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</si>
  <si>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</si>
  <si>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</si>
  <si>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</si>
  <si>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S020356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</si>
  <si>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</si>
  <si>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</si>
  <si>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</si>
  <si>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</si>
  <si>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CP-5199-83627</t>
    </r>
  </si>
  <si>
    <r>
      <rPr>
        <sz val="7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</si>
  <si>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</si>
  <si>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</si>
  <si>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</si>
  <si>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95995</t>
    </r>
  </si>
  <si>
    <r>
      <rPr>
        <sz val="7"/>
        <rFont val="Arial"/>
      </rPr>
      <t>EXECUÇÃO DE PAVIMENTO COM APLICAÇÃO DE CONCRETO ASFÁLTICO, CAMADA DE ROLAMENTO - EXCLUSIVE CARGA E TRANSPORTE. AF_11/2019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</si>
  <si>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</si>
  <si>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</si>
  <si>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</si>
  <si>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S020305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</si>
  <si>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</si>
  <si>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</si>
  <si>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</si>
  <si>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</si>
  <si>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S020711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</si>
  <si>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</si>
  <si>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</si>
  <si>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</si>
  <si>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</si>
  <si>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SICRO-0804015- apd</t>
    </r>
  </si>
  <si>
    <r>
      <rPr>
        <sz val="7"/>
        <rFont val="Arial"/>
      </rPr>
      <t>Corpo de BSTC D = 0,50 m CA2 - areia, brita e pedra de mão comerciais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</si>
  <si>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</si>
  <si>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</si>
  <si>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</si>
  <si>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S020712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</si>
  <si>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</si>
  <si>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</si>
  <si>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</si>
  <si>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</si>
  <si>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S200576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</si>
  <si>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</si>
  <si>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</si>
  <si>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</si>
  <si>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</si>
  <si>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40867</t>
    </r>
  </si>
  <si>
    <r>
      <rPr>
        <sz val="7"/>
        <rFont val="Arial"/>
      </rPr>
      <t>Demolição e remoção de pavimento asfáltico</t>
    </r>
  </si>
  <si>
    <r>
      <rPr>
        <sz val="7"/>
        <rFont val="Arial"/>
      </rPr>
      <t>DER-ES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</si>
  <si>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</si>
  <si>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</si>
  <si>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101196</t>
    </r>
  </si>
  <si>
    <r>
      <rPr>
        <sz val="7"/>
        <rFont val="Arial"/>
      </rPr>
      <t>Emulsão Asfáltica para Imprimação (EAI), fornecimento</t>
    </r>
  </si>
  <si>
    <r>
      <rPr>
        <sz val="7"/>
        <rFont val="Arial"/>
      </rPr>
      <t>DER-ES</t>
    </r>
  </si>
  <si>
    <r>
      <rPr>
        <sz val="7"/>
        <rFont val="Arial"/>
      </rPr>
      <t>SERVICO</t>
    </r>
  </si>
  <si>
    <r>
      <rPr>
        <sz val="7"/>
        <rFont val="Arial"/>
      </rPr>
      <t>t</t>
    </r>
  </si>
  <si>
    <r>
      <rPr>
        <sz val="7"/>
        <rFont val="Arial"/>
      </rPr>
      <t>4011352</t>
    </r>
  </si>
  <si>
    <r>
      <rPr>
        <sz val="7"/>
        <rFont val="Arial"/>
      </rPr>
      <t>Imprimação com emulsão asfáltica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</si>
  <si>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</si>
  <si>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</si>
  <si>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m²</t>
    </r>
  </si>
  <si>
    <r>
      <rPr>
        <b/>
        <sz val="8"/>
        <rFont val="Arial"/>
      </rPr>
      <t xml:space="preserve">
                </t>
    </r>
  </si>
  <si>
    <t>COMPOSIÇÃO BDI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</si>
  <si>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</si>
  <si>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.</t>
  </si>
  <si>
    <t>COMPOSIÇÃO DO BDI GERAL</t>
  </si>
  <si>
    <t>(1 + A + B + D + E + F)</t>
  </si>
  <si>
    <t>B-</t>
  </si>
  <si>
    <t>Administração LOCAL (AL%) ......................................................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</si>
  <si>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</si>
  <si>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</si>
  <si>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</si>
  <si>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</si>
  <si>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</si>
  <si>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</si>
  <si>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</si>
  <si>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</si>
  <si>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</si>
  <si>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</si>
  <si>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</si>
  <si>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DO SERVIÇO</t>
    </r>
  </si>
  <si>
    <r>
      <rPr>
        <b/>
        <sz val="7"/>
        <rFont val="Arial"/>
      </rPr>
      <t>1</t>
    </r>
  </si>
  <si>
    <r>
      <rPr>
        <b/>
        <sz val="7"/>
        <rFont val="Arial"/>
      </rPr>
      <t>ADMINISTRAÇÃO DA OBRA</t>
    </r>
  </si>
  <si>
    <r>
      <rPr>
        <b/>
        <sz val="7"/>
        <rFont val="Arial"/>
      </rPr>
      <t>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</si>
  <si>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</si>
  <si>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</si>
  <si>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</si>
  <si>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</si>
  <si>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</si>
  <si>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</si>
  <si>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</si>
  <si>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</si>
  <si>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</si>
  <si>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</si>
  <si>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</si>
  <si>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</si>
  <si>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</si>
  <si>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</si>
  <si>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</si>
  <si>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</si>
  <si>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</si>
  <si>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</si>
  <si>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</si>
  <si>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</si>
  <si>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</si>
  <si>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</si>
  <si>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</si>
  <si>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</si>
  <si>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</si>
  <si>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</si>
  <si>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</si>
  <si>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</si>
  <si>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</si>
  <si>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</si>
  <si>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</si>
  <si>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</si>
  <si>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</si>
  <si>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</si>
  <si>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</si>
  <si>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</si>
  <si>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1.2</t>
    </r>
  </si>
  <si>
    <r>
      <rPr>
        <b/>
        <sz val="7"/>
        <rFont val="Arial"/>
      </rPr>
      <t>Canteiro de Obras</t>
    </r>
  </si>
  <si>
    <r>
      <rPr>
        <sz val="7"/>
        <rFont val="Arial"/>
      </rPr>
      <t>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</si>
  <si>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</si>
  <si>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</si>
  <si>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 xml:space="preserve">Mobilização e desmobilização de conteiner locado </t>
    </r>
  </si>
  <si>
    <r>
      <rPr>
        <sz val="7"/>
        <rFont val="Arial"/>
      </rPr>
      <t>und</t>
    </r>
  </si>
  <si>
    <r>
      <rPr>
        <sz val="7"/>
        <rFont val="Arial"/>
      </rPr>
      <t>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</si>
  <si>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</si>
  <si>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</si>
  <si>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</si>
  <si>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</si>
  <si>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</si>
  <si>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</si>
  <si>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</si>
  <si>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</si>
  <si>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</si>
  <si>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</si>
  <si>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</si>
  <si>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</si>
  <si>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</si>
  <si>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</si>
  <si>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</si>
  <si>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</si>
  <si>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</si>
  <si>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</si>
  <si>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</si>
  <si>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2</t>
    </r>
  </si>
  <si>
    <r>
      <rPr>
        <b/>
        <sz val="7"/>
        <rFont val="Arial"/>
      </rPr>
      <t>Galeria Guaranhus 1 e 2</t>
    </r>
  </si>
  <si>
    <r>
      <rPr>
        <b/>
        <sz val="7"/>
        <rFont val="Arial"/>
      </rPr>
      <t>2.1</t>
    </r>
  </si>
  <si>
    <r>
      <rPr>
        <b/>
        <sz val="7"/>
        <rFont val="Arial"/>
      </rPr>
      <t>TERRAPLANAGEM E PAVIMENTAÇÃO</t>
    </r>
  </si>
  <si>
    <r>
      <rPr>
        <sz val="7"/>
        <rFont val="Arial"/>
      </rPr>
      <t>2.1.1</t>
    </r>
  </si>
  <si>
    <r>
      <rPr>
        <sz val="7"/>
        <rFont val="Arial"/>
      </rPr>
      <t>4805757</t>
    </r>
  </si>
  <si>
    <r>
      <rPr>
        <sz val="7"/>
        <rFont val="Arial"/>
      </rPr>
      <t>SICRO NOVO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</si>
  <si>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</si>
  <si>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</si>
  <si>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2.1.2</t>
    </r>
  </si>
  <si>
    <r>
      <rPr>
        <sz val="7"/>
        <rFont val="Arial"/>
      </rPr>
      <t>S030209</t>
    </r>
  </si>
  <si>
    <r>
      <rPr>
        <sz val="7"/>
        <rFont val="Arial"/>
      </rPr>
      <t>IOPES</t>
    </r>
  </si>
  <si>
    <r>
      <rPr>
        <sz val="7"/>
        <rFont val="Arial"/>
      </rPr>
      <t>Aterro com areia, inclusive fornecimento e adensamento</t>
    </r>
  </si>
  <si>
    <r>
      <rPr>
        <sz val="7"/>
        <rFont val="Arial"/>
      </rPr>
      <t>m3</t>
    </r>
  </si>
  <si>
    <r>
      <rPr>
        <sz val="7"/>
        <rFont val="Arial"/>
      </rPr>
      <t>2.1.3</t>
    </r>
  </si>
  <si>
    <r>
      <rPr>
        <sz val="7"/>
        <rFont val="Arial"/>
      </rPr>
      <t>42045</t>
    </r>
  </si>
  <si>
    <r>
      <rPr>
        <sz val="7"/>
        <rFont val="Arial"/>
      </rPr>
      <t>DER-ES</t>
    </r>
  </si>
  <si>
    <r>
      <rPr>
        <sz val="7"/>
        <rFont val="Arial"/>
      </rPr>
      <t>Aquisição de solo de jazida comercial (saibreira)</t>
    </r>
  </si>
  <si>
    <r>
      <rPr>
        <sz val="7"/>
        <rFont val="Arial"/>
      </rPr>
      <t>M3</t>
    </r>
  </si>
  <si>
    <r>
      <rPr>
        <sz val="7"/>
        <rFont val="Arial"/>
      </rPr>
      <t>2.1.4</t>
    </r>
  </si>
  <si>
    <r>
      <rPr>
        <sz val="7"/>
        <rFont val="Arial"/>
      </rPr>
      <t>60024</t>
    </r>
  </si>
  <si>
    <r>
      <rPr>
        <sz val="7"/>
        <rFont val="Arial"/>
      </rPr>
      <t>DER-ES</t>
    </r>
  </si>
  <si>
    <r>
      <rPr>
        <sz val="7"/>
        <rFont val="Arial"/>
      </rPr>
      <t>Transporte de materiais para DMT acima de 15 KM (Caminhão basculante) - solo de jazida comercial (saibreira)</t>
    </r>
  </si>
  <si>
    <r>
      <rPr>
        <sz val="7"/>
        <rFont val="Arial"/>
      </rPr>
      <t>T</t>
    </r>
  </si>
  <si>
    <r>
      <rPr>
        <sz val="7"/>
        <rFont val="Arial"/>
      </rPr>
      <t>2.1.5</t>
    </r>
  </si>
  <si>
    <r>
      <rPr>
        <sz val="7"/>
        <rFont val="Arial"/>
      </rPr>
      <t>5503041</t>
    </r>
  </si>
  <si>
    <r>
      <rPr>
        <sz val="7"/>
        <rFont val="Arial"/>
      </rPr>
      <t>SICRO NOVO</t>
    </r>
  </si>
  <si>
    <r>
      <rPr>
        <sz val="7"/>
        <rFont val="Arial"/>
      </rPr>
      <t>Compactação de aterros a 100% do Proctor intermediário</t>
    </r>
  </si>
  <si>
    <r>
      <rPr>
        <sz val="7"/>
        <rFont val="Arial"/>
      </rPr>
      <t>m³</t>
    </r>
  </si>
  <si>
    <r>
      <rPr>
        <sz val="7"/>
        <rFont val="Arial"/>
      </rPr>
      <t>2.1.6</t>
    </r>
  </si>
  <si>
    <r>
      <rPr>
        <sz val="7"/>
        <rFont val="Arial"/>
      </rPr>
      <t>4011549</t>
    </r>
  </si>
  <si>
    <r>
      <rPr>
        <sz val="7"/>
        <rFont val="Arial"/>
      </rPr>
      <t>SICRO NOVO</t>
    </r>
  </si>
  <si>
    <r>
      <rPr>
        <sz val="7"/>
        <rFont val="Arial"/>
      </rPr>
      <t>Base ou sub-base de brita graduada executada com vibroacabadora - brita comercial</t>
    </r>
  </si>
  <si>
    <r>
      <rPr>
        <sz val="7"/>
        <rFont val="Arial"/>
      </rPr>
      <t>m³</t>
    </r>
  </si>
  <si>
    <r>
      <rPr>
        <sz val="7"/>
        <rFont val="Arial"/>
      </rPr>
      <t>2.1.7</t>
    </r>
  </si>
  <si>
    <r>
      <rPr>
        <sz val="7"/>
        <rFont val="Arial"/>
      </rPr>
      <t>95995</t>
    </r>
  </si>
  <si>
    <r>
      <rPr>
        <sz val="7"/>
        <rFont val="Arial"/>
      </rPr>
      <t>SINAPI</t>
    </r>
  </si>
  <si>
    <r>
      <rPr>
        <sz val="7"/>
        <rFont val="Arial"/>
      </rPr>
      <t>EXECUÇÃO DE PAVIMENTO COM APLICAÇÃO DE CONCRETO ASFÁLTICO, CAMADA DE ROLAMENTO - EXCLUSIVE CARGA E TRANSPORTE. AF_11/2019</t>
    </r>
  </si>
  <si>
    <r>
      <rPr>
        <sz val="7"/>
        <rFont val="Arial"/>
      </rPr>
      <t>M3</t>
    </r>
  </si>
  <si>
    <r>
      <rPr>
        <sz val="7"/>
        <rFont val="Arial"/>
      </rPr>
      <t>2.1.8</t>
    </r>
  </si>
  <si>
    <r>
      <rPr>
        <sz val="7"/>
        <rFont val="Arial"/>
      </rPr>
      <t>4011352</t>
    </r>
  </si>
  <si>
    <r>
      <rPr>
        <sz val="7"/>
        <rFont val="Arial"/>
      </rPr>
      <t>SICRO NOVO</t>
    </r>
  </si>
  <si>
    <r>
      <rPr>
        <sz val="7"/>
        <rFont val="Arial"/>
      </rPr>
      <t>Imprimação com emulsão asfáltica</t>
    </r>
  </si>
  <si>
    <r>
      <rPr>
        <sz val="7"/>
        <rFont val="Arial"/>
      </rPr>
      <t>m²</t>
    </r>
  </si>
  <si>
    <r>
      <rPr>
        <sz val="7"/>
        <rFont val="Arial"/>
      </rPr>
      <t>2.1.9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</si>
  <si>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</si>
  <si>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</si>
  <si>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14,01</t>
    </r>
  </si>
  <si>
    <r>
      <rPr>
        <sz val="7"/>
        <rFont val="Arial"/>
      </rPr>
      <t>T</t>
    </r>
  </si>
  <si>
    <r>
      <rPr>
        <sz val="7"/>
        <rFont val="Arial"/>
      </rPr>
      <t>2.1.10</t>
    </r>
  </si>
  <si>
    <r>
      <rPr>
        <sz val="7"/>
        <rFont val="Arial"/>
      </rPr>
      <t>101196</t>
    </r>
  </si>
  <si>
    <r>
      <rPr>
        <sz val="7"/>
        <rFont val="Arial"/>
      </rPr>
      <t>DER-ES</t>
    </r>
  </si>
  <si>
    <r>
      <rPr>
        <sz val="7"/>
        <rFont val="Arial"/>
      </rPr>
      <t>Emulsão Asfáltica para Imprimação (EAI), fornecimento - BDI = 14,01</t>
    </r>
  </si>
  <si>
    <r>
      <rPr>
        <sz val="7"/>
        <rFont val="Arial"/>
      </rPr>
      <t>t</t>
    </r>
  </si>
  <si>
    <r>
      <rPr>
        <sz val="7"/>
        <rFont val="Arial"/>
      </rPr>
      <t>2.1.11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</si>
  <si>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</si>
  <si>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</si>
  <si>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>Transporte com caminhão basculante de 12m³ - rodovia pavimentada - material de 1º categoria</t>
    </r>
  </si>
  <si>
    <r>
      <rPr>
        <sz val="7"/>
        <rFont val="Arial"/>
      </rPr>
      <t>tkm</t>
    </r>
  </si>
  <si>
    <r>
      <rPr>
        <sz val="7"/>
        <rFont val="Arial"/>
      </rPr>
      <t>2.1.12</t>
    </r>
  </si>
  <si>
    <r>
      <rPr>
        <sz val="7"/>
        <rFont val="Arial"/>
      </rPr>
      <t>I070114</t>
    </r>
  </si>
  <si>
    <r>
      <rPr>
        <sz val="7"/>
        <rFont val="Arial"/>
      </rPr>
      <t>IOPES</t>
    </r>
  </si>
  <si>
    <r>
      <rPr>
        <sz val="7"/>
        <rFont val="Arial"/>
      </rPr>
      <t>REMOCAO RESIDUOS CLASSE A CONAMA (CACAMBA) CLASSE II B (NBR10004) INCLUSIVE DESTINACAO FINAL - BDI = 14,01</t>
    </r>
  </si>
  <si>
    <r>
      <rPr>
        <sz val="7"/>
        <rFont val="Arial"/>
      </rPr>
      <t>M3</t>
    </r>
  </si>
  <si>
    <r>
      <rPr>
        <b/>
        <sz val="7"/>
        <rFont val="Arial"/>
      </rPr>
      <t>2.2</t>
    </r>
  </si>
  <si>
    <r>
      <rPr>
        <b/>
        <sz val="7"/>
        <rFont val="Arial"/>
      </rPr>
      <t>DRENAGEM PLUVIAL</t>
    </r>
  </si>
  <si>
    <r>
      <rPr>
        <sz val="7"/>
        <rFont val="Arial"/>
      </rPr>
      <t>2.2.1</t>
    </r>
  </si>
  <si>
    <r>
      <rPr>
        <sz val="7"/>
        <rFont val="Arial"/>
      </rPr>
      <t>CP-5199-83627</t>
    </r>
  </si>
  <si>
    <r>
      <rPr>
        <sz val="7"/>
        <rFont val="Arial"/>
      </rPr>
      <t>PRÓPRIA</t>
    </r>
  </si>
  <si>
    <r>
      <rPr>
        <sz val="7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</si>
  <si>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rFont val="Arial"/>
      </rPr>
      <t>UN</t>
    </r>
  </si>
  <si>
    <r>
      <rPr>
        <sz val="7"/>
        <rFont val="Arial"/>
      </rPr>
      <t>2.2.2</t>
    </r>
  </si>
  <si>
    <r>
      <rPr>
        <sz val="7"/>
        <rFont val="Arial"/>
      </rPr>
      <t>0804015</t>
    </r>
  </si>
  <si>
    <r>
      <rPr>
        <sz val="7"/>
        <rFont val="Arial"/>
      </rPr>
      <t>SICRO NOVO</t>
    </r>
  </si>
  <si>
    <r>
      <rPr>
        <sz val="7"/>
        <rFont val="Arial"/>
      </rPr>
      <t>Corpo de BSTC D = 0,40 m CA2 - areia, brita e pedra de mão comerciais</t>
    </r>
  </si>
  <si>
    <r>
      <rPr>
        <sz val="7"/>
        <rFont val="Arial"/>
      </rPr>
      <t>m</t>
    </r>
  </si>
  <si>
    <r>
      <rPr>
        <sz val="7"/>
        <rFont val="Arial"/>
      </rPr>
      <t>2.2.3</t>
    </r>
  </si>
  <si>
    <r>
      <rPr>
        <sz val="7"/>
        <rFont val="Arial"/>
      </rPr>
      <t>2003680</t>
    </r>
  </si>
  <si>
    <r>
      <rPr>
        <sz val="7"/>
        <rFont val="Arial"/>
      </rPr>
      <t>SICRO NOVO</t>
    </r>
  </si>
  <si>
    <r>
      <rPr>
        <sz val="7"/>
        <rFont val="Arial"/>
      </rPr>
      <t>Poço de visita - PVI 02 - areia e brita comerciais</t>
    </r>
  </si>
  <si>
    <r>
      <rPr>
        <sz val="7"/>
        <rFont val="Arial"/>
      </rPr>
      <t>un</t>
    </r>
  </si>
  <si>
    <r>
      <rPr>
        <sz val="7"/>
        <rFont val="Arial"/>
      </rPr>
      <t>2.2.4</t>
    </r>
  </si>
  <si>
    <r>
      <rPr>
        <sz val="7"/>
        <rFont val="Arial"/>
      </rPr>
      <t>SICRO-0804015- apd</t>
    </r>
  </si>
  <si>
    <r>
      <rPr>
        <sz val="7"/>
        <rFont val="Arial"/>
      </rPr>
      <t>PRÓPRIA</t>
    </r>
  </si>
  <si>
    <r>
      <rPr>
        <sz val="7"/>
        <rFont val="Arial"/>
      </rPr>
      <t>Corpo de BSTC D = 0,50 m CA2 - areia, brita e pedra de mão comerciais</t>
    </r>
  </si>
  <si>
    <r>
      <rPr>
        <sz val="7"/>
        <rFont val="Arial"/>
      </rPr>
      <t>m</t>
    </r>
  </si>
  <si>
    <r>
      <rPr>
        <sz val="7"/>
        <rFont val="Arial"/>
      </rPr>
      <t>2.2.5</t>
    </r>
  </si>
  <si>
    <r>
      <rPr>
        <sz val="7"/>
        <rFont val="Arial"/>
      </rPr>
      <t>0804022</t>
    </r>
  </si>
  <si>
    <r>
      <rPr>
        <sz val="7"/>
        <rFont val="Arial"/>
      </rPr>
      <t>SICRO NOVO</t>
    </r>
  </si>
  <si>
    <r>
      <rPr>
        <sz val="7"/>
        <rFont val="Arial"/>
      </rPr>
      <t>Corpo de BSTC D = 0,60 m CA2 - areia extraída e brita e pedra de mão produzidas</t>
    </r>
  </si>
  <si>
    <r>
      <rPr>
        <sz val="7"/>
        <rFont val="Arial"/>
      </rPr>
      <t>m</t>
    </r>
  </si>
  <si>
    <r>
      <rPr>
        <b/>
        <sz val="7"/>
        <rFont val="Arial"/>
      </rPr>
      <t>2.3</t>
    </r>
  </si>
  <si>
    <r>
      <rPr>
        <b/>
        <sz val="7"/>
        <rFont val="Arial"/>
      </rPr>
      <t>MANUTENÇÃO REDE ESGOTO</t>
    </r>
  </si>
  <si>
    <r>
      <rPr>
        <sz val="7"/>
        <rFont val="Arial"/>
      </rPr>
      <t>2.3.1</t>
    </r>
  </si>
  <si>
    <r>
      <rPr>
        <sz val="7"/>
        <rFont val="Arial"/>
      </rPr>
      <t>2003680</t>
    </r>
  </si>
  <si>
    <r>
      <rPr>
        <sz val="7"/>
        <rFont val="Arial"/>
      </rPr>
      <t>SICRO NOVO</t>
    </r>
  </si>
  <si>
    <r>
      <rPr>
        <sz val="7"/>
        <rFont val="Arial"/>
      </rPr>
      <t>Poço de visita - PVI 02 - areia e brita comerciais</t>
    </r>
  </si>
  <si>
    <r>
      <rPr>
        <sz val="7"/>
        <rFont val="Arial"/>
      </rPr>
      <t>un</t>
    </r>
  </si>
  <si>
    <r>
      <rPr>
        <b/>
        <sz val="7"/>
        <rFont val="Arial"/>
      </rPr>
      <t>2.4</t>
    </r>
  </si>
  <si>
    <r>
      <rPr>
        <b/>
        <sz val="7"/>
        <rFont val="Arial"/>
      </rPr>
      <t>OBRAS COMPLEMENTARES</t>
    </r>
  </si>
  <si>
    <r>
      <rPr>
        <sz val="7"/>
        <rFont val="Arial"/>
      </rPr>
      <t>2.4.1</t>
    </r>
  </si>
  <si>
    <r>
      <rPr>
        <sz val="7"/>
        <rFont val="Arial"/>
      </rPr>
      <t>1600436</t>
    </r>
  </si>
  <si>
    <r>
      <rPr>
        <sz val="7"/>
        <rFont val="Arial"/>
      </rPr>
      <t>SICRO NOVO</t>
    </r>
  </si>
  <si>
    <r>
      <rPr>
        <sz val="7"/>
        <rFont val="Arial"/>
      </rPr>
      <t>Demolição de concreto simples (PV e BSTC)</t>
    </r>
  </si>
  <si>
    <r>
      <rPr>
        <sz val="7"/>
        <rFont val="Arial"/>
      </rPr>
      <t>m³</t>
    </r>
  </si>
  <si>
    <r>
      <rPr>
        <sz val="7"/>
        <rFont val="Arial"/>
      </rPr>
      <t>2.4.2</t>
    </r>
  </si>
  <si>
    <r>
      <rPr>
        <sz val="7"/>
        <rFont val="Arial"/>
      </rPr>
      <t>42506</t>
    </r>
  </si>
  <si>
    <r>
      <rPr>
        <sz val="7"/>
        <rFont val="Arial"/>
      </rPr>
      <t>DER-ES</t>
    </r>
  </si>
  <si>
    <r>
      <rPr>
        <sz val="7"/>
        <rFont val="Arial"/>
      </rPr>
      <t>Remoção e reassentamento de paralelepípedos, inclusive perdas em Vias Urbanas</t>
    </r>
  </si>
  <si>
    <r>
      <rPr>
        <sz val="7"/>
        <rFont val="Arial"/>
      </rPr>
      <t>M2</t>
    </r>
  </si>
  <si>
    <r>
      <rPr>
        <sz val="7"/>
        <rFont val="Arial"/>
      </rPr>
      <t>2.4.3</t>
    </r>
  </si>
  <si>
    <r>
      <rPr>
        <sz val="7"/>
        <rFont val="Arial"/>
      </rPr>
      <t>40867</t>
    </r>
  </si>
  <si>
    <r>
      <rPr>
        <sz val="7"/>
        <rFont val="Arial"/>
      </rPr>
      <t>DER-ES</t>
    </r>
  </si>
  <si>
    <r>
      <rPr>
        <sz val="7"/>
        <rFont val="Arial"/>
      </rPr>
      <t>Demolição e remoção de pavimento asfáltico</t>
    </r>
  </si>
  <si>
    <r>
      <rPr>
        <sz val="7"/>
        <rFont val="Arial"/>
      </rPr>
      <t>M2</t>
    </r>
  </si>
  <si>
    <r>
      <rPr>
        <sz val="7"/>
        <rFont val="Arial"/>
      </rPr>
      <t>2.4.4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</si>
  <si>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</si>
  <si>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</si>
  <si>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- BDI = 14,01</t>
    </r>
  </si>
  <si>
    <r>
      <rPr>
        <sz val="7"/>
        <rFont val="Arial"/>
      </rPr>
      <t>m3</t>
    </r>
  </si>
  <si>
    <r>
      <rPr>
        <b/>
        <sz val="7"/>
        <rFont val="Arial"/>
      </rPr>
      <t>2.5</t>
    </r>
  </si>
  <si>
    <r>
      <rPr>
        <b/>
        <sz val="7"/>
        <rFont val="Arial"/>
      </rPr>
      <t>ESTRUTURA</t>
    </r>
  </si>
  <si>
    <r>
      <rPr>
        <sz val="7"/>
        <rFont val="Arial"/>
      </rPr>
      <t>2.5.1</t>
    </r>
  </si>
  <si>
    <r>
      <rPr>
        <sz val="7"/>
        <rFont val="Arial"/>
      </rPr>
      <t>GUARANHUNS12F-6817851</t>
    </r>
  </si>
  <si>
    <r>
      <rPr>
        <sz val="7"/>
        <rFont val="Arial"/>
      </rPr>
      <t>PRÓPRIA</t>
    </r>
  </si>
  <si>
    <r>
      <rPr>
        <sz val="7"/>
        <rFont val="Arial"/>
      </rPr>
      <t>Fornecimento e assentamento de galeria de concreto pré-moldado 2 X 1,5 metros fechada (tampa fixa)</t>
    </r>
  </si>
  <si>
    <r>
      <rPr>
        <sz val="7"/>
        <rFont val="Arial"/>
      </rPr>
      <t>m</t>
    </r>
  </si>
  <si>
    <r>
      <rPr>
        <sz val="7"/>
        <rFont val="Arial"/>
      </rPr>
      <t>2.5.2</t>
    </r>
  </si>
  <si>
    <r>
      <rPr>
        <sz val="7"/>
        <rFont val="Arial"/>
      </rPr>
      <t>GUARANHUNS12A-6817851</t>
    </r>
  </si>
  <si>
    <r>
      <rPr>
        <sz val="7"/>
        <rFont val="Arial"/>
      </rPr>
      <t>PRÓPRIA</t>
    </r>
  </si>
  <si>
    <r>
      <rPr>
        <sz val="7"/>
        <rFont val="Arial"/>
      </rPr>
      <t>Fornecimento e assentamento de galeria de concreto pré-moldado 2 X 1,5 metros aberta (tampa removível)</t>
    </r>
  </si>
  <si>
    <r>
      <rPr>
        <sz val="7"/>
        <rFont val="Arial"/>
      </rPr>
      <t>m</t>
    </r>
  </si>
  <si>
    <r>
      <rPr>
        <sz val="7"/>
        <rFont val="Arial"/>
      </rPr>
      <t>2.5.3</t>
    </r>
  </si>
  <si>
    <r>
      <rPr>
        <sz val="7"/>
        <rFont val="Arial"/>
      </rPr>
      <t>1106057</t>
    </r>
  </si>
  <si>
    <r>
      <rPr>
        <sz val="7"/>
        <rFont val="Arial"/>
      </rPr>
      <t>SICRO NOVO</t>
    </r>
  </si>
  <si>
    <r>
      <rPr>
        <sz val="7"/>
        <rFont val="Arial"/>
      </rPr>
      <t>Concreto magro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</si>
  <si>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</si>
  <si>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2.5.4</t>
    </r>
  </si>
  <si>
    <r>
      <rPr>
        <sz val="7"/>
        <rFont val="Arial"/>
      </rPr>
      <t>96541</t>
    </r>
  </si>
  <si>
    <r>
      <rPr>
        <sz val="7"/>
        <rFont val="Arial"/>
      </rPr>
      <t>SINAPI</t>
    </r>
  </si>
  <si>
    <r>
      <rPr>
        <sz val="7"/>
        <rFont val="Arial"/>
      </rPr>
      <t>FABRICAÇÃO, MONTAGEM E DESMONTAGEM DE FÔRMA, EM CHAPA DE MADEIRA COMPENSADA RESINADA, E=17 MM</t>
    </r>
  </si>
  <si>
    <r>
      <rPr>
        <sz val="7"/>
        <rFont val="Arial"/>
      </rPr>
      <t>M2</t>
    </r>
  </si>
  <si>
    <r>
      <rPr>
        <sz val="7"/>
        <rFont val="Arial"/>
      </rPr>
      <t>2.5.5</t>
    </r>
  </si>
  <si>
    <r>
      <rPr>
        <sz val="7"/>
        <rFont val="Arial"/>
      </rPr>
      <t>1107890</t>
    </r>
  </si>
  <si>
    <r>
      <rPr>
        <sz val="7"/>
        <rFont val="Arial"/>
      </rPr>
      <t>SICRO NOVO</t>
    </r>
  </si>
  <si>
    <r>
      <rPr>
        <sz val="7"/>
        <rFont val="Arial"/>
      </rPr>
      <t>Concreto fck = 30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</si>
  <si>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</si>
  <si>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2.5.6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</si>
  <si>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</si>
  <si>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</si>
  <si>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</si>
  <si>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</si>
  <si>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2.5.7</t>
    </r>
  </si>
  <si>
    <r>
      <rPr>
        <sz val="7"/>
        <rFont val="Arial"/>
      </rPr>
      <t>CP-3762-S160326</t>
    </r>
  </si>
  <si>
    <r>
      <rPr>
        <sz val="7"/>
        <rFont val="Arial"/>
      </rPr>
      <t>PRÓPRIA</t>
    </r>
  </si>
  <si>
    <r>
      <rPr>
        <sz val="7"/>
        <rFont val="Arial"/>
      </rPr>
      <t>Barra chata em qualquer dimensão</t>
    </r>
  </si>
  <si>
    <r>
      <rPr>
        <sz val="7"/>
        <rFont val="Arial"/>
      </rPr>
      <t>kg</t>
    </r>
  </si>
  <si>
    <r>
      <rPr>
        <sz val="7"/>
        <rFont val="Arial"/>
      </rPr>
      <t>2.5.8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</si>
  <si>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</si>
  <si>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</si>
  <si>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</si>
  <si>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</si>
  <si>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2.5.9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</si>
  <si>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</si>
  <si>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</si>
  <si>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</si>
  <si>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</si>
  <si>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2.5.10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</si>
  <si>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</si>
  <si>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</si>
  <si>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*10 CM*. AF_07/2019</t>
    </r>
  </si>
  <si>
    <r>
      <rPr>
        <sz val="7"/>
        <rFont val="Arial"/>
      </rPr>
      <t>M3</t>
    </r>
  </si>
  <si>
    <r>
      <rPr>
        <sz val="7"/>
        <rFont val="Arial"/>
      </rPr>
      <t>2.5.11</t>
    </r>
  </si>
  <si>
    <r>
      <rPr>
        <sz val="7"/>
        <rFont val="Arial"/>
      </rPr>
      <t>CESAN 7050100030</t>
    </r>
  </si>
  <si>
    <r>
      <rPr>
        <sz val="7"/>
        <rFont val="Arial"/>
      </rPr>
      <t>PRÓPRIA</t>
    </r>
  </si>
  <si>
    <r>
      <rPr>
        <sz val="7"/>
        <rFont val="Arial"/>
      </rPr>
      <t>Escoramento cavas com prancha metalica</t>
    </r>
  </si>
  <si>
    <r>
      <rPr>
        <sz val="7"/>
        <rFont val="Arial"/>
      </rPr>
      <t>M2</t>
    </r>
  </si>
  <si>
    <r>
      <rPr>
        <sz val="7"/>
        <rFont val="Arial"/>
      </rPr>
      <t>2.5.12</t>
    </r>
  </si>
  <si>
    <r>
      <rPr>
        <sz val="7"/>
        <rFont val="Arial"/>
      </rPr>
      <t>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</si>
  <si>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</si>
  <si>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</t>
    </r>
  </si>
  <si>
    <r>
      <rPr>
        <sz val="7"/>
        <rFont val="Arial"/>
      </rPr>
      <t>MÊS</t>
    </r>
  </si>
  <si>
    <r>
      <rPr>
        <sz val="7"/>
        <rFont val="Arial"/>
      </rPr>
      <t>2.5.13</t>
    </r>
  </si>
  <si>
    <r>
      <rPr>
        <sz val="7"/>
        <rFont val="Arial"/>
      </rPr>
      <t>2003864</t>
    </r>
  </si>
  <si>
    <r>
      <rPr>
        <sz val="7"/>
        <rFont val="Arial"/>
      </rPr>
      <t>SICRO NOVO</t>
    </r>
  </si>
  <si>
    <r>
      <rPr>
        <sz val="7"/>
        <rFont val="Arial"/>
      </rPr>
      <t>Esgotamento de água com bomba submersa</t>
    </r>
  </si>
  <si>
    <r>
      <rPr>
        <sz val="7"/>
        <rFont val="Arial"/>
      </rPr>
      <t>h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</si>
  <si>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</si>
  <si>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</si>
  <si>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</si>
  <si>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</si>
  <si>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</si>
  <si>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</si>
  <si>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</si>
  <si>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</si>
  <si>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</si>
  <si>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</si>
  <si>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</si>
  <si>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</si>
  <si>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</si>
  <si>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</si>
  <si>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</si>
  <si>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</si>
  <si>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</si>
  <si>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</si>
  <si>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</si>
  <si>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</si>
  <si>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</si>
  <si>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</si>
  <si>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</si>
  <si>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</si>
  <si>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</si>
  <si>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</si>
  <si>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</si>
  <si>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</si>
  <si>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</si>
  <si>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</si>
  <si>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</si>
  <si>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</si>
  <si>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</si>
  <si>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</si>
  <si>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</si>
  <si>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</si>
  <si>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</si>
  <si>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</si>
  <si>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</si>
  <si>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</si>
  <si>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</si>
  <si>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</si>
  <si>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</si>
  <si>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</si>
  <si>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</si>
  <si>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</si>
  <si>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</si>
  <si>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</si>
  <si>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</si>
  <si>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</si>
  <si>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</si>
  <si>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</si>
  <si>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</si>
  <si>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</si>
  <si>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</si>
  <si>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</si>
  <si>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</si>
  <si>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</si>
  <si>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</si>
  <si>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</si>
  <si>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</si>
  <si>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</si>
  <si>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</si>
  <si>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</si>
  <si>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</si>
  <si>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</si>
  <si>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</si>
  <si>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</si>
  <si>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</si>
  <si>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</si>
  <si>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</si>
  <si>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</si>
  <si>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</si>
  <si>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</si>
  <si>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</si>
  <si>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</si>
  <si>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</si>
  <si>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</si>
  <si>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</si>
  <si>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</si>
  <si>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</si>
  <si>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</si>
  <si>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</si>
  <si>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</si>
  <si>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</si>
  <si>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</si>
  <si>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</si>
  <si>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</si>
  <si>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</si>
  <si>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</si>
  <si>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</si>
  <si>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</si>
  <si>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</si>
  <si>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</si>
  <si>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</si>
  <si>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</si>
  <si>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</si>
  <si>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</si>
  <si>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</si>
  <si>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</si>
  <si>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</si>
  <si>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</si>
  <si>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</si>
  <si>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</si>
  <si>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</si>
  <si>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</si>
  <si>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</si>
  <si>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</si>
  <si>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</si>
  <si>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</si>
  <si>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</si>
  <si>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</si>
  <si>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</si>
  <si>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</si>
  <si>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</si>
  <si>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</si>
  <si>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</si>
  <si>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</si>
  <si>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</si>
  <si>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</si>
  <si>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</si>
  <si>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</si>
  <si>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</si>
  <si>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</si>
  <si>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</si>
  <si>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</si>
  <si>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</si>
  <si>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</si>
  <si>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</si>
  <si>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</si>
  <si>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</si>
  <si>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</si>
  <si>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</si>
  <si>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</si>
  <si>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</si>
  <si>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</si>
  <si>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</si>
  <si>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</si>
  <si>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</si>
  <si>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</si>
  <si>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</si>
  <si>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</si>
  <si>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</si>
  <si>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</si>
  <si>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</si>
  <si>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</si>
  <si>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</si>
  <si>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</si>
  <si>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</si>
  <si>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</si>
  <si>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</si>
  <si>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</si>
  <si>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</si>
  <si>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</si>
  <si>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</si>
  <si>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</si>
  <si>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</si>
  <si>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</si>
  <si>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</si>
  <si>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</si>
  <si>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</si>
  <si>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</si>
  <si>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</si>
  <si>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</si>
  <si>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</si>
  <si>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</si>
  <si>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</si>
  <si>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</si>
  <si>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</si>
  <si>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</si>
  <si>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</si>
  <si>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</si>
  <si>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</si>
  <si>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</si>
  <si>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</si>
  <si>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</si>
  <si>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</si>
  <si>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</si>
  <si>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</si>
  <si>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</si>
  <si>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</si>
  <si>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</si>
  <si>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</si>
  <si>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</si>
  <si>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</si>
  <si>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</si>
  <si>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</si>
  <si>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</si>
  <si>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</si>
  <si>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</si>
  <si>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</si>
  <si>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</si>
  <si>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</si>
  <si>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</si>
  <si>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</si>
  <si>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</si>
  <si>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</si>
  <si>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</si>
  <si>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</si>
  <si>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</si>
  <si>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</si>
  <si>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</si>
  <si>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</si>
  <si>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</si>
  <si>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</si>
  <si>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</si>
  <si>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</si>
  <si>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</si>
  <si>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</si>
  <si>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</si>
  <si>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</si>
  <si>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</si>
  <si>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</si>
  <si>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</si>
  <si>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</si>
  <si>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</si>
  <si>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</si>
  <si>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</si>
  <si>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</si>
  <si>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</si>
  <si>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</si>
  <si>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</si>
  <si>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</si>
  <si>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</si>
  <si>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</si>
  <si>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</si>
  <si>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</si>
  <si>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</si>
  <si>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</si>
  <si>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</si>
  <si>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</si>
  <si>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</si>
  <si>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</si>
  <si>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</si>
  <si>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</si>
  <si>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</si>
  <si>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</si>
  <si>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</si>
  <si>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</si>
  <si>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</si>
  <si>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</si>
  <si>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</si>
  <si>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</si>
  <si>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</si>
  <si>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</si>
  <si>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</si>
  <si>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</si>
  <si>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</si>
  <si>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</si>
  <si>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</si>
  <si>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</si>
  <si>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</si>
  <si>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</si>
  <si>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</si>
  <si>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</si>
  <si>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</si>
  <si>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</si>
  <si>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</si>
  <si>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</si>
  <si>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</si>
  <si>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</si>
  <si>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</si>
  <si>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</si>
  <si>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</si>
  <si>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</si>
  <si>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</si>
  <si>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</si>
  <si>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</si>
  <si>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</si>
  <si>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</si>
  <si>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</si>
  <si>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</si>
  <si>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</si>
  <si>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</si>
  <si>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</si>
  <si>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</si>
  <si>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</si>
  <si>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</si>
  <si>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</si>
  <si>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</si>
  <si>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</si>
  <si>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</si>
  <si>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</si>
  <si>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</si>
  <si>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</si>
  <si>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</si>
  <si>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</si>
  <si>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</si>
  <si>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</si>
  <si>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</si>
  <si>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</si>
  <si>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</si>
  <si>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</si>
  <si>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</si>
  <si>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</si>
  <si>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</si>
  <si>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</si>
  <si>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</si>
  <si>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</si>
  <si>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</si>
  <si>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</si>
  <si>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</si>
  <si>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</si>
  <si>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</si>
  <si>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</si>
  <si>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</si>
  <si>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</si>
  <si>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</si>
  <si>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</si>
  <si>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</si>
  <si>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</si>
  <si>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</si>
  <si>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</si>
  <si>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</si>
  <si>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</si>
  <si>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</si>
  <si>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</si>
  <si>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</si>
  <si>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</si>
  <si>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</si>
  <si>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</si>
  <si>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</si>
  <si>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</si>
  <si>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</si>
  <si>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</si>
  <si>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</si>
  <si>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</si>
  <si>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</si>
  <si>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</si>
  <si>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</si>
  <si>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</si>
  <si>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</si>
  <si>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</si>
  <si>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</si>
  <si>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</si>
  <si>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</si>
  <si>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</si>
  <si>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</si>
  <si>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</si>
  <si>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</si>
  <si>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</si>
  <si>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</si>
  <si>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</si>
  <si>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</si>
  <si>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</si>
  <si>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</si>
  <si>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</si>
  <si>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</si>
  <si>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</si>
  <si>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</si>
  <si>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</si>
  <si>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</si>
  <si>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</si>
  <si>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</si>
  <si>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</si>
  <si>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</si>
  <si>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</si>
  <si>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</si>
  <si>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</si>
  <si>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</si>
  <si>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</si>
  <si>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</si>
  <si>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</si>
  <si>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</si>
  <si>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</si>
  <si>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</si>
  <si>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</si>
  <si>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</si>
  <si>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</si>
  <si>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</si>
  <si>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</si>
  <si>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</si>
  <si>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</si>
  <si>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</si>
  <si>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</si>
  <si>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</si>
  <si>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</si>
  <si>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</si>
  <si>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</si>
  <si>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</si>
  <si>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</si>
  <si>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</si>
  <si>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</si>
  <si>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</si>
  <si>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</si>
  <si>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</si>
  <si>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</si>
  <si>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</si>
  <si>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</si>
  <si>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</si>
  <si>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</si>
  <si>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</si>
  <si>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</si>
  <si>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</si>
  <si>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</si>
  <si>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</si>
  <si>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</si>
  <si>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</si>
  <si>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</si>
  <si>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</si>
  <si>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</si>
  <si>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</si>
  <si>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</si>
  <si>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</si>
  <si>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</si>
  <si>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</si>
  <si>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</si>
  <si>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</si>
  <si>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</si>
  <si>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</si>
  <si>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</si>
  <si>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</si>
  <si>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</si>
  <si>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</si>
  <si>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</si>
  <si>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</si>
  <si>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</si>
  <si>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</si>
  <si>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</si>
  <si>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</si>
  <si>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</si>
  <si>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</si>
  <si>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</si>
  <si>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</si>
  <si>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</si>
  <si>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</si>
  <si>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</si>
  <si>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</si>
  <si>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</si>
  <si>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</si>
  <si>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</si>
  <si>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</si>
  <si>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</si>
  <si>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</si>
  <si>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</si>
  <si>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</si>
  <si>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</si>
  <si>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S020344 - Mobilização e desmobilização de conteiner locado  (und)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</si>
  <si>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</si>
  <si>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</si>
  <si>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</si>
  <si>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</si>
  <si>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</si>
  <si>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</si>
  <si>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</si>
  <si>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</si>
  <si>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</si>
  <si>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</si>
  <si>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</si>
  <si>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(25.21%):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</si>
  <si>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</si>
  <si>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</si>
  <si>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</si>
  <si>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</si>
  <si>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</si>
  <si>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</si>
  <si>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</si>
  <si>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</si>
  <si>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</si>
  <si>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</si>
  <si>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</si>
  <si>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</si>
  <si>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</si>
  <si>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(25.21%):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</si>
  <si>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</si>
  <si>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</si>
  <si>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</si>
  <si>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</si>
  <si>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</si>
  <si>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</si>
  <si>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</si>
  <si>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</si>
  <si>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</si>
  <si>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</si>
  <si>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</si>
  <si>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</si>
  <si>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</si>
  <si>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</si>
  <si>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</si>
  <si>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</si>
  <si>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</si>
  <si>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</si>
  <si>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</si>
  <si>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</si>
  <si>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</si>
  <si>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</si>
  <si>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</si>
  <si>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</si>
  <si>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</si>
  <si>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</si>
  <si>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</si>
  <si>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</si>
  <si>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</si>
  <si>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</si>
  <si>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</si>
  <si>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</si>
  <si>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</si>
  <si>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</si>
  <si>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</si>
  <si>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</si>
  <si>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</si>
  <si>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4805757 - Escavação mecânica de vala em material de 1ª categoria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</si>
  <si>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</si>
  <si>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</si>
  <si>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</si>
  <si>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</si>
  <si>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</si>
  <si>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</si>
  <si>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</si>
  <si>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</si>
  <si>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</si>
  <si>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E9526</t>
    </r>
  </si>
  <si>
    <r>
      <rPr>
        <sz val="7"/>
        <rFont val="Arial"/>
      </rPr>
      <t>Retroescavadeira de pneus - 58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</si>
  <si>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</si>
  <si>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</si>
  <si>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</si>
  <si>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</si>
  <si>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</si>
  <si>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</si>
  <si>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</si>
  <si>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</si>
  <si>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</si>
  <si>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</si>
  <si>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</si>
  <si>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</si>
  <si>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S030209 - Aterro com areia, inclusive fornecimento e adensamento (m3)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</si>
  <si>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</si>
  <si>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</si>
  <si>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</si>
  <si>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</si>
  <si>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</si>
  <si>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</si>
  <si>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</si>
  <si>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</si>
  <si>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</si>
  <si>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I080178</t>
    </r>
  </si>
  <si>
    <r>
      <rPr>
        <sz val="7"/>
        <rFont val="Arial"/>
      </rPr>
      <t>CAMINHAO TANQUE MB L1620/51 6.000 L (1.0) E406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</si>
  <si>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</si>
  <si>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</si>
  <si>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</si>
  <si>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</si>
  <si>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</si>
  <si>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</si>
  <si>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</si>
  <si>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</si>
  <si>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</si>
  <si>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</si>
  <si>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</si>
  <si>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</si>
  <si>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</si>
  <si>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</si>
  <si>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</si>
  <si>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</si>
  <si>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</si>
  <si>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</si>
  <si>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</si>
  <si>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</si>
  <si>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</si>
  <si>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42045 - Aquisição de solo de jazida comercial (saibreira) (M3)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</si>
  <si>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</si>
  <si>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</si>
  <si>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</si>
  <si>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</si>
  <si>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</si>
  <si>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10564</t>
    </r>
  </si>
  <si>
    <r>
      <rPr>
        <sz val="7"/>
        <rFont val="Arial"/>
      </rPr>
      <t>Argila (barreiras comerciais - saibreiras)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</si>
  <si>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</si>
  <si>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</si>
  <si>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</si>
  <si>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</si>
  <si>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60024 - Transporte de materiais para DMT acima de 15 KM (Caminhão basculante) (T)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</si>
  <si>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</si>
  <si>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</si>
  <si>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</si>
  <si>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</si>
  <si>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</si>
  <si>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</si>
  <si>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</si>
  <si>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</si>
  <si>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</si>
  <si>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30131</t>
    </r>
  </si>
  <si>
    <r>
      <rPr>
        <sz val="7"/>
        <rFont val="Arial"/>
      </rPr>
      <t>Caminhão basculante L 2324/51 PBT - 22,0 t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</si>
  <si>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</si>
  <si>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</si>
  <si>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</si>
  <si>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</si>
  <si>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</si>
  <si>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</si>
  <si>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20097</t>
    </r>
  </si>
  <si>
    <r>
      <rPr>
        <sz val="7"/>
        <rFont val="Arial"/>
      </rPr>
      <t>Motorista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</si>
  <si>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</si>
  <si>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</si>
  <si>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</si>
  <si>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6"/>
        <rFont val="Arial"/>
      </rPr>
      <t>FORMULA:</t>
    </r>
  </si>
  <si>
    <r>
      <rPr>
        <sz val="6"/>
        <rFont val="Arial"/>
      </rPr>
      <t>0,200XP + 0,212XR + 7,678</t>
    </r>
  </si>
  <si>
    <r>
      <rPr>
        <b/>
        <sz val="6"/>
        <rFont val="Arial"/>
      </rPr>
      <t>null:</t>
    </r>
  </si>
  <si>
    <r>
      <rPr>
        <b/>
        <sz val="7"/>
        <rFont val="Arial"/>
      </rPr>
      <t>VALOR:</t>
    </r>
  </si>
  <si>
    <r>
      <rPr>
        <b/>
        <sz val="8"/>
        <rFont val="Arial"/>
      </rPr>
      <t>5503041 - Compactação de aterros a 100% do Proctor intermediário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</si>
  <si>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</si>
  <si>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</si>
  <si>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</si>
  <si>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</si>
  <si>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</si>
  <si>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</si>
  <si>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</si>
  <si>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</si>
  <si>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</si>
  <si>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E9571</t>
    </r>
  </si>
  <si>
    <r>
      <rPr>
        <sz val="7"/>
        <rFont val="Arial"/>
      </rPr>
      <t>Caminhão tanque com capacidade de 10.000 l - 188 kW</t>
    </r>
  </si>
  <si>
    <r>
      <rPr>
        <sz val="7"/>
        <rFont val="Arial"/>
      </rPr>
      <t>E9518</t>
    </r>
  </si>
  <si>
    <r>
      <rPr>
        <sz val="7"/>
        <rFont val="Arial"/>
      </rPr>
      <t>Grade de 24 discos rebocável de 24"</t>
    </r>
  </si>
  <si>
    <r>
      <rPr>
        <sz val="7"/>
        <rFont val="Arial"/>
      </rPr>
      <t>E9524</t>
    </r>
  </si>
  <si>
    <r>
      <rPr>
        <sz val="7"/>
        <rFont val="Arial"/>
      </rPr>
      <t>Motoniveladora - 93 kW</t>
    </r>
  </si>
  <si>
    <r>
      <rPr>
        <sz val="7"/>
        <rFont val="Arial"/>
      </rPr>
      <t>E9685</t>
    </r>
  </si>
  <si>
    <r>
      <rPr>
        <sz val="7"/>
        <rFont val="Arial"/>
      </rPr>
      <t>Rolo compactador pé de carneiro vibratório autopropelido de 11,6 t - 82 kW</t>
    </r>
  </si>
  <si>
    <r>
      <rPr>
        <sz val="7"/>
        <rFont val="Arial"/>
      </rPr>
      <t>E9577</t>
    </r>
  </si>
  <si>
    <r>
      <rPr>
        <sz val="7"/>
        <rFont val="Arial"/>
      </rPr>
      <t>Trator agrícola - 77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</si>
  <si>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</si>
  <si>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</si>
  <si>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</si>
  <si>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</si>
  <si>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</si>
  <si>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</si>
  <si>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</si>
  <si>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</si>
  <si>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</si>
  <si>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</si>
  <si>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</si>
  <si>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</si>
  <si>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4011549 - Base ou sub-base de brita graduada executada com vibroacabadora - brita comercial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</si>
  <si>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</si>
  <si>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</si>
  <si>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</si>
  <si>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</si>
  <si>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</si>
  <si>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</si>
  <si>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</si>
  <si>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</si>
  <si>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</si>
  <si>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E9762</t>
    </r>
  </si>
  <si>
    <r>
      <rPr>
        <sz val="7"/>
        <rFont val="Arial"/>
      </rPr>
      <t>Rolo compactador de pneus autopropelido de 27 t - 85 kW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</si>
  <si>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</si>
  <si>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</si>
  <si>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E9545</t>
    </r>
  </si>
  <si>
    <r>
      <rPr>
        <sz val="7"/>
        <rFont val="Arial"/>
      </rPr>
      <t>Vibroacabadora de asfalto sobre esteiras - 82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</si>
  <si>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</si>
  <si>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</si>
  <si>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</si>
  <si>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</si>
  <si>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</si>
  <si>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</si>
  <si>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</si>
  <si>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</si>
  <si>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</si>
  <si>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</si>
  <si>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</si>
  <si>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</si>
  <si>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</si>
  <si>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</si>
  <si>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</si>
  <si>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6416040</t>
    </r>
  </si>
  <si>
    <r>
      <rPr>
        <sz val="7"/>
        <rFont val="Arial"/>
      </rPr>
      <t>Usinagem de brita graduada com brita comercial em usina de 300 t/h</t>
    </r>
  </si>
  <si>
    <r>
      <rPr>
        <sz val="7"/>
        <rFont val="Arial"/>
      </rPr>
      <t>m³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</si>
  <si>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</si>
  <si>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</si>
  <si>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</si>
  <si>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</si>
  <si>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</si>
  <si>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</si>
  <si>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</si>
  <si>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6416040</t>
    </r>
  </si>
  <si>
    <r>
      <rPr>
        <sz val="7"/>
        <rFont val="Arial"/>
      </rPr>
      <t>Usinagem de brita graduada com brita comercial em usina de 300 t/h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</si>
  <si>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</si>
  <si>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5915417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</si>
  <si>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</si>
  <si>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</si>
  <si>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</si>
  <si>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95995 - EXECUÇÃO DE PAVIMENTO COM APLICAÇÃO DE CONCRETO ASFÁLTICO, CAMADA DE ROLAMENTO - EXCLUSIVE CARGA E TRANSPORTE. AF_11/2019 (M3)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</si>
  <si>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</si>
  <si>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</si>
  <si>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</si>
  <si>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</si>
  <si>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</si>
  <si>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</si>
  <si>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</si>
  <si>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</si>
  <si>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</si>
  <si>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E9762</t>
    </r>
  </si>
  <si>
    <r>
      <rPr>
        <sz val="7"/>
        <rFont val="Arial"/>
      </rPr>
      <t>Rolo compactador de pneus autopropelido de 27 t - 85 kW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</si>
  <si>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</si>
  <si>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</si>
  <si>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E9545</t>
    </r>
  </si>
  <si>
    <r>
      <rPr>
        <sz val="7"/>
        <rFont val="Arial"/>
      </rPr>
      <t>Vibroacabadora de asfalto sobre esteiras - 82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</si>
  <si>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</si>
  <si>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</si>
  <si>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</si>
  <si>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</si>
  <si>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</si>
  <si>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</si>
  <si>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</si>
  <si>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</si>
  <si>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</si>
  <si>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</si>
  <si>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</si>
  <si>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</si>
  <si>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</si>
  <si>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</si>
  <si>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</si>
  <si>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</si>
  <si>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</t>
    </r>
  </si>
  <si>
    <r>
      <rPr>
        <sz val="7"/>
        <rFont val="Arial"/>
      </rPr>
      <t>t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</si>
  <si>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</si>
  <si>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</si>
  <si>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</si>
  <si>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</si>
  <si>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</si>
  <si>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</si>
  <si>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</si>
  <si>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</si>
  <si>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</si>
  <si>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</si>
  <si>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5914649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</si>
  <si>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</si>
  <si>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MOMENTO DE TRANSPORTE</t>
    </r>
  </si>
  <si>
    <r>
      <rPr>
        <b/>
        <sz val="6"/>
        <rFont val="Arial"/>
      </rPr>
      <t>UND</t>
    </r>
  </si>
  <si>
    <r>
      <rPr>
        <b/>
        <sz val="6"/>
        <rFont val="Arial"/>
      </rPr>
      <t>QUANTIDADE</t>
    </r>
  </si>
  <si>
    <r>
      <rPr>
        <b/>
        <sz val="6"/>
        <rFont val="Arial"/>
      </rPr>
      <t>LN</t>
    </r>
  </si>
  <si>
    <r>
      <rPr>
        <b/>
        <sz val="6"/>
        <rFont val="Arial"/>
      </rPr>
      <t>RP</t>
    </r>
  </si>
  <si>
    <r>
      <rPr>
        <b/>
        <sz val="6"/>
        <rFont val="Arial"/>
      </rPr>
      <t>P</t>
    </r>
  </si>
  <si>
    <r>
      <rPr>
        <b/>
        <sz val="6"/>
        <rFont val="Arial"/>
      </rPr>
      <t>CUSTO UNITÁRIO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</si>
  <si>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</si>
  <si>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</si>
  <si>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</si>
  <si>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</si>
  <si>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</si>
  <si>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</si>
  <si>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</si>
  <si>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 (Caminhão basculante com capacidade de 10 m³ - 188 kW)</t>
    </r>
  </si>
  <si>
    <r>
      <rPr>
        <sz val="7"/>
        <rFont val="Arial"/>
      </rPr>
      <t>t</t>
    </r>
  </si>
  <si>
    <r>
      <rPr>
        <b/>
        <sz val="6"/>
        <rFont val="Arial"/>
      </rPr>
      <t>MOMENTO DE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</si>
  <si>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</si>
  <si>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</si>
  <si>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4011352 - Imprimação com emulsão asfáltica (m²)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</si>
  <si>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</si>
  <si>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</si>
  <si>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</si>
  <si>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</si>
  <si>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</si>
  <si>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</si>
  <si>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</si>
  <si>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</si>
  <si>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</si>
  <si>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E9509</t>
    </r>
  </si>
  <si>
    <r>
      <rPr>
        <sz val="7"/>
        <rFont val="Arial"/>
      </rPr>
      <t>Caminhão tanque distribuidor de asfalto com capacidade de 6.000 l - 7 kW/136 kW</t>
    </r>
  </si>
  <si>
    <r>
      <rPr>
        <sz val="7"/>
        <rFont val="Arial"/>
      </rPr>
      <t>E9558</t>
    </r>
  </si>
  <si>
    <r>
      <rPr>
        <sz val="7"/>
        <rFont val="Arial"/>
      </rPr>
      <t>Tanque de estocagem de asfalto com capacidade de 30.000 l</t>
    </r>
  </si>
  <si>
    <r>
      <rPr>
        <sz val="7"/>
        <rFont val="Arial"/>
      </rPr>
      <t>E9577</t>
    </r>
  </si>
  <si>
    <r>
      <rPr>
        <sz val="7"/>
        <rFont val="Arial"/>
      </rPr>
      <t>Trator agrícola - 77 kW</t>
    </r>
  </si>
  <si>
    <r>
      <rPr>
        <sz val="7"/>
        <rFont val="Arial"/>
      </rPr>
      <t>E9544</t>
    </r>
  </si>
  <si>
    <r>
      <rPr>
        <sz val="7"/>
        <rFont val="Arial"/>
      </rPr>
      <t>Vassoura mecânica rebocável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</si>
  <si>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</si>
  <si>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</si>
  <si>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</si>
  <si>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</si>
  <si>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</si>
  <si>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</si>
  <si>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</si>
  <si>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</si>
  <si>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</si>
  <si>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</si>
  <si>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</si>
  <si>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</si>
  <si>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</si>
  <si>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</si>
  <si>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</si>
  <si>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</si>
  <si>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</si>
  <si>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</si>
  <si>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</si>
  <si>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</si>
  <si>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</si>
  <si>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</si>
  <si>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</si>
  <si>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</si>
  <si>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</si>
  <si>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101196 - Emulsão Asfáltica para Imprimação (EAI), fornecimento (t)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</si>
  <si>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</si>
  <si>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</si>
  <si>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</si>
  <si>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</si>
  <si>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</si>
  <si>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101195</t>
    </r>
  </si>
  <si>
    <r>
      <rPr>
        <sz val="7"/>
        <rFont val="Arial"/>
      </rPr>
      <t>Emulsão Asfáltica para Imprimação (EAI)</t>
    </r>
  </si>
  <si>
    <r>
      <rPr>
        <sz val="7"/>
        <rFont val="Arial"/>
      </rPr>
      <t>t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</si>
  <si>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</si>
  <si>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</si>
  <si>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</si>
  <si>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5914336 - Transporte com caminhão basculante de 12m³ - rodovia pavimentada (tkm)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</si>
  <si>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</si>
  <si>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</si>
  <si>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</si>
  <si>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</si>
  <si>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</si>
  <si>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</si>
  <si>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</si>
  <si>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</si>
  <si>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</si>
  <si>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</si>
  <si>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</si>
  <si>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</si>
  <si>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</si>
  <si>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</si>
  <si>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I070114 - REMOCAO RESIDUOS CLASSE A CONAMA (CACAMBA) CLASSE II B (NBR10004) INCLUSIVE DESTINACAO FINAL (M3)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</si>
  <si>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</si>
  <si>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(14.01%):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</si>
  <si>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</si>
  <si>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CP-5199-83627 - TAMPAO FOFO ARTICULADO, CLASSE B125 CARGA MAX 12,5 T, REDONDO TAMPA 600 MM, REDE PLUVIAL/ESGOTO, P = CHAMINE CX AREIA / POCO VISITA ASSENTADO COM ARG CIM/AREIA 1:4, FORNECIMENTO E ASSENTAMENTO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</si>
  <si>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</si>
  <si>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</si>
  <si>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</si>
  <si>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</si>
  <si>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</si>
  <si>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</si>
  <si>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00011301</t>
    </r>
  </si>
  <si>
    <r>
      <rPr>
        <sz val="7"/>
        <rFont val="Calibri"/>
      </rPr>
      <t>TAMPAO FOFO ARTICULADO, CLASSE B125 CARGA MAX 12,5 T, REDONDO TAMPA 600 MM, REDE PLUVIAL/ESGOTO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</si>
  <si>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</si>
  <si>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</si>
  <si>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</si>
  <si>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</si>
  <si>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</si>
  <si>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</si>
  <si>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</si>
  <si>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</si>
  <si>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</si>
  <si>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87316</t>
    </r>
  </si>
  <si>
    <r>
      <rPr>
        <sz val="7"/>
        <rFont val="Calibri"/>
      </rPr>
      <t>ARGAMASSA TRAÇO 1:4 (EM VOLUME DE CIMENTO E AREIA GROSSA ÚMIDA) PARA CHAPISCO CONVENCIONAL,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</si>
  <si>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</si>
  <si>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</si>
  <si>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</si>
  <si>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</si>
  <si>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</si>
  <si>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</si>
  <si>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</si>
  <si>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</si>
  <si>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</si>
  <si>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</si>
  <si>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</si>
  <si>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</si>
  <si>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0804015 - Corpo de BSTC D = 0,40 m CA2 - areia, brita e pedra de mão comerciais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</si>
  <si>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</si>
  <si>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</si>
  <si>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</si>
  <si>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</si>
  <si>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</si>
  <si>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</si>
  <si>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</si>
  <si>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</si>
  <si>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</si>
  <si>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</si>
  <si>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</si>
  <si>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</si>
  <si>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</si>
  <si>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</si>
  <si>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</si>
  <si>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</si>
  <si>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</si>
  <si>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</si>
  <si>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</si>
  <si>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</si>
  <si>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</si>
  <si>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</si>
  <si>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</si>
  <si>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</si>
  <si>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</si>
  <si>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</si>
  <si>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</si>
  <si>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</si>
  <si>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</si>
  <si>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M2164</t>
    </r>
  </si>
  <si>
    <r>
      <rPr>
        <sz val="7"/>
        <rFont val="Arial"/>
      </rPr>
      <t>Tubo de concreto armado CA 2 - D = 0,40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</si>
  <si>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</si>
  <si>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</si>
  <si>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</si>
  <si>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</si>
  <si>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</si>
  <si>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</si>
  <si>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</si>
  <si>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1109671</t>
    </r>
  </si>
  <si>
    <r>
      <rPr>
        <sz val="7"/>
        <rFont val="Arial"/>
      </rPr>
      <t>Argamassa de cimento e areia 1:4 - areia comercial</t>
    </r>
  </si>
  <si>
    <r>
      <rPr>
        <sz val="7"/>
        <rFont val="Arial"/>
      </rPr>
      <t>m³</t>
    </r>
  </si>
  <si>
    <r>
      <rPr>
        <sz val="7"/>
        <rFont val="Arial"/>
      </rPr>
      <t>1106165</t>
    </r>
  </si>
  <si>
    <r>
      <rPr>
        <sz val="7"/>
        <rFont val="Arial"/>
      </rPr>
      <t>Concreto ciclópico fck = 20 MPa - confecção em betoneira e lançamento manual - areia, brita e pedra de mão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</si>
  <si>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</si>
  <si>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</si>
  <si>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</si>
  <si>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</si>
  <si>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</si>
  <si>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</si>
  <si>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</si>
  <si>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2003680 - Poço de visita - PVI 02 - areia e brita comerciais (un)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</si>
  <si>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</si>
  <si>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</si>
  <si>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</si>
  <si>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</si>
  <si>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</si>
  <si>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</si>
  <si>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</si>
  <si>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</si>
  <si>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1107892</t>
    </r>
  </si>
  <si>
    <r>
      <rPr>
        <sz val="7"/>
        <rFont val="Arial"/>
      </rPr>
      <t>Concreto fck = 20 MPa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</si>
  <si>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</si>
  <si>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</si>
  <si>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</si>
  <si>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</si>
  <si>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</si>
  <si>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</si>
  <si>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</si>
  <si>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SICRO-0804015- apd - Corpo de BSTC D = 0,50 m CA2 - areia, brita e pedra de mão comerciais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</si>
  <si>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</si>
  <si>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</si>
  <si>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</si>
  <si>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</si>
  <si>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</si>
  <si>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</si>
  <si>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</si>
  <si>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</si>
  <si>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</si>
  <si>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</si>
  <si>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</si>
  <si>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</si>
  <si>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</si>
  <si>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</si>
  <si>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</si>
  <si>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</si>
  <si>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</si>
  <si>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</si>
  <si>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</si>
  <si>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</si>
  <si>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</si>
  <si>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</si>
  <si>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</si>
  <si>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</si>
  <si>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</si>
  <si>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</si>
  <si>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</si>
  <si>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</si>
  <si>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</si>
  <si>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M2188</t>
    </r>
  </si>
  <si>
    <r>
      <rPr>
        <sz val="7"/>
        <rFont val="Arial"/>
      </rPr>
      <t>Tubo de concreto armado CA 2 - D = 0,50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</si>
  <si>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</si>
  <si>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</si>
  <si>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</si>
  <si>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</si>
  <si>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</si>
  <si>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</si>
  <si>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</si>
  <si>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1109671</t>
    </r>
  </si>
  <si>
    <r>
      <rPr>
        <sz val="7"/>
        <rFont val="Arial"/>
      </rPr>
      <t>Argamassa de cimento e areia 1:4 - areia comercial</t>
    </r>
  </si>
  <si>
    <r>
      <rPr>
        <sz val="7"/>
        <rFont val="Arial"/>
      </rPr>
      <t>m³</t>
    </r>
  </si>
  <si>
    <r>
      <rPr>
        <sz val="7"/>
        <rFont val="Arial"/>
      </rPr>
      <t>1106165</t>
    </r>
  </si>
  <si>
    <r>
      <rPr>
        <sz val="7"/>
        <rFont val="Arial"/>
      </rPr>
      <t>Concreto ciclópico fck = 20 MPa - confecção em betoneira e lançamento manual - areia, brita e pedra de mão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</si>
  <si>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</si>
  <si>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</si>
  <si>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</si>
  <si>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</si>
  <si>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</si>
  <si>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</si>
  <si>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</si>
  <si>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0804022 - Corpo de BSTC D = 0,60 m CA2 - areia extraída e brita e pedra de mão produzidas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</si>
  <si>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</si>
  <si>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</si>
  <si>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</si>
  <si>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</si>
  <si>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</si>
  <si>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</si>
  <si>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</si>
  <si>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</si>
  <si>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</si>
  <si>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</si>
  <si>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</si>
  <si>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</si>
  <si>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</si>
  <si>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</si>
  <si>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</si>
  <si>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</si>
  <si>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</si>
  <si>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</si>
  <si>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</si>
  <si>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</si>
  <si>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</si>
  <si>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</si>
  <si>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</si>
  <si>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</si>
  <si>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</si>
  <si>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</si>
  <si>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</si>
  <si>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</si>
  <si>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</si>
  <si>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M2168</t>
    </r>
  </si>
  <si>
    <r>
      <rPr>
        <sz val="7"/>
        <rFont val="Arial"/>
      </rPr>
      <t>Tubo de concreto armado CA 2 - D = 0,60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</si>
  <si>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</si>
  <si>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</si>
  <si>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</si>
  <si>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</si>
  <si>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</si>
  <si>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</si>
  <si>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</si>
  <si>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1109670</t>
    </r>
  </si>
  <si>
    <r>
      <rPr>
        <sz val="7"/>
        <rFont val="Arial"/>
      </rPr>
      <t>Argamassa de cimento e areia 1:4 - areia extraída</t>
    </r>
  </si>
  <si>
    <r>
      <rPr>
        <sz val="7"/>
        <rFont val="Arial"/>
      </rPr>
      <t>m³</t>
    </r>
  </si>
  <si>
    <r>
      <rPr>
        <sz val="7"/>
        <rFont val="Arial"/>
      </rPr>
      <t>1106164</t>
    </r>
  </si>
  <si>
    <r>
      <rPr>
        <sz val="7"/>
        <rFont val="Arial"/>
      </rPr>
      <t>Concreto ciclópico fck = 20 MPa - confecção em betoneira e lançamento manual - areia extraída, brita e pedra de mão produzidas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</si>
  <si>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</si>
  <si>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</si>
  <si>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</si>
  <si>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</si>
  <si>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</si>
  <si>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</si>
  <si>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</si>
  <si>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1600436 - Demolição de concreto simples (PV e BSTC)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</si>
  <si>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</si>
  <si>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</si>
  <si>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</si>
  <si>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</si>
  <si>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</si>
  <si>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</si>
  <si>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</si>
  <si>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</si>
  <si>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</si>
  <si>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</si>
  <si>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</si>
  <si>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</si>
  <si>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</si>
  <si>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</si>
  <si>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</si>
  <si>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</si>
  <si>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</si>
  <si>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</si>
  <si>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</si>
  <si>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</si>
  <si>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</si>
  <si>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</si>
  <si>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</si>
  <si>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</si>
  <si>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</si>
  <si>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</si>
  <si>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</si>
  <si>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</si>
  <si>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</si>
  <si>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</si>
  <si>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M3505</t>
    </r>
  </si>
  <si>
    <r>
      <rPr>
        <sz val="7"/>
        <rFont val="Arial"/>
      </rPr>
      <t>Material demolido - concreto simples (Caminhão basculante com capacidade de 6 m³ - 136 kW)</t>
    </r>
  </si>
  <si>
    <r>
      <rPr>
        <sz val="7"/>
        <rFont val="Arial"/>
      </rPr>
      <t>m³</t>
    </r>
  </si>
  <si>
    <r>
      <rPr>
        <sz val="7"/>
        <rFont val="Arial"/>
      </rPr>
      <t>5915433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</si>
  <si>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</si>
  <si>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</si>
  <si>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</si>
  <si>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42506 - Remoção e reassentamento de paralelepípedos, inclusive perdas em Vias Urbanas (M2)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</si>
  <si>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</si>
  <si>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</si>
  <si>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</si>
  <si>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</si>
  <si>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</si>
  <si>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</si>
  <si>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</si>
  <si>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</si>
  <si>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</si>
  <si>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30032</t>
    </r>
  </si>
  <si>
    <r>
      <rPr>
        <sz val="7"/>
        <rFont val="Arial"/>
      </rPr>
      <t>Rolo AP de pneus AP-26 (8,9t) (MULLER) ou equivalente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</si>
  <si>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</si>
  <si>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</si>
  <si>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</si>
  <si>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</si>
  <si>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</si>
  <si>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</si>
  <si>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20035</t>
    </r>
  </si>
  <si>
    <r>
      <rPr>
        <sz val="7"/>
        <rFont val="Arial"/>
      </rPr>
      <t>Calceteiro</t>
    </r>
  </si>
  <si>
    <r>
      <rPr>
        <sz val="7"/>
        <rFont val="Arial"/>
      </rPr>
      <t>h</t>
    </r>
  </si>
  <si>
    <r>
      <rPr>
        <sz val="7"/>
        <rFont val="Arial"/>
      </rPr>
      <t>20065</t>
    </r>
  </si>
  <si>
    <r>
      <rPr>
        <sz val="7"/>
        <rFont val="Arial"/>
      </rPr>
      <t>Encarregado de pavimentação</t>
    </r>
  </si>
  <si>
    <r>
      <rPr>
        <sz val="7"/>
        <rFont val="Arial"/>
      </rPr>
      <t>h</t>
    </r>
  </si>
  <si>
    <r>
      <rPr>
        <sz val="7"/>
        <rFont val="Arial"/>
      </rPr>
      <t>20002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</si>
  <si>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</si>
  <si>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</si>
  <si>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</si>
  <si>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ITENS DE INCIDÊNCIA</t>
    </r>
  </si>
  <si>
    <r>
      <rPr>
        <b/>
        <sz val="7"/>
        <rFont val="Arial"/>
      </rPr>
      <t>%</t>
    </r>
  </si>
  <si>
    <r>
      <rPr>
        <b/>
        <sz val="7"/>
        <rFont val="Arial"/>
      </rPr>
      <t>EQUIPAMENTO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</si>
  <si>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</si>
  <si>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MATERIAL</t>
    </r>
  </si>
  <si>
    <r>
      <rPr>
        <b/>
        <sz val="7"/>
        <rFont val="Arial"/>
      </rPr>
      <t>CUSTO</t>
    </r>
  </si>
  <si>
    <r>
      <rPr>
        <sz val="7"/>
        <rFont val="Arial"/>
      </rPr>
      <t>2000</t>
    </r>
  </si>
  <si>
    <r>
      <rPr>
        <sz val="7"/>
        <rFont val="Arial"/>
      </rPr>
      <t>Ferramentas manuais</t>
    </r>
  </si>
  <si>
    <r>
      <rPr>
        <sz val="10"/>
        <rFont val="Arial"/>
      </rPr>
      <t>X</t>
    </r>
  </si>
  <si>
    <r>
      <rPr>
        <b/>
        <sz val="6"/>
        <rFont val="Arial"/>
      </rPr>
      <t>TOTAL ITENS DE INCIDÊNCIA: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</si>
  <si>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</si>
  <si>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</si>
  <si>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</si>
  <si>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</si>
  <si>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</si>
  <si>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</si>
  <si>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</si>
  <si>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</si>
  <si>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10109</t>
    </r>
  </si>
  <si>
    <r>
      <rPr>
        <sz val="7"/>
        <rFont val="Arial"/>
      </rPr>
      <t>Areia grossa jazida com carregamento mecânico</t>
    </r>
  </si>
  <si>
    <r>
      <rPr>
        <sz val="7"/>
        <rFont val="Arial"/>
      </rPr>
      <t>m3</t>
    </r>
  </si>
  <si>
    <r>
      <rPr>
        <sz val="7"/>
        <rFont val="Arial"/>
      </rPr>
      <t>10298</t>
    </r>
  </si>
  <si>
    <r>
      <rPr>
        <sz val="7"/>
        <rFont val="Arial"/>
      </rPr>
      <t>Paralelepípedo de pedra (milheiro)</t>
    </r>
  </si>
  <si>
    <r>
      <rPr>
        <sz val="7"/>
        <rFont val="Arial"/>
      </rPr>
      <t>MIL</t>
    </r>
  </si>
  <si>
    <r>
      <rPr>
        <b/>
        <sz val="6"/>
        <rFont val="Arial"/>
      </rPr>
      <t>TOTAL MATERIAIS:</t>
    </r>
  </si>
  <si>
    <r>
      <rPr>
        <b/>
        <sz val="6"/>
        <rFont val="Arial"/>
      </rPr>
      <t>MOMENTO DE TRANSPORTE</t>
    </r>
  </si>
  <si>
    <r>
      <rPr>
        <b/>
        <sz val="6"/>
        <rFont val="Arial"/>
      </rPr>
      <t>QUANTIDADE</t>
    </r>
  </si>
  <si>
    <r>
      <rPr>
        <b/>
        <sz val="6"/>
        <rFont val="Arial"/>
      </rPr>
      <t>FÓRMULA</t>
    </r>
  </si>
  <si>
    <r>
      <rPr>
        <b/>
        <sz val="6"/>
        <rFont val="Arial"/>
      </rPr>
      <t>DMT</t>
    </r>
  </si>
  <si>
    <r>
      <rPr>
        <b/>
        <sz val="6"/>
        <rFont val="Arial"/>
      </rPr>
      <t>CUSTO UNITÁRIO</t>
    </r>
  </si>
  <si>
    <r>
      <rPr>
        <b/>
        <sz val="6"/>
        <rFont val="Arial"/>
      </rPr>
      <t>XP</t>
    </r>
  </si>
  <si>
    <r>
      <rPr>
        <b/>
        <sz val="6"/>
        <rFont val="Arial"/>
      </rPr>
      <t>XR</t>
    </r>
  </si>
  <si>
    <r>
      <rPr>
        <b/>
        <sz val="6"/>
        <rFont val="Arial"/>
      </rPr>
      <t>-</t>
    </r>
  </si>
  <si>
    <r>
      <rPr>
        <b/>
        <sz val="4"/>
        <rFont val="Arial"/>
      </rPr>
      <t>RESULTADO</t>
    </r>
  </si>
  <si>
    <r>
      <rPr>
        <sz val="7"/>
        <rFont val="Arial"/>
      </rPr>
      <t>1026</t>
    </r>
  </si>
  <si>
    <r>
      <rPr>
        <sz val="7"/>
        <rFont val="Arial"/>
      </rPr>
      <t>Transp. de Areia grossa jazida c/ carreg.mecânico (t)</t>
    </r>
  </si>
  <si>
    <r>
      <rPr>
        <sz val="6"/>
        <rFont val="Arial"/>
      </rPr>
      <t>0,681XP + 0,710XR + 2,841</t>
    </r>
  </si>
  <si>
    <r>
      <rPr>
        <sz val="7"/>
        <rFont val="Arial"/>
      </rPr>
      <t>1610</t>
    </r>
  </si>
  <si>
    <r>
      <rPr>
        <sz val="7"/>
        <rFont val="Arial"/>
      </rPr>
      <t>Transp. de Paralelepípedo de pedra (milheiro) (t)</t>
    </r>
  </si>
  <si>
    <r>
      <rPr>
        <sz val="6"/>
        <rFont val="Arial"/>
      </rPr>
      <t>0,681XP + 0,710XR + 2,841</t>
    </r>
  </si>
  <si>
    <r>
      <rPr>
        <b/>
        <sz val="7"/>
        <rFont val="Arial"/>
      </rPr>
      <t>MOMENTO DE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</si>
  <si>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</si>
  <si>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</si>
  <si>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40867 - Demolição e remoção de pavimento asfáltico (M2)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</si>
  <si>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</si>
  <si>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</si>
  <si>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</si>
  <si>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</si>
  <si>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</si>
  <si>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</si>
  <si>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</si>
  <si>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</si>
  <si>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</si>
  <si>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30000</t>
    </r>
  </si>
  <si>
    <r>
      <rPr>
        <sz val="7"/>
        <rFont val="Arial"/>
      </rPr>
      <t>Caminhão basculante 1315C PBT=12,9t (TOCO 8,0t)</t>
    </r>
  </si>
  <si>
    <r>
      <rPr>
        <sz val="7"/>
        <rFont val="Arial"/>
      </rPr>
      <t>30024</t>
    </r>
  </si>
  <si>
    <r>
      <rPr>
        <sz val="7"/>
        <rFont val="Arial"/>
      </rPr>
      <t>Carregadeira de rodas ref. Caterpillar modelo 950H (3,10 m3) ( cab + ar ) ou equivalente</t>
    </r>
  </si>
  <si>
    <r>
      <rPr>
        <sz val="7"/>
        <rFont val="Arial"/>
      </rPr>
      <t>30017</t>
    </r>
  </si>
  <si>
    <r>
      <rPr>
        <sz val="7"/>
        <rFont val="Arial"/>
      </rPr>
      <t>Trator de esteiras ref. Caterpillar cm lâmina modelo D6T ou equivalente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</si>
  <si>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</si>
  <si>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</si>
  <si>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</si>
  <si>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S030304 - Índice de preço para remoção de entulho decorrente da execução de obras (m3)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</si>
  <si>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</si>
  <si>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</si>
  <si>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</si>
  <si>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</si>
  <si>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</si>
  <si>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</si>
  <si>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</si>
  <si>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</si>
  <si>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</si>
  <si>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</si>
  <si>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</si>
  <si>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</si>
  <si>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</si>
  <si>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</si>
  <si>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</si>
  <si>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</si>
  <si>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</si>
  <si>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</si>
  <si>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</si>
  <si>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</si>
  <si>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GUARANHUNS12F-6817851 - Fornecimento e assentamento de galeria de concreto pré-moldado 2 X 1,5 metros fechada (tampa fixa)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</si>
  <si>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</si>
  <si>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</si>
  <si>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</si>
  <si>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</si>
  <si>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</si>
  <si>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</si>
  <si>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</si>
  <si>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</si>
  <si>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</si>
  <si>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E9660</t>
    </r>
  </si>
  <si>
    <r>
      <rPr>
        <sz val="7"/>
        <rFont val="Arial"/>
      </rPr>
      <t>Guindaste sobre esteiras - 220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</si>
  <si>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</si>
  <si>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</si>
  <si>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</si>
  <si>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</si>
  <si>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</si>
  <si>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</si>
  <si>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</si>
  <si>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</si>
  <si>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</si>
  <si>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</si>
  <si>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</si>
  <si>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</si>
  <si>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</si>
  <si>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</si>
  <si>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</si>
  <si>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00004011</t>
    </r>
  </si>
  <si>
    <r>
      <rPr>
        <sz val="7"/>
        <rFont val="Arial"/>
      </rPr>
      <t>GEOTEXTIL NAO TECIDO AGULHADO DE FILAMENTOS CONTINUOS 100% POLIESTER, RESITENCIA A TRACAO = 10 KN/M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</si>
  <si>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</si>
  <si>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</si>
  <si>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</si>
  <si>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</si>
  <si>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</si>
  <si>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</si>
  <si>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</si>
  <si>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COMP-880041</t>
    </r>
  </si>
  <si>
    <r>
      <rPr>
        <sz val="7"/>
        <rFont val="Arial"/>
      </rPr>
      <t>Rejuntamento de galeria</t>
    </r>
  </si>
  <si>
    <r>
      <rPr>
        <sz val="7"/>
        <rFont val="Arial"/>
      </rPr>
      <t>m</t>
    </r>
  </si>
  <si>
    <r>
      <rPr>
        <sz val="7"/>
        <rFont val="Arial"/>
      </rPr>
      <t>5909130</t>
    </r>
  </si>
  <si>
    <r>
      <rPr>
        <sz val="7"/>
        <rFont val="Arial"/>
      </rPr>
      <t>Carga de aduelas de concreto pré-moldadas em cavalo mecânico com reboque 22 t - carga com caminhão guindauto</t>
    </r>
  </si>
  <si>
    <r>
      <rPr>
        <sz val="7"/>
        <rFont val="Arial"/>
      </rPr>
      <t>t</t>
    </r>
  </si>
  <si>
    <r>
      <rPr>
        <sz val="7"/>
        <rFont val="Arial"/>
      </rPr>
      <t>GUARANHUNS12F-6817777</t>
    </r>
  </si>
  <si>
    <r>
      <rPr>
        <sz val="7"/>
        <rFont val="Arial"/>
      </rPr>
      <t>Confecção de galeria de concreto pré moldado 2 x 1,5 fechada (tampa fixa)</t>
    </r>
  </si>
  <si>
    <r>
      <rPr>
        <sz val="7"/>
        <rFont val="Arial"/>
      </rPr>
      <t>m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</si>
  <si>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</si>
  <si>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</si>
  <si>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</si>
  <si>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GUARANHUNS12A-6817851 - Fornecimento e assentamento de galeria de concreto pré-moldado 2 X 1,5 metros aberta (tampa removível)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</si>
  <si>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</si>
  <si>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</si>
  <si>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</si>
  <si>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</si>
  <si>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</si>
  <si>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</si>
  <si>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</si>
  <si>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</si>
  <si>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</si>
  <si>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E9660</t>
    </r>
  </si>
  <si>
    <r>
      <rPr>
        <sz val="7"/>
        <rFont val="Arial"/>
      </rPr>
      <t>Guindaste sobre esteiras - 220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</si>
  <si>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</si>
  <si>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</si>
  <si>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</si>
  <si>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</si>
  <si>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</si>
  <si>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</si>
  <si>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</si>
  <si>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</si>
  <si>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</si>
  <si>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</si>
  <si>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</si>
  <si>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</si>
  <si>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</si>
  <si>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</si>
  <si>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</si>
  <si>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00004011</t>
    </r>
  </si>
  <si>
    <r>
      <rPr>
        <sz val="7"/>
        <rFont val="Arial"/>
      </rPr>
      <t>GEOTEXTIL NAO TECIDO AGULHADO DE FILAMENTOS CONTINUOS 100% POLIESTER, RESITENCIA A TRACAO = 10 KN/M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</si>
  <si>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</si>
  <si>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</si>
  <si>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</si>
  <si>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</si>
  <si>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</si>
  <si>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</si>
  <si>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</si>
  <si>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COMP-880041</t>
    </r>
  </si>
  <si>
    <r>
      <rPr>
        <sz val="7"/>
        <rFont val="Arial"/>
      </rPr>
      <t>Rejuntamento de galeria</t>
    </r>
  </si>
  <si>
    <r>
      <rPr>
        <sz val="7"/>
        <rFont val="Arial"/>
      </rPr>
      <t>m</t>
    </r>
  </si>
  <si>
    <r>
      <rPr>
        <sz val="7"/>
        <rFont val="Arial"/>
      </rPr>
      <t>5909130</t>
    </r>
  </si>
  <si>
    <r>
      <rPr>
        <sz val="7"/>
        <rFont val="Arial"/>
      </rPr>
      <t>Carga de aduelas de concreto pré-moldadas em cavalo mecânico com reboque 22 t - carga com caminhão guindauto</t>
    </r>
  </si>
  <si>
    <r>
      <rPr>
        <sz val="7"/>
        <rFont val="Arial"/>
      </rPr>
      <t>t</t>
    </r>
  </si>
  <si>
    <r>
      <rPr>
        <sz val="7"/>
        <rFont val="Arial"/>
      </rPr>
      <t>GUARANHUNS12A-6817777</t>
    </r>
  </si>
  <si>
    <r>
      <rPr>
        <sz val="7"/>
        <rFont val="Arial"/>
      </rPr>
      <t>Confecção de galeria de concreto pré moldado 2 x 1,5 aberta (tampa removível)</t>
    </r>
  </si>
  <si>
    <r>
      <rPr>
        <sz val="7"/>
        <rFont val="Arial"/>
      </rPr>
      <t>m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</si>
  <si>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</si>
  <si>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</si>
  <si>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</si>
  <si>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1106057 - Concreto magro - confecção em betoneira e lançamento manual - areia e brita comerciais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</si>
  <si>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</si>
  <si>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</si>
  <si>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</si>
  <si>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</si>
  <si>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</si>
  <si>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</si>
  <si>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</si>
  <si>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</si>
  <si>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</si>
  <si>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E9519</t>
    </r>
  </si>
  <si>
    <r>
      <rPr>
        <sz val="7"/>
        <rFont val="Arial"/>
      </rPr>
      <t>Betoneira com motor a gasolina com capacidade de 600 l - 10 kW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</si>
  <si>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</si>
  <si>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</si>
  <si>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</si>
  <si>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</si>
  <si>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</si>
  <si>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</si>
  <si>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</si>
  <si>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</si>
  <si>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</si>
  <si>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</si>
  <si>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</si>
  <si>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</si>
  <si>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</si>
  <si>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</si>
  <si>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</si>
  <si>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</si>
  <si>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</si>
  <si>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</si>
  <si>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</si>
  <si>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</si>
  <si>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</si>
  <si>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</si>
  <si>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</si>
  <si>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</si>
  <si>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</si>
  <si>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M0192</t>
    </r>
  </si>
  <si>
    <r>
      <rPr>
        <sz val="7"/>
        <rFont val="Arial"/>
      </rPr>
      <t>Brita 2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</si>
  <si>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</si>
  <si>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</si>
  <si>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</si>
  <si>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</si>
  <si>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</si>
  <si>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</si>
  <si>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</si>
  <si>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</si>
  <si>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</si>
  <si>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</si>
  <si>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</si>
  <si>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</si>
  <si>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</si>
  <si>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</si>
  <si>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</si>
  <si>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M0192</t>
    </r>
  </si>
  <si>
    <r>
      <rPr>
        <sz val="7"/>
        <rFont val="Arial"/>
      </rPr>
      <t>Brita 2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</si>
  <si>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</si>
  <si>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</si>
  <si>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</si>
  <si>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</si>
  <si>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</si>
  <si>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</si>
  <si>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</si>
  <si>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</si>
  <si>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</si>
  <si>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96541 - FABRICAÇÃO, MONTAGEM E DESMONTAGEM DE FÔRMA, EM CHAPA DE MADEIRA COMPENSADA RESINADA, E=17 MM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</si>
  <si>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</si>
  <si>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</si>
  <si>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</si>
  <si>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</si>
  <si>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</si>
  <si>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</si>
  <si>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00001358</t>
    </r>
  </si>
  <si>
    <r>
      <rPr>
        <sz val="7"/>
        <rFont val="Calibri"/>
      </rPr>
      <t>CHAPA DE MADEIRA COMPENSADA RESINADA PARA FORMA DE CONCRETO, DE *2,2 X 1,1* M, E = 17 MM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</si>
  <si>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</si>
  <si>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</si>
  <si>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</si>
  <si>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</si>
  <si>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</si>
  <si>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</si>
  <si>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</si>
  <si>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</si>
  <si>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</si>
  <si>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</si>
  <si>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</si>
  <si>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</si>
  <si>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</si>
  <si>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</si>
  <si>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00005073</t>
    </r>
  </si>
  <si>
    <r>
      <rPr>
        <sz val="7"/>
        <rFont val="Calibri"/>
      </rPr>
      <t>PREGO DE ACO POLIDO COM CABECA 17 X 24 (2 1/4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</si>
  <si>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</si>
  <si>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</si>
  <si>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00005074</t>
    </r>
  </si>
  <si>
    <r>
      <rPr>
        <sz val="7"/>
        <rFont val="Calibri"/>
      </rPr>
      <t>PREGO DE ACO POLIDO COM CABECA 15 X 18 (1 1/2 X 13)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</si>
  <si>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</si>
  <si>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</si>
  <si>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00020247</t>
    </r>
  </si>
  <si>
    <r>
      <rPr>
        <sz val="7"/>
        <rFont val="Calibri"/>
      </rPr>
      <t>PREGO DE ACO POLIDO COM CABECA 15 X 15 (1 1/4 X 13)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</si>
  <si>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</si>
  <si>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</si>
  <si>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</si>
  <si>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</si>
  <si>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</si>
  <si>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</si>
  <si>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</si>
  <si>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</si>
  <si>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</si>
  <si>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</si>
  <si>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</si>
  <si>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</si>
  <si>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</si>
  <si>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</si>
  <si>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</si>
  <si>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</si>
  <si>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</si>
  <si>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</si>
  <si>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</si>
  <si>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</si>
  <si>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</si>
  <si>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91692</t>
    </r>
  </si>
  <si>
    <r>
      <rPr>
        <sz val="7"/>
        <rFont val="Calibri"/>
      </rPr>
      <t>SERRA CIRCULAR DE BANCADA COM MOTOR ELÉTRICO POTÊNCIA DE 5HP, COM COIFA PARA DISCO 10"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</si>
  <si>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</si>
  <si>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</si>
  <si>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91693</t>
    </r>
  </si>
  <si>
    <r>
      <rPr>
        <sz val="7"/>
        <rFont val="Calibri"/>
      </rPr>
      <t>SERRA CIRCULAR DE BANCADA COM MOTOR ELÉTRICO POTÊNCIA DE 5HP, COM COIFA PARA DISCO 10"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</si>
  <si>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</si>
  <si>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</si>
  <si>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</si>
  <si>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</si>
  <si>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1107890 - Concreto fck = 30 MPa - confecção em central dosadora de 30 m³/h - areia e brita comerciais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</si>
  <si>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</si>
  <si>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</si>
  <si>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</si>
  <si>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</si>
  <si>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</si>
  <si>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</si>
  <si>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</si>
  <si>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</si>
  <si>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</si>
  <si>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</si>
  <si>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</si>
  <si>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</si>
  <si>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</si>
  <si>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</si>
  <si>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</si>
  <si>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</si>
  <si>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</si>
  <si>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</si>
  <si>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</si>
  <si>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</si>
  <si>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</si>
  <si>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</si>
  <si>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</si>
  <si>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</si>
  <si>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</si>
  <si>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</si>
  <si>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</si>
  <si>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</si>
  <si>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</si>
  <si>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</si>
  <si>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</si>
  <si>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</si>
  <si>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</si>
  <si>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</si>
  <si>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</si>
  <si>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</si>
  <si>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</si>
  <si>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</si>
  <si>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</si>
  <si>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</si>
  <si>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</si>
  <si>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M0192</t>
    </r>
  </si>
  <si>
    <r>
      <rPr>
        <sz val="7"/>
        <rFont val="Arial"/>
      </rPr>
      <t>Brita 2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</si>
  <si>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</si>
  <si>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</si>
  <si>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</si>
  <si>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</si>
  <si>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</si>
  <si>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</si>
  <si>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</si>
  <si>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</si>
  <si>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</si>
  <si>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</si>
  <si>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</si>
  <si>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</si>
  <si>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</si>
  <si>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</si>
  <si>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</si>
  <si>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</si>
  <si>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</si>
  <si>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</si>
  <si>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</si>
  <si>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</si>
  <si>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</si>
  <si>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</si>
  <si>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</si>
  <si>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M0192</t>
    </r>
  </si>
  <si>
    <r>
      <rPr>
        <sz val="7"/>
        <rFont val="Arial"/>
      </rPr>
      <t>Brita 2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</si>
  <si>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</si>
  <si>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</si>
  <si>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</si>
  <si>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</si>
  <si>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</si>
  <si>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</si>
  <si>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</si>
  <si>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</si>
  <si>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</si>
  <si>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</si>
  <si>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</si>
  <si>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8"/>
        <rFont val="Arial"/>
      </rPr>
      <t>CP-3762-S160326 - Barra chata em qualquer dimensão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</si>
  <si>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</si>
  <si>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</si>
  <si>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</si>
  <si>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</si>
  <si>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</si>
  <si>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</si>
  <si>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</si>
  <si>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</si>
  <si>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00006160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</si>
  <si>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</si>
  <si>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</si>
  <si>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</si>
  <si>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</si>
  <si>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</si>
  <si>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</si>
  <si>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</si>
  <si>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</si>
  <si>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</si>
  <si>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</si>
  <si>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</si>
  <si>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</si>
  <si>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</si>
  <si>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</si>
  <si>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00000546</t>
    </r>
  </si>
  <si>
    <r>
      <rPr>
        <sz val="7"/>
        <rFont val="Arial"/>
      </rPr>
      <t>BARRA DE FERRO RETANGULAR, BARRA CHATA (QUALQUER DIMENSAO)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</si>
  <si>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</si>
  <si>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</si>
  <si>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</si>
  <si>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</si>
  <si>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</si>
  <si>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</si>
  <si>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</si>
  <si>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</si>
  <si>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</si>
  <si>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</si>
  <si>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</si>
  <si>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</si>
  <si>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</si>
  <si>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</si>
  <si>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</si>
  <si>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</si>
  <si>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</si>
  <si>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</si>
  <si>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</si>
  <si>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</si>
  <si>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</si>
  <si>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</si>
  <si>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</si>
  <si>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</si>
  <si>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</si>
  <si>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</si>
  <si>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</si>
  <si>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</si>
  <si>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</si>
  <si>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</si>
  <si>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</si>
  <si>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</si>
  <si>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</si>
  <si>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</si>
  <si>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</si>
  <si>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</si>
  <si>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</si>
  <si>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</si>
  <si>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</si>
  <si>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M0075</t>
    </r>
  </si>
  <si>
    <r>
      <rPr>
        <sz val="7"/>
        <rFont val="Arial"/>
      </rPr>
      <t>Arame recozido 18 BWG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</si>
  <si>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</si>
  <si>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</si>
  <si>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</si>
  <si>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</si>
  <si>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</si>
  <si>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</si>
  <si>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</si>
  <si>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</si>
  <si>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</si>
  <si>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</si>
  <si>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</si>
  <si>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</si>
  <si>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</si>
  <si>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</si>
  <si>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</si>
  <si>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</si>
  <si>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</si>
  <si>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</si>
  <si>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</si>
  <si>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</si>
  <si>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</si>
  <si>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</si>
  <si>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</si>
  <si>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</si>
  <si>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</si>
  <si>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</si>
  <si>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</si>
  <si>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</si>
  <si>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</si>
  <si>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</si>
  <si>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</si>
  <si>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</si>
  <si>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</si>
  <si>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</si>
  <si>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</si>
  <si>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</si>
  <si>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</si>
  <si>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</si>
  <si>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</si>
  <si>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</si>
  <si>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M0075</t>
    </r>
  </si>
  <si>
    <r>
      <rPr>
        <sz val="7"/>
        <rFont val="Arial"/>
      </rPr>
      <t>Arame recozido 18 BWG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</si>
  <si>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</si>
  <si>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</si>
  <si>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</si>
  <si>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</si>
  <si>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</si>
  <si>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100322 - LASTRO COM MATERIAL GRANULAR (PEDRA BRITADA N.3), APLICADO EM PISOS OU RADIERS, ESPESSURA DE *10 CM*. AF_07/2019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</si>
  <si>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</si>
  <si>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</si>
  <si>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</si>
  <si>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</si>
  <si>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</si>
  <si>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</si>
  <si>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</si>
  <si>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</si>
  <si>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</si>
  <si>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</si>
  <si>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</si>
  <si>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</si>
  <si>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</si>
  <si>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</si>
  <si>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</si>
  <si>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</si>
  <si>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</si>
  <si>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</si>
  <si>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</si>
  <si>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</si>
  <si>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</si>
  <si>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</si>
  <si>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</si>
  <si>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</si>
  <si>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</si>
  <si>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</si>
  <si>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</si>
  <si>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</si>
  <si>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</si>
  <si>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</si>
  <si>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</si>
  <si>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</si>
  <si>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</si>
  <si>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</si>
  <si>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</si>
  <si>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CESAN 7050100030 - Escoramento cavas com prancha metalica (M2)</t>
    </r>
  </si>
  <si>
    <r>
      <rPr>
        <b/>
        <sz val="7"/>
        <rFont val="Arial"/>
      </rPr>
      <t>VALOR:</t>
    </r>
  </si>
  <si>
    <r>
      <rPr>
        <b/>
        <sz val="8"/>
        <rFont val="Arial"/>
      </rPr>
      <t>CESAN-7060100030 - REBAIXAMENTO DE LENCOL FREATICO C/ PONT FILTRANTES (MÊS)</t>
    </r>
  </si>
  <si>
    <r>
      <rPr>
        <b/>
        <sz val="7"/>
        <rFont val="Arial"/>
      </rPr>
      <t>VALOR:</t>
    </r>
  </si>
  <si>
    <r>
      <rPr>
        <b/>
        <sz val="8"/>
        <rFont val="Arial"/>
      </rPr>
      <t>2003864 - Esgotamento de água com bomba submersa (h)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</si>
  <si>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</si>
  <si>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</si>
  <si>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</si>
  <si>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</si>
  <si>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</si>
  <si>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</si>
  <si>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</si>
  <si>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</si>
  <si>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</si>
  <si>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E9630</t>
    </r>
  </si>
  <si>
    <r>
      <rPr>
        <sz val="7"/>
        <rFont val="Arial"/>
      </rPr>
      <t>Bomba submersível com capacidade de 75 m³/h - 3,6 kW</t>
    </r>
  </si>
  <si>
    <r>
      <rPr>
        <sz val="7"/>
        <rFont val="Arial"/>
      </rPr>
      <t>E9066</t>
    </r>
  </si>
  <si>
    <r>
      <rPr>
        <sz val="7"/>
        <rFont val="Arial"/>
      </rPr>
      <t>Grupo gerador - 13/14 kVA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</si>
  <si>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</si>
  <si>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</si>
  <si>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</si>
  <si>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</si>
  <si>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</si>
  <si>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</si>
  <si>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P9807</t>
    </r>
  </si>
  <si>
    <r>
      <rPr>
        <sz val="7"/>
        <rFont val="Arial"/>
      </rPr>
      <t>Bombeiro hidráulico</t>
    </r>
  </si>
  <si>
    <r>
      <rPr>
        <sz val="7"/>
        <rFont val="Arial"/>
      </rPr>
      <t>h</t>
    </r>
  </si>
  <si>
    <r>
      <rPr>
        <sz val="7"/>
        <rFont val="Arial"/>
      </rPr>
      <t>P9810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</si>
  <si>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</si>
  <si>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</si>
  <si>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</si>
  <si>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</si>
  <si>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</si>
  <si>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t>COMP-880041 - Rejuntamento de galeria (m)</t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</si>
  <si>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</si>
  <si>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</si>
  <si>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</si>
  <si>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</si>
  <si>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</si>
  <si>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</si>
  <si>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</si>
  <si>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</si>
  <si>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</si>
  <si>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</si>
  <si>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t>SINAPI</t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</si>
  <si>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</si>
  <si>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</si>
  <si>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</si>
  <si>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</si>
  <si>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</si>
  <si>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</si>
  <si>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</si>
  <si>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1109669</t>
    </r>
  </si>
  <si>
    <r>
      <rPr>
        <sz val="7"/>
        <rFont val="Calibri"/>
      </rPr>
      <t>Argamassa de cimento e areia 1:3 - areia comercial</t>
    </r>
  </si>
  <si>
    <r>
      <rPr>
        <sz val="7"/>
        <rFont val="Calibri"/>
      </rPr>
      <t>SICRO NOVO</t>
    </r>
  </si>
  <si>
    <r>
      <rPr>
        <sz val="7"/>
        <rFont val="Calibri"/>
      </rPr>
      <t>m³</t>
    </r>
  </si>
  <si>
    <t>SICRO</t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</si>
  <si>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</si>
  <si>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</si>
  <si>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t>GUARANHUNS12F-6817777 - Confecção de galeria de concreto pré moldado 2 x 1,5 fechada (tampa fixa) (m)</t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</si>
  <si>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</si>
  <si>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</si>
  <si>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</si>
  <si>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</si>
  <si>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</si>
  <si>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</si>
  <si>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</si>
  <si>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</si>
  <si>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</si>
  <si>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E9052</t>
    </r>
  </si>
  <si>
    <r>
      <rPr>
        <sz val="7"/>
        <rFont val="Arial"/>
      </rPr>
      <t>Empilhadeira a diesel com capacidade de 10 t - 100 kW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</si>
  <si>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</si>
  <si>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</si>
  <si>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E9022</t>
    </r>
  </si>
  <si>
    <r>
      <rPr>
        <sz val="7"/>
        <rFont val="Arial"/>
      </rPr>
      <t>Pórtico rolante com capacidade de 25 t - 30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</si>
  <si>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</si>
  <si>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</si>
  <si>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</si>
  <si>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</si>
  <si>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</si>
  <si>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</si>
  <si>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</si>
  <si>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</si>
  <si>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</si>
  <si>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</si>
  <si>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</si>
  <si>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</si>
  <si>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</si>
  <si>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</si>
  <si>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</si>
  <si>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</si>
  <si>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</si>
  <si>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</si>
  <si>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</si>
  <si>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</si>
  <si>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</si>
  <si>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3117750</t>
    </r>
  </si>
  <si>
    <r>
      <rPr>
        <sz val="7"/>
        <rFont val="Arial"/>
      </rPr>
      <t>Fôrma metálica para aduelas de bueiros celulares de concreto pré-moldados - utilização de 100 vezes</t>
    </r>
  </si>
  <si>
    <r>
      <rPr>
        <sz val="7"/>
        <rFont val="Arial"/>
      </rPr>
      <t>m²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</si>
  <si>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</si>
  <si>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</si>
  <si>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</si>
  <si>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</si>
  <si>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</si>
  <si>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</si>
  <si>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</si>
  <si>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</si>
  <si>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</si>
  <si>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</si>
  <si>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</si>
  <si>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</si>
  <si>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rFont val="Arial"/>
      </rPr>
      <t>m³</t>
    </r>
  </si>
  <si>
    <r>
      <rPr>
        <sz val="7"/>
        <rFont val="Arial"/>
      </rPr>
      <t>5909007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</si>
  <si>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</si>
  <si>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</si>
  <si>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</si>
  <si>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GUARANHUNS12A-6817777 - Confecção de galeria de concreto pré moldado 2 x 1,5 aberta (tampa removível)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</si>
  <si>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</si>
  <si>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</si>
  <si>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</si>
  <si>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</si>
  <si>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</si>
  <si>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</si>
  <si>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</si>
  <si>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</si>
  <si>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</si>
  <si>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E9052</t>
    </r>
  </si>
  <si>
    <r>
      <rPr>
        <sz val="7"/>
        <rFont val="Arial"/>
      </rPr>
      <t>Empilhadeira a diesel com capacidade de 10 t - 100 kW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</si>
  <si>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</si>
  <si>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</si>
  <si>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E9022</t>
    </r>
  </si>
  <si>
    <r>
      <rPr>
        <sz val="7"/>
        <rFont val="Arial"/>
      </rPr>
      <t>Pórtico rolante com capacidade de 25 t - 30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</si>
  <si>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</si>
  <si>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</si>
  <si>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</si>
  <si>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</si>
  <si>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</si>
  <si>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</si>
  <si>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</si>
  <si>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</si>
  <si>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</si>
  <si>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</si>
  <si>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</si>
  <si>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</si>
  <si>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</si>
  <si>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</si>
  <si>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</si>
  <si>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</si>
  <si>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</si>
  <si>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</si>
  <si>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</si>
  <si>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</si>
  <si>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</si>
  <si>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3117750</t>
    </r>
  </si>
  <si>
    <r>
      <rPr>
        <sz val="7"/>
        <rFont val="Arial"/>
      </rPr>
      <t>Fôrma metálica para aduelas de bueiros celulares de concreto pré-moldados - utilização de 100 vezes</t>
    </r>
  </si>
  <si>
    <r>
      <rPr>
        <sz val="7"/>
        <rFont val="Arial"/>
      </rPr>
      <t>m²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</si>
  <si>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</si>
  <si>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</si>
  <si>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</si>
  <si>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</si>
  <si>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</si>
  <si>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</si>
  <si>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</si>
  <si>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</si>
  <si>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</si>
  <si>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</si>
  <si>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</si>
  <si>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</si>
  <si>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rFont val="Arial"/>
      </rPr>
      <t>m³</t>
    </r>
  </si>
  <si>
    <r>
      <rPr>
        <sz val="7"/>
        <rFont val="Arial"/>
      </rPr>
      <t>5909007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</si>
  <si>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</si>
  <si>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</si>
  <si>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</si>
  <si>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</si>
  <si>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</si>
  <si>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</si>
  <si>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</si>
  <si>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</si>
  <si>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</si>
  <si>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</si>
  <si>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</si>
  <si>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</si>
  <si>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</si>
  <si>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</si>
  <si>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1</t>
    </r>
  </si>
  <si>
    <r>
      <rPr>
        <b/>
        <sz val="7"/>
        <rFont val="Arial"/>
      </rPr>
      <t>ADMINISTRAÇÃO DA OBRA</t>
    </r>
  </si>
  <si>
    <r>
      <rPr>
        <b/>
        <sz val="7"/>
        <rFont val="Arial"/>
      </rPr>
      <t>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</si>
  <si>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</si>
  <si>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</si>
  <si>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</si>
  <si>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</si>
  <si>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</si>
  <si>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</si>
  <si>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</si>
  <si>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</si>
  <si>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</si>
  <si>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</si>
  <si>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</si>
  <si>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</si>
  <si>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</si>
  <si>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</si>
  <si>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</si>
  <si>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</si>
  <si>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</si>
  <si>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</si>
  <si>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</si>
  <si>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</si>
  <si>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</si>
  <si>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</si>
  <si>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</si>
  <si>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</si>
  <si>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</si>
  <si>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</si>
  <si>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</si>
  <si>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</si>
  <si>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</si>
  <si>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</si>
  <si>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</si>
  <si>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</si>
  <si>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</si>
  <si>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</si>
  <si>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</si>
  <si>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</si>
  <si>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1.2</t>
    </r>
  </si>
  <si>
    <r>
      <rPr>
        <b/>
        <sz val="7"/>
        <rFont val="Arial"/>
      </rPr>
      <t>Canteiro de Obras</t>
    </r>
  </si>
  <si>
    <r>
      <rPr>
        <sz val="7"/>
        <rFont val="Arial"/>
      </rPr>
      <t>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</si>
  <si>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</si>
  <si>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</si>
  <si>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 xml:space="preserve">Mobilização e desmobilização de conteiner locado </t>
    </r>
  </si>
  <si>
    <r>
      <rPr>
        <sz val="7"/>
        <rFont val="Arial"/>
      </rPr>
      <t>und</t>
    </r>
  </si>
  <si>
    <r>
      <rPr>
        <sz val="7"/>
        <rFont val="Arial"/>
      </rPr>
      <t>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</si>
  <si>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</si>
  <si>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</si>
  <si>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</si>
  <si>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</si>
  <si>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</si>
  <si>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</si>
  <si>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</si>
  <si>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</si>
  <si>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</si>
  <si>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</si>
  <si>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</si>
  <si>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</si>
  <si>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</si>
  <si>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</si>
  <si>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</si>
  <si>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</si>
  <si>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</si>
  <si>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</si>
  <si>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</si>
  <si>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2</t>
    </r>
  </si>
  <si>
    <r>
      <rPr>
        <b/>
        <sz val="7"/>
        <rFont val="Arial"/>
      </rPr>
      <t>Galeria Guaranhus 1 e 2</t>
    </r>
  </si>
  <si>
    <r>
      <rPr>
        <b/>
        <sz val="7"/>
        <rFont val="Arial"/>
      </rPr>
      <t>2.1</t>
    </r>
  </si>
  <si>
    <r>
      <rPr>
        <b/>
        <sz val="7"/>
        <rFont val="Arial"/>
      </rPr>
      <t>TERRAPLANAGEM E PAVIMENTAÇÃO</t>
    </r>
  </si>
  <si>
    <r>
      <rPr>
        <sz val="7"/>
        <rFont val="Arial"/>
      </rPr>
      <t>2.1.1</t>
    </r>
  </si>
  <si>
    <r>
      <rPr>
        <sz val="7"/>
        <rFont val="Arial"/>
      </rPr>
      <t>4805757</t>
    </r>
  </si>
  <si>
    <r>
      <rPr>
        <sz val="7"/>
        <rFont val="Arial"/>
      </rPr>
      <t>SICRO NOVO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</si>
  <si>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</si>
  <si>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</si>
  <si>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2.1.2</t>
    </r>
  </si>
  <si>
    <r>
      <rPr>
        <sz val="7"/>
        <rFont val="Arial"/>
      </rPr>
      <t>S030209</t>
    </r>
  </si>
  <si>
    <r>
      <rPr>
        <sz val="7"/>
        <rFont val="Arial"/>
      </rPr>
      <t>IOPES</t>
    </r>
  </si>
  <si>
    <r>
      <rPr>
        <sz val="7"/>
        <rFont val="Arial"/>
      </rPr>
      <t>Aterro com areia, inclusive fornecimento e adensamento</t>
    </r>
  </si>
  <si>
    <r>
      <rPr>
        <sz val="7"/>
        <rFont val="Arial"/>
      </rPr>
      <t>m3</t>
    </r>
  </si>
  <si>
    <r>
      <rPr>
        <sz val="7"/>
        <rFont val="Arial"/>
      </rPr>
      <t>2.1.3</t>
    </r>
  </si>
  <si>
    <r>
      <rPr>
        <sz val="7"/>
        <rFont val="Arial"/>
      </rPr>
      <t>42045</t>
    </r>
  </si>
  <si>
    <r>
      <rPr>
        <sz val="7"/>
        <rFont val="Arial"/>
      </rPr>
      <t>DER-ES</t>
    </r>
  </si>
  <si>
    <r>
      <rPr>
        <sz val="7"/>
        <rFont val="Arial"/>
      </rPr>
      <t>Aquisição de solo de jazida comercial (saibreira)</t>
    </r>
  </si>
  <si>
    <r>
      <rPr>
        <sz val="7"/>
        <rFont val="Arial"/>
      </rPr>
      <t>M3</t>
    </r>
  </si>
  <si>
    <r>
      <rPr>
        <sz val="7"/>
        <rFont val="Arial"/>
      </rPr>
      <t>2.1.4</t>
    </r>
  </si>
  <si>
    <r>
      <rPr>
        <sz val="7"/>
        <rFont val="Arial"/>
      </rPr>
      <t>60024</t>
    </r>
  </si>
  <si>
    <r>
      <rPr>
        <sz val="7"/>
        <rFont val="Arial"/>
      </rPr>
      <t>DER-ES</t>
    </r>
  </si>
  <si>
    <r>
      <rPr>
        <sz val="7"/>
        <rFont val="Arial"/>
      </rPr>
      <t>Transporte de materiais para DMT acima de 15 KM (Caminhão basculante) - solo de jazida comercial (saibreira)</t>
    </r>
  </si>
  <si>
    <r>
      <rPr>
        <sz val="7"/>
        <rFont val="Arial"/>
      </rPr>
      <t>T</t>
    </r>
  </si>
  <si>
    <r>
      <rPr>
        <sz val="7"/>
        <rFont val="Arial"/>
      </rPr>
      <t>2.1.5</t>
    </r>
  </si>
  <si>
    <r>
      <rPr>
        <sz val="7"/>
        <rFont val="Arial"/>
      </rPr>
      <t>5503041</t>
    </r>
  </si>
  <si>
    <r>
      <rPr>
        <sz val="7"/>
        <rFont val="Arial"/>
      </rPr>
      <t>SICRO NOVO</t>
    </r>
  </si>
  <si>
    <r>
      <rPr>
        <sz val="7"/>
        <rFont val="Arial"/>
      </rPr>
      <t>Compactação de aterros a 100% do Proctor intermediário</t>
    </r>
  </si>
  <si>
    <r>
      <rPr>
        <sz val="7"/>
        <rFont val="Arial"/>
      </rPr>
      <t>m³</t>
    </r>
  </si>
  <si>
    <r>
      <rPr>
        <sz val="7"/>
        <rFont val="Arial"/>
      </rPr>
      <t>2.1.6</t>
    </r>
  </si>
  <si>
    <r>
      <rPr>
        <sz val="7"/>
        <rFont val="Arial"/>
      </rPr>
      <t>4011549</t>
    </r>
  </si>
  <si>
    <r>
      <rPr>
        <sz val="7"/>
        <rFont val="Arial"/>
      </rPr>
      <t>SICRO NOVO</t>
    </r>
  </si>
  <si>
    <r>
      <rPr>
        <sz val="7"/>
        <rFont val="Arial"/>
      </rPr>
      <t>Base ou sub-base de brita graduada executada com vibroacabadora - brita comercial</t>
    </r>
  </si>
  <si>
    <r>
      <rPr>
        <sz val="7"/>
        <rFont val="Arial"/>
      </rPr>
      <t>m³</t>
    </r>
  </si>
  <si>
    <r>
      <rPr>
        <sz val="7"/>
        <rFont val="Arial"/>
      </rPr>
      <t>2.1.7</t>
    </r>
  </si>
  <si>
    <r>
      <rPr>
        <sz val="7"/>
        <rFont val="Arial"/>
      </rPr>
      <t>95995</t>
    </r>
  </si>
  <si>
    <r>
      <rPr>
        <sz val="7"/>
        <rFont val="Arial"/>
      </rPr>
      <t>SINAPI</t>
    </r>
  </si>
  <si>
    <r>
      <rPr>
        <sz val="7"/>
        <rFont val="Arial"/>
      </rPr>
      <t>EXECUÇÃO DE PAVIMENTO COM APLICAÇÃO DE CONCRETO ASFÁLTICO, CAMADA DE ROLAMENTO - EXCLUSIVE CARGA E TRANSPORTE. AF_11/2019</t>
    </r>
  </si>
  <si>
    <r>
      <rPr>
        <sz val="7"/>
        <rFont val="Arial"/>
      </rPr>
      <t>M3</t>
    </r>
  </si>
  <si>
    <r>
      <rPr>
        <sz val="7"/>
        <rFont val="Arial"/>
      </rPr>
      <t>2.1.8</t>
    </r>
  </si>
  <si>
    <r>
      <rPr>
        <sz val="7"/>
        <rFont val="Arial"/>
      </rPr>
      <t>4011352</t>
    </r>
  </si>
  <si>
    <r>
      <rPr>
        <sz val="7"/>
        <rFont val="Arial"/>
      </rPr>
      <t>SICRO NOVO</t>
    </r>
  </si>
  <si>
    <r>
      <rPr>
        <sz val="7"/>
        <rFont val="Arial"/>
      </rPr>
      <t>Imprimação com emulsão asfáltica</t>
    </r>
  </si>
  <si>
    <r>
      <rPr>
        <sz val="7"/>
        <rFont val="Arial"/>
      </rPr>
      <t>m²</t>
    </r>
  </si>
  <si>
    <r>
      <rPr>
        <sz val="7"/>
        <rFont val="Arial"/>
      </rPr>
      <t>2.1.9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</si>
  <si>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</si>
  <si>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</si>
  <si>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14,01</t>
    </r>
  </si>
  <si>
    <r>
      <rPr>
        <sz val="7"/>
        <rFont val="Arial"/>
      </rPr>
      <t>T</t>
    </r>
  </si>
  <si>
    <r>
      <rPr>
        <sz val="7"/>
        <rFont val="Arial"/>
      </rPr>
      <t>2.1.10</t>
    </r>
  </si>
  <si>
    <r>
      <rPr>
        <sz val="7"/>
        <rFont val="Arial"/>
      </rPr>
      <t>101196</t>
    </r>
  </si>
  <si>
    <r>
      <rPr>
        <sz val="7"/>
        <rFont val="Arial"/>
      </rPr>
      <t>DER-ES</t>
    </r>
  </si>
  <si>
    <r>
      <rPr>
        <sz val="7"/>
        <rFont val="Arial"/>
      </rPr>
      <t>Emulsão Asfáltica para Imprimação (EAI), fornecimento - BDI = 14,01</t>
    </r>
  </si>
  <si>
    <r>
      <rPr>
        <sz val="7"/>
        <rFont val="Arial"/>
      </rPr>
      <t>t</t>
    </r>
  </si>
  <si>
    <r>
      <rPr>
        <sz val="7"/>
        <rFont val="Arial"/>
      </rPr>
      <t>2.1.11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</si>
  <si>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</si>
  <si>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</si>
  <si>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>Transporte com caminhão basculante de 12m³ - rodovia pavimentada - material de 1º categoria</t>
    </r>
  </si>
  <si>
    <r>
      <rPr>
        <sz val="7"/>
        <rFont val="Arial"/>
      </rPr>
      <t>tkm</t>
    </r>
  </si>
  <si>
    <r>
      <rPr>
        <sz val="7"/>
        <rFont val="Arial"/>
      </rPr>
      <t>2.1.12</t>
    </r>
  </si>
  <si>
    <r>
      <rPr>
        <sz val="7"/>
        <rFont val="Arial"/>
      </rPr>
      <t>I070114</t>
    </r>
  </si>
  <si>
    <r>
      <rPr>
        <sz val="7"/>
        <rFont val="Arial"/>
      </rPr>
      <t>IOPES</t>
    </r>
  </si>
  <si>
    <r>
      <rPr>
        <sz val="7"/>
        <rFont val="Arial"/>
      </rPr>
      <t>REMOCAO RESIDUOS CLASSE A CONAMA (CACAMBA) CLASSE II B (NBR10004) INCLUSIVE DESTINACAO FINAL - BDI = 14,01</t>
    </r>
  </si>
  <si>
    <r>
      <rPr>
        <sz val="7"/>
        <rFont val="Arial"/>
      </rPr>
      <t>M3</t>
    </r>
  </si>
  <si>
    <r>
      <rPr>
        <b/>
        <sz val="7"/>
        <rFont val="Arial"/>
      </rPr>
      <t>2.2</t>
    </r>
  </si>
  <si>
    <r>
      <rPr>
        <b/>
        <sz val="7"/>
        <rFont val="Arial"/>
      </rPr>
      <t>DRENAGEM PLUVIAL</t>
    </r>
  </si>
  <si>
    <r>
      <rPr>
        <sz val="7"/>
        <rFont val="Arial"/>
      </rPr>
      <t>2.2.1</t>
    </r>
  </si>
  <si>
    <r>
      <rPr>
        <sz val="7"/>
        <rFont val="Arial"/>
      </rPr>
      <t>CP-5199-83627</t>
    </r>
  </si>
  <si>
    <r>
      <rPr>
        <sz val="7"/>
        <rFont val="Arial"/>
      </rPr>
      <t>PRÓPRIA</t>
    </r>
  </si>
  <si>
    <r>
      <rPr>
        <sz val="7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</si>
  <si>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rFont val="Arial"/>
      </rPr>
      <t>UN</t>
    </r>
  </si>
  <si>
    <r>
      <rPr>
        <sz val="7"/>
        <rFont val="Arial"/>
      </rPr>
      <t>2.2.2</t>
    </r>
  </si>
  <si>
    <r>
      <rPr>
        <sz val="7"/>
        <rFont val="Arial"/>
      </rPr>
      <t>0804015</t>
    </r>
  </si>
  <si>
    <r>
      <rPr>
        <sz val="7"/>
        <rFont val="Arial"/>
      </rPr>
      <t>SICRO NOVO</t>
    </r>
  </si>
  <si>
    <r>
      <rPr>
        <sz val="7"/>
        <rFont val="Arial"/>
      </rPr>
      <t>Corpo de BSTC D = 0,40 m CA2 - areia, brita e pedra de mão comerciais</t>
    </r>
  </si>
  <si>
    <r>
      <rPr>
        <sz val="7"/>
        <rFont val="Arial"/>
      </rPr>
      <t>m</t>
    </r>
  </si>
  <si>
    <r>
      <rPr>
        <sz val="7"/>
        <rFont val="Arial"/>
      </rPr>
      <t>2.2.3</t>
    </r>
  </si>
  <si>
    <r>
      <rPr>
        <sz val="7"/>
        <rFont val="Arial"/>
      </rPr>
      <t>2003680</t>
    </r>
  </si>
  <si>
    <r>
      <rPr>
        <sz val="7"/>
        <rFont val="Arial"/>
      </rPr>
      <t>SICRO NOVO</t>
    </r>
  </si>
  <si>
    <r>
      <rPr>
        <sz val="7"/>
        <rFont val="Arial"/>
      </rPr>
      <t>Poço de visita - PVI 02 - areia e brita comerciais</t>
    </r>
  </si>
  <si>
    <r>
      <rPr>
        <sz val="7"/>
        <rFont val="Arial"/>
      </rPr>
      <t>un</t>
    </r>
  </si>
  <si>
    <r>
      <rPr>
        <sz val="7"/>
        <rFont val="Arial"/>
      </rPr>
      <t>2.2.4</t>
    </r>
  </si>
  <si>
    <r>
      <rPr>
        <sz val="7"/>
        <rFont val="Arial"/>
      </rPr>
      <t>SICRO-0804015- apd</t>
    </r>
  </si>
  <si>
    <r>
      <rPr>
        <sz val="7"/>
        <rFont val="Arial"/>
      </rPr>
      <t>PRÓPRIA</t>
    </r>
  </si>
  <si>
    <r>
      <rPr>
        <sz val="7"/>
        <rFont val="Arial"/>
      </rPr>
      <t>Corpo de BSTC D = 0,50 m CA2 - areia, brita e pedra de mão comerciais</t>
    </r>
  </si>
  <si>
    <r>
      <rPr>
        <sz val="7"/>
        <rFont val="Arial"/>
      </rPr>
      <t>m</t>
    </r>
  </si>
  <si>
    <r>
      <rPr>
        <sz val="7"/>
        <rFont val="Arial"/>
      </rPr>
      <t>2.2.5</t>
    </r>
  </si>
  <si>
    <r>
      <rPr>
        <sz val="7"/>
        <rFont val="Arial"/>
      </rPr>
      <t>0804022</t>
    </r>
  </si>
  <si>
    <r>
      <rPr>
        <sz val="7"/>
        <rFont val="Arial"/>
      </rPr>
      <t>SICRO NOVO</t>
    </r>
  </si>
  <si>
    <r>
      <rPr>
        <sz val="7"/>
        <rFont val="Arial"/>
      </rPr>
      <t>Corpo de BSTC D = 0,60 m CA2 - areia extraída e brita e pedra de mão produzidas</t>
    </r>
  </si>
  <si>
    <r>
      <rPr>
        <sz val="7"/>
        <rFont val="Arial"/>
      </rPr>
      <t>m</t>
    </r>
  </si>
  <si>
    <r>
      <rPr>
        <b/>
        <sz val="7"/>
        <rFont val="Arial"/>
      </rPr>
      <t>2.3</t>
    </r>
  </si>
  <si>
    <r>
      <rPr>
        <b/>
        <sz val="7"/>
        <rFont val="Arial"/>
      </rPr>
      <t>MANUTENÇÃO REDE ESGOTO</t>
    </r>
  </si>
  <si>
    <r>
      <rPr>
        <sz val="7"/>
        <rFont val="Arial"/>
      </rPr>
      <t>2.3.1</t>
    </r>
  </si>
  <si>
    <r>
      <rPr>
        <sz val="7"/>
        <rFont val="Arial"/>
      </rPr>
      <t>2003680</t>
    </r>
  </si>
  <si>
    <r>
      <rPr>
        <sz val="7"/>
        <rFont val="Arial"/>
      </rPr>
      <t>SICRO NOVO</t>
    </r>
  </si>
  <si>
    <r>
      <rPr>
        <sz val="7"/>
        <rFont val="Arial"/>
      </rPr>
      <t>Poço de visita - PVI 02 - areia e brita comerciais</t>
    </r>
  </si>
  <si>
    <r>
      <rPr>
        <sz val="7"/>
        <rFont val="Arial"/>
      </rPr>
      <t>un</t>
    </r>
  </si>
  <si>
    <r>
      <rPr>
        <b/>
        <sz val="7"/>
        <rFont val="Arial"/>
      </rPr>
      <t>2.4</t>
    </r>
  </si>
  <si>
    <r>
      <rPr>
        <b/>
        <sz val="7"/>
        <rFont val="Arial"/>
      </rPr>
      <t>OBRAS COMPLEMENTARES</t>
    </r>
  </si>
  <si>
    <r>
      <rPr>
        <sz val="7"/>
        <rFont val="Arial"/>
      </rPr>
      <t>2.4.1</t>
    </r>
  </si>
  <si>
    <r>
      <rPr>
        <sz val="7"/>
        <rFont val="Arial"/>
      </rPr>
      <t>1600436</t>
    </r>
  </si>
  <si>
    <r>
      <rPr>
        <sz val="7"/>
        <rFont val="Arial"/>
      </rPr>
      <t>SICRO NOVO</t>
    </r>
  </si>
  <si>
    <r>
      <rPr>
        <sz val="7"/>
        <rFont val="Arial"/>
      </rPr>
      <t>Demolição de concreto simples (PV e BSTC)</t>
    </r>
  </si>
  <si>
    <r>
      <rPr>
        <sz val="7"/>
        <rFont val="Arial"/>
      </rPr>
      <t>m³</t>
    </r>
  </si>
  <si>
    <r>
      <rPr>
        <sz val="7"/>
        <rFont val="Arial"/>
      </rPr>
      <t>2.4.2</t>
    </r>
  </si>
  <si>
    <r>
      <rPr>
        <sz val="7"/>
        <rFont val="Arial"/>
      </rPr>
      <t>42506</t>
    </r>
  </si>
  <si>
    <r>
      <rPr>
        <sz val="7"/>
        <rFont val="Arial"/>
      </rPr>
      <t>DER-ES</t>
    </r>
  </si>
  <si>
    <r>
      <rPr>
        <sz val="7"/>
        <rFont val="Arial"/>
      </rPr>
      <t>Remoção e reassentamento de paralelepípedos, inclusive perdas em Vias Urbanas</t>
    </r>
  </si>
  <si>
    <r>
      <rPr>
        <sz val="7"/>
        <rFont val="Arial"/>
      </rPr>
      <t>M2</t>
    </r>
  </si>
  <si>
    <r>
      <rPr>
        <sz val="7"/>
        <rFont val="Arial"/>
      </rPr>
      <t>2.4.3</t>
    </r>
  </si>
  <si>
    <r>
      <rPr>
        <sz val="7"/>
        <rFont val="Arial"/>
      </rPr>
      <t>40867</t>
    </r>
  </si>
  <si>
    <r>
      <rPr>
        <sz val="7"/>
        <rFont val="Arial"/>
      </rPr>
      <t>DER-ES</t>
    </r>
  </si>
  <si>
    <r>
      <rPr>
        <sz val="7"/>
        <rFont val="Arial"/>
      </rPr>
      <t>Demolição e remoção de pavimento asfáltico</t>
    </r>
  </si>
  <si>
    <r>
      <rPr>
        <sz val="7"/>
        <rFont val="Arial"/>
      </rPr>
      <t>M2</t>
    </r>
  </si>
  <si>
    <r>
      <rPr>
        <sz val="7"/>
        <rFont val="Arial"/>
      </rPr>
      <t>2.4.4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</si>
  <si>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</si>
  <si>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</si>
  <si>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- BDI = 14,01</t>
    </r>
  </si>
  <si>
    <r>
      <rPr>
        <sz val="7"/>
        <rFont val="Arial"/>
      </rPr>
      <t>m3</t>
    </r>
  </si>
  <si>
    <r>
      <rPr>
        <b/>
        <sz val="7"/>
        <rFont val="Arial"/>
      </rPr>
      <t>2.5</t>
    </r>
  </si>
  <si>
    <r>
      <rPr>
        <b/>
        <sz val="7"/>
        <rFont val="Arial"/>
      </rPr>
      <t>ESTRUTURA</t>
    </r>
  </si>
  <si>
    <r>
      <rPr>
        <sz val="7"/>
        <rFont val="Arial"/>
      </rPr>
      <t>2.5.1</t>
    </r>
  </si>
  <si>
    <r>
      <rPr>
        <sz val="7"/>
        <rFont val="Arial"/>
      </rPr>
      <t>GUARANHUNS12F-6817851</t>
    </r>
  </si>
  <si>
    <r>
      <rPr>
        <sz val="7"/>
        <rFont val="Arial"/>
      </rPr>
      <t>PRÓPRIA</t>
    </r>
  </si>
  <si>
    <r>
      <rPr>
        <sz val="7"/>
        <rFont val="Arial"/>
      </rPr>
      <t>Fornecimento e assentamento de galeria de concreto pré-moldado 2 X 1,5 metros fechada (tampa fixa)</t>
    </r>
  </si>
  <si>
    <r>
      <rPr>
        <sz val="7"/>
        <rFont val="Arial"/>
      </rPr>
      <t>m</t>
    </r>
  </si>
  <si>
    <r>
      <rPr>
        <sz val="7"/>
        <rFont val="Arial"/>
      </rPr>
      <t>2.5.2</t>
    </r>
  </si>
  <si>
    <r>
      <rPr>
        <sz val="7"/>
        <rFont val="Arial"/>
      </rPr>
      <t>GUARANHUNS12A-6817851</t>
    </r>
  </si>
  <si>
    <r>
      <rPr>
        <sz val="7"/>
        <rFont val="Arial"/>
      </rPr>
      <t>PRÓPRIA</t>
    </r>
  </si>
  <si>
    <r>
      <rPr>
        <sz val="7"/>
        <rFont val="Arial"/>
      </rPr>
      <t>Fornecimento e assentamento de galeria de concreto pré-moldado 2 X 1,5 metros aberta (tampa removível)</t>
    </r>
  </si>
  <si>
    <r>
      <rPr>
        <sz val="7"/>
        <rFont val="Arial"/>
      </rPr>
      <t>m</t>
    </r>
  </si>
  <si>
    <r>
      <rPr>
        <sz val="7"/>
        <rFont val="Arial"/>
      </rPr>
      <t>2.5.3</t>
    </r>
  </si>
  <si>
    <r>
      <rPr>
        <sz val="7"/>
        <rFont val="Arial"/>
      </rPr>
      <t>1106057</t>
    </r>
  </si>
  <si>
    <r>
      <rPr>
        <sz val="7"/>
        <rFont val="Arial"/>
      </rPr>
      <t>SICRO NOVO</t>
    </r>
  </si>
  <si>
    <r>
      <rPr>
        <sz val="7"/>
        <rFont val="Arial"/>
      </rPr>
      <t>Concreto magro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</si>
  <si>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</si>
  <si>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2.5.4</t>
    </r>
  </si>
  <si>
    <r>
      <rPr>
        <sz val="7"/>
        <rFont val="Arial"/>
      </rPr>
      <t>96541</t>
    </r>
  </si>
  <si>
    <r>
      <rPr>
        <sz val="7"/>
        <rFont val="Arial"/>
      </rPr>
      <t>SINAPI</t>
    </r>
  </si>
  <si>
    <r>
      <rPr>
        <sz val="7"/>
        <rFont val="Arial"/>
      </rPr>
      <t>FABRICAÇÃO, MONTAGEM E DESMONTAGEM DE FÔRMA, EM CHAPA DE MADEIRA COMPENSADA RESINADA, E=17 MM</t>
    </r>
  </si>
  <si>
    <r>
      <rPr>
        <sz val="7"/>
        <rFont val="Arial"/>
      </rPr>
      <t>M2</t>
    </r>
  </si>
  <si>
    <r>
      <rPr>
        <sz val="7"/>
        <rFont val="Arial"/>
      </rPr>
      <t>2.5.5</t>
    </r>
  </si>
  <si>
    <r>
      <rPr>
        <sz val="7"/>
        <rFont val="Arial"/>
      </rPr>
      <t>1107890</t>
    </r>
  </si>
  <si>
    <r>
      <rPr>
        <sz val="7"/>
        <rFont val="Arial"/>
      </rPr>
      <t>SICRO NOVO</t>
    </r>
  </si>
  <si>
    <r>
      <rPr>
        <sz val="7"/>
        <rFont val="Arial"/>
      </rPr>
      <t>Concreto fck = 30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</si>
  <si>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</si>
  <si>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2.5.6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</si>
  <si>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</si>
  <si>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</si>
  <si>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</si>
  <si>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</si>
  <si>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2.5.7</t>
    </r>
  </si>
  <si>
    <r>
      <rPr>
        <sz val="7"/>
        <rFont val="Arial"/>
      </rPr>
      <t>CP-3762-S160326</t>
    </r>
  </si>
  <si>
    <r>
      <rPr>
        <sz val="7"/>
        <rFont val="Arial"/>
      </rPr>
      <t>PRÓPRIA</t>
    </r>
  </si>
  <si>
    <r>
      <rPr>
        <sz val="7"/>
        <rFont val="Arial"/>
      </rPr>
      <t>Barra chata em qualquer dimensão</t>
    </r>
  </si>
  <si>
    <r>
      <rPr>
        <sz val="7"/>
        <rFont val="Arial"/>
      </rPr>
      <t>kg</t>
    </r>
  </si>
  <si>
    <r>
      <rPr>
        <sz val="7"/>
        <rFont val="Arial"/>
      </rPr>
      <t>2.5.8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</si>
  <si>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</si>
  <si>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</si>
  <si>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</si>
  <si>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</si>
  <si>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2.5.9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</si>
  <si>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</si>
  <si>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</si>
  <si>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</si>
  <si>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</si>
  <si>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2.5.10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</si>
  <si>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</si>
  <si>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</si>
  <si>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*10 CM*. AF_07/2019</t>
    </r>
  </si>
  <si>
    <r>
      <rPr>
        <sz val="7"/>
        <rFont val="Arial"/>
      </rPr>
      <t>M3</t>
    </r>
  </si>
  <si>
    <r>
      <rPr>
        <sz val="7"/>
        <rFont val="Arial"/>
      </rPr>
      <t>2.5.11</t>
    </r>
  </si>
  <si>
    <r>
      <rPr>
        <sz val="7"/>
        <rFont val="Arial"/>
      </rPr>
      <t>CESAN 7050100030</t>
    </r>
  </si>
  <si>
    <r>
      <rPr>
        <sz val="7"/>
        <rFont val="Arial"/>
      </rPr>
      <t>PRÓPRIA</t>
    </r>
  </si>
  <si>
    <r>
      <rPr>
        <sz val="7"/>
        <rFont val="Arial"/>
      </rPr>
      <t>Escoramento cavas com prancha metalica</t>
    </r>
  </si>
  <si>
    <r>
      <rPr>
        <sz val="7"/>
        <rFont val="Arial"/>
      </rPr>
      <t>M2</t>
    </r>
  </si>
  <si>
    <r>
      <rPr>
        <sz val="7"/>
        <rFont val="Arial"/>
      </rPr>
      <t>2.5.12</t>
    </r>
  </si>
  <si>
    <r>
      <rPr>
        <sz val="7"/>
        <rFont val="Arial"/>
      </rPr>
      <t>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</si>
  <si>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</si>
  <si>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</t>
    </r>
  </si>
  <si>
    <r>
      <rPr>
        <sz val="7"/>
        <rFont val="Arial"/>
      </rPr>
      <t>MÊS</t>
    </r>
  </si>
  <si>
    <r>
      <rPr>
        <sz val="7"/>
        <rFont val="Arial"/>
      </rPr>
      <t>2.5.13</t>
    </r>
  </si>
  <si>
    <r>
      <rPr>
        <sz val="7"/>
        <rFont val="Arial"/>
      </rPr>
      <t>2003864</t>
    </r>
  </si>
  <si>
    <r>
      <rPr>
        <sz val="7"/>
        <rFont val="Arial"/>
      </rPr>
      <t>SICRO NOVO</t>
    </r>
  </si>
  <si>
    <r>
      <rPr>
        <sz val="7"/>
        <rFont val="Arial"/>
      </rPr>
      <t>Esgotamento de água com bomba submersa</t>
    </r>
  </si>
  <si>
    <r>
      <rPr>
        <sz val="7"/>
        <rFont val="Arial"/>
      </rPr>
      <t>h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</si>
  <si>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</si>
  <si>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</si>
  <si>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</si>
  <si>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</si>
  <si>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</si>
  <si>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</si>
  <si>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</si>
  <si>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</si>
  <si>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</si>
  <si>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</si>
  <si>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</si>
  <si>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</si>
  <si>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</si>
  <si>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</si>
  <si>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</si>
  <si>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</si>
  <si>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</si>
  <si>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</si>
  <si>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</si>
  <si>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</si>
  <si>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</si>
  <si>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</si>
  <si>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</si>
  <si>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</si>
  <si>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</si>
  <si>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</si>
  <si>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</si>
  <si>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</si>
  <si>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</si>
  <si>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</si>
  <si>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</si>
  <si>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</si>
  <si>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</si>
  <si>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</si>
  <si>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</si>
  <si>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</si>
  <si>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</si>
  <si>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</si>
  <si>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</si>
  <si>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</si>
  <si>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</si>
  <si>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</si>
  <si>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</si>
  <si>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</si>
  <si>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</si>
  <si>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</si>
  <si>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</si>
  <si>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</si>
  <si>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</si>
  <si>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</si>
  <si>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</si>
  <si>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</si>
  <si>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</si>
  <si>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</si>
  <si>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</si>
  <si>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</si>
  <si>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</si>
  <si>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</si>
  <si>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</si>
  <si>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</si>
  <si>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</si>
  <si>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</si>
  <si>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</si>
  <si>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</si>
  <si>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</si>
  <si>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</si>
  <si>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</si>
  <si>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</si>
  <si>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</si>
  <si>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</si>
  <si>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</si>
  <si>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</si>
  <si>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</si>
  <si>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</si>
  <si>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</si>
  <si>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</si>
  <si>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</si>
  <si>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</si>
  <si>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</si>
  <si>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</si>
  <si>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</si>
  <si>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</si>
  <si>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</si>
  <si>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</si>
  <si>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</si>
  <si>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</si>
  <si>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</si>
  <si>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</si>
  <si>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</si>
  <si>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</si>
  <si>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</si>
  <si>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</si>
  <si>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</si>
  <si>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</si>
  <si>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</si>
  <si>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</si>
  <si>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</si>
  <si>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</si>
  <si>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</si>
  <si>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</si>
  <si>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</si>
  <si>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</si>
  <si>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</si>
  <si>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</si>
  <si>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</si>
  <si>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</si>
  <si>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</si>
  <si>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</si>
  <si>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</si>
  <si>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</si>
  <si>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</si>
  <si>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</si>
  <si>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</si>
  <si>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</si>
  <si>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</si>
  <si>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</si>
  <si>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</si>
  <si>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</si>
  <si>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</si>
  <si>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</si>
  <si>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</si>
  <si>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</si>
  <si>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</si>
  <si>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</si>
  <si>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</si>
  <si>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</si>
  <si>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</si>
  <si>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</si>
  <si>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</si>
  <si>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</si>
  <si>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</si>
  <si>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</si>
  <si>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</si>
  <si>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</si>
  <si>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</si>
  <si>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</si>
  <si>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</si>
  <si>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</si>
  <si>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</si>
  <si>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</si>
  <si>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</si>
  <si>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</si>
  <si>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</si>
  <si>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</si>
  <si>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</si>
  <si>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</si>
  <si>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</si>
  <si>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</si>
  <si>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</si>
  <si>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</si>
  <si>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</si>
  <si>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</si>
  <si>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</si>
  <si>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</si>
  <si>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</si>
  <si>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</si>
  <si>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</si>
  <si>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</si>
  <si>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</si>
  <si>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</si>
  <si>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</si>
  <si>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</si>
  <si>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</si>
  <si>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</si>
  <si>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</si>
  <si>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</si>
  <si>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</si>
  <si>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</si>
  <si>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</si>
  <si>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</si>
  <si>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</si>
  <si>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</si>
  <si>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</si>
  <si>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</si>
  <si>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</si>
  <si>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</si>
  <si>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</si>
  <si>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</si>
  <si>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</si>
  <si>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</si>
  <si>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</si>
  <si>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</si>
  <si>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</si>
  <si>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</si>
  <si>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</si>
  <si>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</si>
  <si>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</si>
  <si>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</si>
  <si>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</si>
  <si>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</si>
  <si>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</si>
  <si>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</si>
  <si>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</si>
  <si>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</si>
  <si>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</si>
  <si>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</si>
  <si>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</si>
  <si>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</si>
  <si>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</si>
  <si>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</si>
  <si>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</si>
  <si>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</si>
  <si>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</si>
  <si>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</si>
  <si>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</si>
  <si>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</si>
  <si>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</si>
  <si>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</si>
  <si>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</si>
  <si>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</si>
  <si>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</si>
  <si>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</si>
  <si>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</si>
  <si>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</si>
  <si>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</si>
  <si>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</si>
  <si>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</si>
  <si>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</si>
  <si>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</si>
  <si>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</si>
  <si>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</si>
  <si>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</si>
  <si>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</si>
  <si>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</si>
  <si>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</si>
  <si>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</si>
  <si>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</si>
  <si>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</si>
  <si>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</si>
  <si>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</si>
  <si>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</si>
  <si>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</si>
  <si>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</si>
  <si>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</si>
  <si>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</si>
  <si>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</si>
  <si>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</si>
  <si>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</si>
  <si>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</si>
  <si>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</si>
  <si>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</si>
  <si>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</si>
  <si>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</si>
  <si>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</si>
  <si>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</si>
  <si>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</si>
  <si>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</si>
  <si>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</si>
  <si>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</si>
  <si>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</si>
  <si>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</si>
  <si>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</si>
  <si>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</si>
  <si>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</si>
  <si>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</si>
  <si>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</si>
  <si>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</si>
  <si>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</si>
  <si>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</si>
  <si>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</si>
  <si>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</si>
  <si>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</si>
  <si>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</si>
  <si>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</si>
  <si>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</si>
  <si>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</si>
  <si>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</si>
  <si>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</si>
  <si>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</si>
  <si>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</si>
  <si>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</si>
  <si>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</si>
  <si>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</si>
  <si>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</si>
  <si>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</si>
  <si>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</si>
  <si>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</si>
  <si>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</si>
  <si>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</si>
  <si>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</si>
  <si>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</si>
  <si>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</si>
  <si>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</si>
  <si>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</si>
  <si>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</si>
  <si>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</si>
  <si>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</si>
  <si>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</si>
  <si>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</si>
  <si>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</si>
  <si>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</si>
  <si>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</si>
  <si>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</si>
  <si>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</si>
  <si>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</si>
  <si>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</si>
  <si>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</si>
  <si>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</si>
  <si>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</si>
  <si>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</si>
  <si>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</si>
  <si>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</si>
  <si>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</si>
  <si>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</si>
  <si>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</si>
  <si>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</si>
  <si>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</si>
  <si>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</si>
  <si>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</si>
  <si>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</si>
  <si>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</si>
  <si>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</si>
  <si>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</si>
  <si>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</si>
  <si>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</si>
  <si>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</si>
  <si>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</si>
  <si>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</si>
  <si>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</si>
  <si>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</si>
  <si>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</si>
  <si>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</si>
  <si>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</si>
  <si>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</si>
  <si>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</si>
  <si>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</si>
  <si>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</si>
  <si>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</si>
  <si>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</si>
  <si>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</si>
  <si>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</si>
  <si>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</si>
  <si>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</si>
  <si>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</si>
  <si>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</si>
  <si>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</si>
  <si>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</si>
  <si>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</si>
  <si>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</si>
  <si>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</si>
  <si>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</si>
  <si>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</si>
  <si>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</si>
  <si>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</si>
  <si>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</si>
  <si>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</si>
  <si>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</si>
  <si>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</si>
  <si>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</si>
  <si>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</si>
  <si>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</si>
  <si>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</si>
  <si>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</si>
  <si>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</si>
  <si>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</si>
  <si>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</si>
  <si>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</si>
  <si>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</si>
  <si>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</si>
  <si>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</si>
  <si>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</si>
  <si>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</si>
  <si>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</si>
  <si>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</si>
  <si>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</si>
  <si>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</si>
  <si>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</si>
  <si>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</si>
  <si>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</si>
  <si>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</si>
  <si>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</si>
  <si>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</si>
  <si>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</si>
  <si>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</si>
  <si>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</si>
  <si>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</si>
  <si>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</si>
  <si>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</si>
  <si>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</si>
  <si>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</si>
  <si>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</si>
  <si>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</si>
  <si>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</si>
  <si>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</si>
  <si>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</si>
  <si>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</si>
  <si>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</si>
  <si>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</si>
  <si>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</si>
  <si>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</si>
  <si>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</si>
  <si>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</si>
  <si>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</si>
  <si>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</si>
  <si>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</si>
  <si>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</si>
  <si>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</si>
  <si>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</si>
  <si>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</si>
  <si>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</si>
  <si>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</si>
  <si>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</si>
  <si>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</si>
  <si>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</si>
  <si>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</si>
  <si>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</si>
  <si>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</si>
  <si>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</si>
  <si>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</si>
  <si>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</si>
  <si>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</si>
  <si>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</si>
  <si>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</si>
  <si>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</si>
  <si>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</si>
  <si>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</si>
  <si>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</si>
  <si>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</si>
  <si>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</si>
  <si>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</si>
  <si>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</si>
  <si>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</si>
  <si>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</si>
  <si>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</si>
  <si>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</si>
  <si>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</si>
  <si>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</si>
  <si>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</si>
  <si>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</si>
  <si>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</si>
  <si>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</si>
  <si>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</si>
  <si>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</si>
  <si>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</si>
  <si>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</si>
  <si>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</si>
  <si>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</si>
  <si>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S020344 - Mobilização e desmobilização de conteiner locado  (und)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</si>
  <si>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</si>
  <si>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</si>
  <si>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</si>
  <si>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</si>
  <si>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</si>
  <si>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</si>
  <si>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</si>
  <si>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</si>
  <si>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</si>
  <si>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</si>
  <si>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</si>
  <si>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</si>
  <si>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</si>
  <si>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</si>
  <si>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</si>
  <si>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</si>
  <si>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</si>
  <si>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</si>
  <si>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</si>
  <si>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</si>
  <si>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</si>
  <si>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</si>
  <si>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</si>
  <si>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</si>
  <si>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</si>
  <si>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</si>
  <si>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</si>
  <si>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</si>
  <si>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</si>
  <si>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</si>
  <si>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</si>
  <si>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</si>
  <si>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</si>
  <si>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</si>
  <si>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</si>
  <si>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</si>
  <si>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</si>
  <si>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</si>
  <si>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</si>
  <si>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</si>
  <si>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</si>
  <si>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</si>
  <si>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</si>
  <si>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</si>
  <si>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</si>
  <si>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</si>
  <si>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</si>
  <si>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</si>
  <si>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</si>
  <si>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</si>
  <si>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</si>
  <si>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</si>
  <si>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</si>
  <si>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</si>
  <si>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</si>
  <si>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</si>
  <si>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</si>
  <si>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</si>
  <si>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</si>
  <si>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4805757 - Escavação mecânica de vala em material de 1ª categoria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</si>
  <si>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</si>
  <si>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</si>
  <si>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</si>
  <si>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</si>
  <si>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</si>
  <si>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</si>
  <si>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</si>
  <si>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</si>
  <si>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</si>
  <si>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E9526</t>
    </r>
  </si>
  <si>
    <r>
      <rPr>
        <sz val="7"/>
        <rFont val="Arial"/>
      </rPr>
      <t>Retroescavadeira de pneus - 58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</si>
  <si>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</si>
  <si>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</si>
  <si>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</si>
  <si>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</si>
  <si>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</si>
  <si>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</si>
  <si>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</si>
  <si>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</si>
  <si>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</si>
  <si>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</si>
  <si>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</si>
  <si>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</si>
  <si>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S030209 - Aterro com areia, inclusive fornecimento e adensamento (m3)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</si>
  <si>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</si>
  <si>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</si>
  <si>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</si>
  <si>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</si>
  <si>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</si>
  <si>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</si>
  <si>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</si>
  <si>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</si>
  <si>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</si>
  <si>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I080178</t>
    </r>
  </si>
  <si>
    <r>
      <rPr>
        <sz val="7"/>
        <rFont val="Arial"/>
      </rPr>
      <t>CAMINHAO TANQUE MB L1620/51 6.000 L (1.0) E406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</si>
  <si>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</si>
  <si>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</si>
  <si>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</si>
  <si>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</si>
  <si>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</si>
  <si>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</si>
  <si>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</si>
  <si>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</si>
  <si>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</si>
  <si>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</si>
  <si>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</si>
  <si>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</si>
  <si>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</si>
  <si>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</si>
  <si>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</si>
  <si>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</si>
  <si>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</si>
  <si>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</si>
  <si>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</si>
  <si>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</si>
  <si>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</si>
  <si>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42045 - Aquisição de solo de jazida comercial (saibreira) (M3)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</si>
  <si>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</si>
  <si>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</si>
  <si>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</si>
  <si>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</si>
  <si>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</si>
  <si>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10564</t>
    </r>
  </si>
  <si>
    <r>
      <rPr>
        <sz val="7"/>
        <rFont val="Arial"/>
      </rPr>
      <t>Argila (barreiras comerciais - saibreiras)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</si>
  <si>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</si>
  <si>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</si>
  <si>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</si>
  <si>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</si>
  <si>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60024 - Transporte de materiais para DMT acima de 15 KM (Caminhão basculante) (T)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</si>
  <si>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</si>
  <si>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</si>
  <si>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</si>
  <si>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</si>
  <si>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</si>
  <si>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</si>
  <si>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</si>
  <si>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</si>
  <si>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</si>
  <si>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30131</t>
    </r>
  </si>
  <si>
    <r>
      <rPr>
        <sz val="7"/>
        <rFont val="Arial"/>
      </rPr>
      <t>Caminhão basculante L 2324/51 PBT - 22,0 t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</si>
  <si>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</si>
  <si>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</si>
  <si>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</si>
  <si>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</si>
  <si>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</si>
  <si>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</si>
  <si>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20097</t>
    </r>
  </si>
  <si>
    <r>
      <rPr>
        <sz val="7"/>
        <rFont val="Arial"/>
      </rPr>
      <t>Motorista</t>
    </r>
  </si>
  <si>
    <r>
      <rPr>
        <sz val="7"/>
        <rFont val="Arial"/>
      </rPr>
      <t>Mes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</si>
  <si>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</si>
  <si>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</si>
  <si>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6"/>
        <rFont val="Arial"/>
      </rPr>
      <t>FORMULA:</t>
    </r>
  </si>
  <si>
    <r>
      <rPr>
        <sz val="6"/>
        <rFont val="Arial"/>
      </rPr>
      <t>0,192XP + 0,203XR + 7,348</t>
    </r>
  </si>
  <si>
    <r>
      <rPr>
        <b/>
        <sz val="6"/>
        <rFont val="Arial"/>
      </rPr>
      <t>null:</t>
    </r>
  </si>
  <si>
    <r>
      <rPr>
        <b/>
        <sz val="7"/>
        <rFont val="Arial"/>
      </rPr>
      <t>VALOR:</t>
    </r>
  </si>
  <si>
    <r>
      <rPr>
        <b/>
        <sz val="8"/>
        <rFont val="Arial"/>
      </rPr>
      <t>5503041 - Compactação de aterros a 100% do Proctor intermediário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</si>
  <si>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</si>
  <si>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</si>
  <si>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</si>
  <si>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</si>
  <si>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</si>
  <si>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</si>
  <si>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</si>
  <si>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</si>
  <si>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</si>
  <si>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E9571</t>
    </r>
  </si>
  <si>
    <r>
      <rPr>
        <sz val="7"/>
        <rFont val="Arial"/>
      </rPr>
      <t>Caminhão tanque com capacidade de 10.000 l - 188 kW</t>
    </r>
  </si>
  <si>
    <r>
      <rPr>
        <sz val="7"/>
        <rFont val="Arial"/>
      </rPr>
      <t>E9518</t>
    </r>
  </si>
  <si>
    <r>
      <rPr>
        <sz val="7"/>
        <rFont val="Arial"/>
      </rPr>
      <t>Grade de 24 discos rebocável de 24"</t>
    </r>
  </si>
  <si>
    <r>
      <rPr>
        <sz val="7"/>
        <rFont val="Arial"/>
      </rPr>
      <t>E9524</t>
    </r>
  </si>
  <si>
    <r>
      <rPr>
        <sz val="7"/>
        <rFont val="Arial"/>
      </rPr>
      <t>Motoniveladora - 93 kW</t>
    </r>
  </si>
  <si>
    <r>
      <rPr>
        <sz val="7"/>
        <rFont val="Arial"/>
      </rPr>
      <t>E9685</t>
    </r>
  </si>
  <si>
    <r>
      <rPr>
        <sz val="7"/>
        <rFont val="Arial"/>
      </rPr>
      <t>Rolo compactador pé de carneiro vibratório autopropelido de 11,6 t - 82 kW</t>
    </r>
  </si>
  <si>
    <r>
      <rPr>
        <sz val="7"/>
        <rFont val="Arial"/>
      </rPr>
      <t>E9577</t>
    </r>
  </si>
  <si>
    <r>
      <rPr>
        <sz val="7"/>
        <rFont val="Arial"/>
      </rPr>
      <t>Trator agrícola - 77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</si>
  <si>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</si>
  <si>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</si>
  <si>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</si>
  <si>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</si>
  <si>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</si>
  <si>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</si>
  <si>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</si>
  <si>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</si>
  <si>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</si>
  <si>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</si>
  <si>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</si>
  <si>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</si>
  <si>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4011549 - Base ou sub-base de brita graduada executada com vibroacabadora - brita comercial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</si>
  <si>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</si>
  <si>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</si>
  <si>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</si>
  <si>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</si>
  <si>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</si>
  <si>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</si>
  <si>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</si>
  <si>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</si>
  <si>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</si>
  <si>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E9762</t>
    </r>
  </si>
  <si>
    <r>
      <rPr>
        <sz val="7"/>
        <rFont val="Arial"/>
      </rPr>
      <t>Rolo compactador de pneus autopropelido de 27 t - 85 kW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</si>
  <si>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</si>
  <si>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</si>
  <si>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E9545</t>
    </r>
  </si>
  <si>
    <r>
      <rPr>
        <sz val="7"/>
        <rFont val="Arial"/>
      </rPr>
      <t>Vibroacabadora de asfalto sobre esteiras - 82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</si>
  <si>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</si>
  <si>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</si>
  <si>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</si>
  <si>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</si>
  <si>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</si>
  <si>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</si>
  <si>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</si>
  <si>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</si>
  <si>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</si>
  <si>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</si>
  <si>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</si>
  <si>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</si>
  <si>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</si>
  <si>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</si>
  <si>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</si>
  <si>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6416040</t>
    </r>
  </si>
  <si>
    <r>
      <rPr>
        <sz val="7"/>
        <rFont val="Arial"/>
      </rPr>
      <t>Usinagem de brita graduada com brita comercial em usina de 300 t/h</t>
    </r>
  </si>
  <si>
    <r>
      <rPr>
        <sz val="7"/>
        <rFont val="Arial"/>
      </rPr>
      <t>m³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</si>
  <si>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</si>
  <si>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</si>
  <si>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</si>
  <si>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</si>
  <si>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</si>
  <si>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</si>
  <si>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</si>
  <si>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6416040</t>
    </r>
  </si>
  <si>
    <r>
      <rPr>
        <sz val="7"/>
        <rFont val="Arial"/>
      </rPr>
      <t>Usinagem de brita graduada com brita comercial em usina de 300 t/h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</si>
  <si>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</si>
  <si>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5915417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</si>
  <si>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</si>
  <si>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</si>
  <si>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</si>
  <si>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95995 - EXECUÇÃO DE PAVIMENTO COM APLICAÇÃO DE CONCRETO ASFÁLTICO, CAMADA DE ROLAMENTO - EXCLUSIVE CARGA E TRANSPORTE. AF_11/2019 (M3)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</si>
  <si>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</si>
  <si>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</si>
  <si>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</si>
  <si>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</si>
  <si>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</si>
  <si>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</si>
  <si>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</si>
  <si>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</si>
  <si>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</si>
  <si>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E9762</t>
    </r>
  </si>
  <si>
    <r>
      <rPr>
        <sz val="7"/>
        <rFont val="Arial"/>
      </rPr>
      <t>Rolo compactador de pneus autopropelido de 27 t - 85 kW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</si>
  <si>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</si>
  <si>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</si>
  <si>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E9545</t>
    </r>
  </si>
  <si>
    <r>
      <rPr>
        <sz val="7"/>
        <rFont val="Arial"/>
      </rPr>
      <t>Vibroacabadora de asfalto sobre esteiras - 82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</si>
  <si>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</si>
  <si>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</si>
  <si>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</si>
  <si>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</si>
  <si>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</si>
  <si>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</si>
  <si>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</si>
  <si>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</si>
  <si>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</si>
  <si>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</si>
  <si>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</si>
  <si>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</si>
  <si>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</si>
  <si>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</si>
  <si>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</si>
  <si>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</si>
  <si>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</t>
    </r>
  </si>
  <si>
    <r>
      <rPr>
        <sz val="7"/>
        <rFont val="Arial"/>
      </rPr>
      <t>t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</si>
  <si>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</si>
  <si>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</si>
  <si>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</si>
  <si>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</si>
  <si>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</si>
  <si>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</si>
  <si>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</si>
  <si>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</si>
  <si>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</si>
  <si>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</si>
  <si>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5914649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</si>
  <si>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</si>
  <si>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MOMENTO DE TRANSPORTE</t>
    </r>
  </si>
  <si>
    <r>
      <rPr>
        <b/>
        <sz val="6"/>
        <rFont val="Arial"/>
      </rPr>
      <t>UND</t>
    </r>
  </si>
  <si>
    <r>
      <rPr>
        <b/>
        <sz val="6"/>
        <rFont val="Arial"/>
      </rPr>
      <t>QUANTIDADE</t>
    </r>
  </si>
  <si>
    <r>
      <rPr>
        <b/>
        <sz val="6"/>
        <rFont val="Arial"/>
      </rPr>
      <t>LN</t>
    </r>
  </si>
  <si>
    <r>
      <rPr>
        <b/>
        <sz val="6"/>
        <rFont val="Arial"/>
      </rPr>
      <t>RP</t>
    </r>
  </si>
  <si>
    <r>
      <rPr>
        <b/>
        <sz val="6"/>
        <rFont val="Arial"/>
      </rPr>
      <t>P</t>
    </r>
  </si>
  <si>
    <r>
      <rPr>
        <b/>
        <sz val="6"/>
        <rFont val="Arial"/>
      </rPr>
      <t>CUSTO UNITÁRIO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</si>
  <si>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</si>
  <si>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</si>
  <si>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</si>
  <si>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</si>
  <si>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b/>
        <sz val="6"/>
        <rFont val="Arial"/>
      </rPr>
      <t>DMT</t>
    </r>
  </si>
  <si>
    <r>
      <rPr>
        <b/>
        <sz val="6"/>
        <rFont val="Arial"/>
      </rPr>
      <t>R$</t>
    </r>
  </si>
  <si>
    <r>
      <rPr>
        <sz val="7"/>
        <rFont val="Arial"/>
      </rPr>
      <t>6416248</t>
    </r>
  </si>
  <si>
    <r>
      <rPr>
        <sz val="7"/>
        <rFont val="Arial"/>
      </rPr>
      <t>Usinagem de concreto asfáltico com asfalto polímero - faixa C - areia e brita comerciais (Caminhão basculante com capacidade de 10 m³ - 188 kW)</t>
    </r>
  </si>
  <si>
    <r>
      <rPr>
        <sz val="7"/>
        <rFont val="Arial"/>
      </rPr>
      <t>t</t>
    </r>
  </si>
  <si>
    <r>
      <rPr>
        <b/>
        <sz val="6"/>
        <rFont val="Arial"/>
      </rPr>
      <t>MOMENTO DE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</si>
  <si>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</si>
  <si>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</si>
  <si>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4011352 - Imprimação com emulsão asfáltica (m²)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</si>
  <si>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</si>
  <si>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</si>
  <si>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</si>
  <si>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</si>
  <si>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</si>
  <si>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</si>
  <si>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</si>
  <si>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</si>
  <si>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</si>
  <si>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E9509</t>
    </r>
  </si>
  <si>
    <r>
      <rPr>
        <sz val="7"/>
        <rFont val="Arial"/>
      </rPr>
      <t>Caminhão tanque distribuidor de asfalto com capacidade de 6.000 l - 7 kW/136 kW</t>
    </r>
  </si>
  <si>
    <r>
      <rPr>
        <sz val="7"/>
        <rFont val="Arial"/>
      </rPr>
      <t>E9558</t>
    </r>
  </si>
  <si>
    <r>
      <rPr>
        <sz val="7"/>
        <rFont val="Arial"/>
      </rPr>
      <t>Tanque de estocagem de asfalto com capacidade de 30.000 l</t>
    </r>
  </si>
  <si>
    <r>
      <rPr>
        <sz val="7"/>
        <rFont val="Arial"/>
      </rPr>
      <t>E9577</t>
    </r>
  </si>
  <si>
    <r>
      <rPr>
        <sz val="7"/>
        <rFont val="Arial"/>
      </rPr>
      <t>Trator agrícola - 77 kW</t>
    </r>
  </si>
  <si>
    <r>
      <rPr>
        <sz val="7"/>
        <rFont val="Arial"/>
      </rPr>
      <t>E9544</t>
    </r>
  </si>
  <si>
    <r>
      <rPr>
        <sz val="7"/>
        <rFont val="Arial"/>
      </rPr>
      <t>Vassoura mecânica rebocável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</si>
  <si>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</si>
  <si>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</si>
  <si>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</si>
  <si>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</si>
  <si>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</si>
  <si>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</si>
  <si>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</si>
  <si>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</si>
  <si>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</si>
  <si>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</si>
  <si>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</si>
  <si>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</si>
  <si>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</si>
  <si>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</si>
  <si>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</si>
  <si>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</si>
  <si>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</si>
  <si>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</si>
  <si>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</si>
  <si>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</si>
  <si>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</si>
  <si>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</si>
  <si>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</si>
  <si>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</si>
  <si>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</si>
  <si>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101196 - Emulsão Asfáltica para Imprimação (EAI), fornecimento (t)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</si>
  <si>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</si>
  <si>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</si>
  <si>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</si>
  <si>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</si>
  <si>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</si>
  <si>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101195</t>
    </r>
  </si>
  <si>
    <r>
      <rPr>
        <sz val="7"/>
        <rFont val="Arial"/>
      </rPr>
      <t>Emulsão Asfáltica para Imprimação (EAI)</t>
    </r>
  </si>
  <si>
    <r>
      <rPr>
        <sz val="7"/>
        <rFont val="Arial"/>
      </rPr>
      <t>t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</si>
  <si>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</si>
  <si>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</si>
  <si>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</si>
  <si>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5914336 - Transporte com caminhão basculante de 12m³ - rodovia pavimentada (tkm)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</si>
  <si>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</si>
  <si>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</si>
  <si>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</si>
  <si>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</si>
  <si>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</si>
  <si>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</si>
  <si>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</si>
  <si>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</si>
  <si>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</si>
  <si>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</si>
  <si>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</si>
  <si>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</si>
  <si>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</si>
  <si>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</si>
  <si>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I070114 - REMOCAO RESIDUOS CLASSE A CONAMA (CACAMBA) CLASSE II B (NBR10004) INCLUSIVE DESTINACAO FINAL (M3)</t>
    </r>
  </si>
  <si>
    <r>
      <rPr>
        <b/>
        <sz val="7"/>
        <rFont val="Arial"/>
      </rPr>
      <t>VALOR:</t>
    </r>
  </si>
  <si>
    <r>
      <rPr>
        <b/>
        <sz val="8"/>
        <rFont val="Arial"/>
      </rPr>
      <t>CP-5199-83627 - TAMPAO FOFO ARTICULADO, CLASSE B125 CARGA MAX 12,5 T, REDONDO TAMPA 600 MM, REDE PLUVIAL/ESGOTO, P = CHAMINE CX AREIA / POCO VISITA ASSENTADO COM ARG CIM/AREIA 1:4, FORNECIMENTO E ASSENTAMENTO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</si>
  <si>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</si>
  <si>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</si>
  <si>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</si>
  <si>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</si>
  <si>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</si>
  <si>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</si>
  <si>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00011301</t>
    </r>
  </si>
  <si>
    <r>
      <rPr>
        <sz val="7"/>
        <rFont val="Calibri"/>
      </rPr>
      <t>TAMPAO FOFO ARTICULADO, CLASSE B125 CARGA MAX 12,5 T, REDONDO TAMPA 600 MM, REDE PLUVIAL/ESGOTO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</si>
  <si>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</si>
  <si>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</si>
  <si>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</si>
  <si>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</si>
  <si>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</si>
  <si>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</si>
  <si>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</si>
  <si>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</si>
  <si>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</si>
  <si>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87316</t>
    </r>
  </si>
  <si>
    <r>
      <rPr>
        <sz val="7"/>
        <rFont val="Calibri"/>
      </rPr>
      <t>ARGAMASSA TRAÇO 1:4 (EM VOLUME DE CIMENTO E AREIA GROSSA ÚMIDA) PARA CHAPISCO CONVENCIONAL,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</si>
  <si>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</si>
  <si>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</si>
  <si>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</si>
  <si>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</si>
  <si>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</si>
  <si>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</si>
  <si>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</si>
  <si>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</si>
  <si>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</si>
  <si>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</si>
  <si>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</si>
  <si>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</si>
  <si>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0804015 - Corpo de BSTC D = 0,40 m CA2 - areia, brita e pedra de mão comerciais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</si>
  <si>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</si>
  <si>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</si>
  <si>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</si>
  <si>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</si>
  <si>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</si>
  <si>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</si>
  <si>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</si>
  <si>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</si>
  <si>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</si>
  <si>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</si>
  <si>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</si>
  <si>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</si>
  <si>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</si>
  <si>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</si>
  <si>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</si>
  <si>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</si>
  <si>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</si>
  <si>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</si>
  <si>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</si>
  <si>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</si>
  <si>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</si>
  <si>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</si>
  <si>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</si>
  <si>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</si>
  <si>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</si>
  <si>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</si>
  <si>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</si>
  <si>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</si>
  <si>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</si>
  <si>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M2164</t>
    </r>
  </si>
  <si>
    <r>
      <rPr>
        <sz val="7"/>
        <rFont val="Arial"/>
      </rPr>
      <t>Tubo de concreto armado CA 2 - D = 0,40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</si>
  <si>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</si>
  <si>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</si>
  <si>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</si>
  <si>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</si>
  <si>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</si>
  <si>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</si>
  <si>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</si>
  <si>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1109671</t>
    </r>
  </si>
  <si>
    <r>
      <rPr>
        <sz val="7"/>
        <rFont val="Arial"/>
      </rPr>
      <t>Argamassa de cimento e areia 1:4 - areia comercial</t>
    </r>
  </si>
  <si>
    <r>
      <rPr>
        <sz val="7"/>
        <rFont val="Arial"/>
      </rPr>
      <t>m³</t>
    </r>
  </si>
  <si>
    <r>
      <rPr>
        <sz val="7"/>
        <rFont val="Arial"/>
      </rPr>
      <t>1106165</t>
    </r>
  </si>
  <si>
    <r>
      <rPr>
        <sz val="7"/>
        <rFont val="Arial"/>
      </rPr>
      <t>Concreto ciclópico fck = 20 MPa - confecção em betoneira e lançamento manual - areia, brita e pedra de mão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</si>
  <si>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</si>
  <si>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</si>
  <si>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</si>
  <si>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</si>
  <si>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</si>
  <si>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</si>
  <si>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</si>
  <si>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2003680 - Poço de visita - PVI 02 - areia e brita comerciais (un)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</si>
  <si>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</si>
  <si>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</si>
  <si>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</si>
  <si>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</si>
  <si>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</si>
  <si>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</si>
  <si>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</si>
  <si>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</si>
  <si>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1107892</t>
    </r>
  </si>
  <si>
    <r>
      <rPr>
        <sz val="7"/>
        <rFont val="Arial"/>
      </rPr>
      <t>Concreto fck = 20 MPa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</si>
  <si>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</si>
  <si>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</si>
  <si>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</si>
  <si>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</si>
  <si>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</si>
  <si>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</si>
  <si>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</si>
  <si>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SICRO-0804015- apd - Corpo de BSTC D = 0,50 m CA2 - areia, brita e pedra de mão comerciais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</si>
  <si>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</si>
  <si>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</si>
  <si>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</si>
  <si>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</si>
  <si>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</si>
  <si>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</si>
  <si>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</si>
  <si>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</si>
  <si>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</si>
  <si>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</si>
  <si>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</si>
  <si>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</si>
  <si>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</si>
  <si>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</si>
  <si>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</si>
  <si>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</si>
  <si>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</si>
  <si>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</si>
  <si>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</si>
  <si>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</si>
  <si>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</si>
  <si>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</si>
  <si>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</si>
  <si>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</si>
  <si>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</si>
  <si>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</si>
  <si>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</si>
  <si>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</si>
  <si>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</si>
  <si>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M2188</t>
    </r>
  </si>
  <si>
    <r>
      <rPr>
        <sz val="7"/>
        <rFont val="Arial"/>
      </rPr>
      <t>Tubo de concreto armado CA 2 - D = 0,50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</si>
  <si>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</si>
  <si>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</si>
  <si>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</si>
  <si>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</si>
  <si>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</si>
  <si>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</si>
  <si>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</si>
  <si>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1109671</t>
    </r>
  </si>
  <si>
    <r>
      <rPr>
        <sz val="7"/>
        <rFont val="Arial"/>
      </rPr>
      <t>Argamassa de cimento e areia 1:4 - areia comercial</t>
    </r>
  </si>
  <si>
    <r>
      <rPr>
        <sz val="7"/>
        <rFont val="Arial"/>
      </rPr>
      <t>m³</t>
    </r>
  </si>
  <si>
    <r>
      <rPr>
        <sz val="7"/>
        <rFont val="Arial"/>
      </rPr>
      <t>1106165</t>
    </r>
  </si>
  <si>
    <r>
      <rPr>
        <sz val="7"/>
        <rFont val="Arial"/>
      </rPr>
      <t>Concreto ciclópico fck = 20 MPa - confecção em betoneira e lançamento manual - areia, brita e pedra de mão comerciais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</si>
  <si>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</si>
  <si>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</si>
  <si>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</si>
  <si>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</si>
  <si>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</si>
  <si>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</si>
  <si>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</si>
  <si>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0804022 - Corpo de BSTC D = 0,60 m CA2 - areia extraída e brita e pedra de mão produzidas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</si>
  <si>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</si>
  <si>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</si>
  <si>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</si>
  <si>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</si>
  <si>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</si>
  <si>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</si>
  <si>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</si>
  <si>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</si>
  <si>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</si>
  <si>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E9686</t>
    </r>
  </si>
  <si>
    <r>
      <rPr>
        <sz val="7"/>
        <rFont val="Arial"/>
      </rPr>
      <t>Caminhão carroceria com guindauto com capacidade de 20 t.m - 136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</si>
  <si>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</si>
  <si>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</si>
  <si>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</si>
  <si>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</si>
  <si>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</si>
  <si>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</si>
  <si>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</si>
  <si>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</si>
  <si>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</si>
  <si>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</si>
  <si>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</si>
  <si>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</si>
  <si>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</si>
  <si>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</si>
  <si>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</si>
  <si>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</si>
  <si>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</si>
  <si>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</si>
  <si>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M2168</t>
    </r>
  </si>
  <si>
    <r>
      <rPr>
        <sz val="7"/>
        <rFont val="Arial"/>
      </rPr>
      <t>Tubo de concreto armado CA 2 - D = 0,60 m</t>
    </r>
  </si>
  <si>
    <r>
      <rPr>
        <sz val="7"/>
        <rFont val="Arial"/>
      </rPr>
      <t>m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</si>
  <si>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</si>
  <si>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</si>
  <si>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</si>
  <si>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</si>
  <si>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</si>
  <si>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</si>
  <si>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1109670</t>
    </r>
  </si>
  <si>
    <r>
      <rPr>
        <sz val="7"/>
        <rFont val="Arial"/>
      </rPr>
      <t>Argamassa de cimento e areia 1:4 - areia extraída</t>
    </r>
  </si>
  <si>
    <r>
      <rPr>
        <sz val="7"/>
        <rFont val="Arial"/>
      </rPr>
      <t>m³</t>
    </r>
  </si>
  <si>
    <r>
      <rPr>
        <sz val="7"/>
        <rFont val="Arial"/>
      </rPr>
      <t>1106164</t>
    </r>
  </si>
  <si>
    <r>
      <rPr>
        <sz val="7"/>
        <rFont val="Arial"/>
      </rPr>
      <t>Concreto ciclópico fck = 20 MPa - confecção em betoneira e lançamento manual - areia extraída, brita e pedra de mão produzidas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</si>
  <si>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</si>
  <si>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</si>
  <si>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</si>
  <si>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</si>
  <si>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</si>
  <si>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</si>
  <si>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</si>
  <si>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1600436 - Demolição de concreto simples (PV e BSTC)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</si>
  <si>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</si>
  <si>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</si>
  <si>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</si>
  <si>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</si>
  <si>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</si>
  <si>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</si>
  <si>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</si>
  <si>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</si>
  <si>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</si>
  <si>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</si>
  <si>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</si>
  <si>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</si>
  <si>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</si>
  <si>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</si>
  <si>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</si>
  <si>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</si>
  <si>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</si>
  <si>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</si>
  <si>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</si>
  <si>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</si>
  <si>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</si>
  <si>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</si>
  <si>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</si>
  <si>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</si>
  <si>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</si>
  <si>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</si>
  <si>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</si>
  <si>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</si>
  <si>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</si>
  <si>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</si>
  <si>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M3505</t>
    </r>
  </si>
  <si>
    <r>
      <rPr>
        <sz val="7"/>
        <rFont val="Arial"/>
      </rPr>
      <t>Material demolido - concreto simples (Caminhão basculante com capacidade de 6 m³ - 136 kW)</t>
    </r>
  </si>
  <si>
    <r>
      <rPr>
        <sz val="7"/>
        <rFont val="Arial"/>
      </rPr>
      <t>m³</t>
    </r>
  </si>
  <si>
    <r>
      <rPr>
        <sz val="7"/>
        <rFont val="Arial"/>
      </rPr>
      <t>5915433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</si>
  <si>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</si>
  <si>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</si>
  <si>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</si>
  <si>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42506 - Remoção e reassentamento de paralelepípedos, inclusive perdas em Vias Urbanas (M2)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</si>
  <si>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</si>
  <si>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</si>
  <si>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</si>
  <si>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</si>
  <si>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</si>
  <si>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</si>
  <si>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</si>
  <si>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</si>
  <si>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</si>
  <si>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30032</t>
    </r>
  </si>
  <si>
    <r>
      <rPr>
        <sz val="7"/>
        <rFont val="Arial"/>
      </rPr>
      <t>Rolo AP de pneus AP-26 (8,9t) (MULLER) ou equivalente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</si>
  <si>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</si>
  <si>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</si>
  <si>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</si>
  <si>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</si>
  <si>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</si>
  <si>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</si>
  <si>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20035</t>
    </r>
  </si>
  <si>
    <r>
      <rPr>
        <sz val="7"/>
        <rFont val="Arial"/>
      </rPr>
      <t>Calceteiro</t>
    </r>
  </si>
  <si>
    <r>
      <rPr>
        <sz val="7"/>
        <rFont val="Arial"/>
      </rPr>
      <t>h</t>
    </r>
  </si>
  <si>
    <r>
      <rPr>
        <sz val="7"/>
        <rFont val="Arial"/>
      </rPr>
      <t>20065</t>
    </r>
  </si>
  <si>
    <r>
      <rPr>
        <sz val="7"/>
        <rFont val="Arial"/>
      </rPr>
      <t>Encarregado de pavimentação</t>
    </r>
  </si>
  <si>
    <r>
      <rPr>
        <sz val="7"/>
        <rFont val="Arial"/>
      </rPr>
      <t>h</t>
    </r>
  </si>
  <si>
    <r>
      <rPr>
        <sz val="7"/>
        <rFont val="Arial"/>
      </rPr>
      <t>20002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</si>
  <si>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</si>
  <si>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</si>
  <si>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</si>
  <si>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ITENS DE INCIDÊNCIA</t>
    </r>
  </si>
  <si>
    <r>
      <rPr>
        <b/>
        <sz val="7"/>
        <rFont val="Arial"/>
      </rPr>
      <t>%</t>
    </r>
  </si>
  <si>
    <r>
      <rPr>
        <b/>
        <sz val="7"/>
        <rFont val="Arial"/>
      </rPr>
      <t>EQUIPAMENTO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</si>
  <si>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</si>
  <si>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MATERIAL</t>
    </r>
  </si>
  <si>
    <r>
      <rPr>
        <b/>
        <sz val="7"/>
        <rFont val="Arial"/>
      </rPr>
      <t>CUSTO</t>
    </r>
  </si>
  <si>
    <r>
      <rPr>
        <sz val="7"/>
        <rFont val="Arial"/>
      </rPr>
      <t>2000</t>
    </r>
  </si>
  <si>
    <r>
      <rPr>
        <sz val="7"/>
        <rFont val="Arial"/>
      </rPr>
      <t>Ferramentas manuais</t>
    </r>
  </si>
  <si>
    <r>
      <rPr>
        <sz val="10"/>
        <rFont val="Arial"/>
      </rPr>
      <t>X</t>
    </r>
  </si>
  <si>
    <r>
      <rPr>
        <b/>
        <sz val="6"/>
        <rFont val="Arial"/>
      </rPr>
      <t>TOTAL ITENS DE INCIDÊNCIA: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</si>
  <si>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</si>
  <si>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</si>
  <si>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</si>
  <si>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</si>
  <si>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</si>
  <si>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</si>
  <si>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</si>
  <si>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</si>
  <si>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10109</t>
    </r>
  </si>
  <si>
    <r>
      <rPr>
        <sz val="7"/>
        <rFont val="Arial"/>
      </rPr>
      <t>Areia grossa jazida com carregamento mecânico</t>
    </r>
  </si>
  <si>
    <r>
      <rPr>
        <sz val="7"/>
        <rFont val="Arial"/>
      </rPr>
      <t>m3</t>
    </r>
  </si>
  <si>
    <r>
      <rPr>
        <sz val="7"/>
        <rFont val="Arial"/>
      </rPr>
      <t>10298</t>
    </r>
  </si>
  <si>
    <r>
      <rPr>
        <sz val="7"/>
        <rFont val="Arial"/>
      </rPr>
      <t>Paralelepípedo de pedra (milheiro)</t>
    </r>
  </si>
  <si>
    <r>
      <rPr>
        <sz val="7"/>
        <rFont val="Arial"/>
      </rPr>
      <t>MIL</t>
    </r>
  </si>
  <si>
    <r>
      <rPr>
        <b/>
        <sz val="6"/>
        <rFont val="Arial"/>
      </rPr>
      <t>TOTAL MATERIAIS:</t>
    </r>
  </si>
  <si>
    <r>
      <rPr>
        <b/>
        <sz val="6"/>
        <rFont val="Arial"/>
      </rPr>
      <t>MOMENTO DE TRANSPORTE</t>
    </r>
  </si>
  <si>
    <r>
      <rPr>
        <b/>
        <sz val="6"/>
        <rFont val="Arial"/>
      </rPr>
      <t>QUANTIDADE</t>
    </r>
  </si>
  <si>
    <r>
      <rPr>
        <b/>
        <sz val="6"/>
        <rFont val="Arial"/>
      </rPr>
      <t>FÓRMULA</t>
    </r>
  </si>
  <si>
    <r>
      <rPr>
        <b/>
        <sz val="6"/>
        <rFont val="Arial"/>
      </rPr>
      <t>DMT</t>
    </r>
  </si>
  <si>
    <r>
      <rPr>
        <b/>
        <sz val="6"/>
        <rFont val="Arial"/>
      </rPr>
      <t>CUSTO UNITÁRIO</t>
    </r>
  </si>
  <si>
    <r>
      <rPr>
        <b/>
        <sz val="6"/>
        <rFont val="Arial"/>
      </rPr>
      <t>XP</t>
    </r>
  </si>
  <si>
    <r>
      <rPr>
        <b/>
        <sz val="6"/>
        <rFont val="Arial"/>
      </rPr>
      <t>XR</t>
    </r>
  </si>
  <si>
    <r>
      <rPr>
        <b/>
        <sz val="6"/>
        <rFont val="Arial"/>
      </rPr>
      <t>-</t>
    </r>
  </si>
  <si>
    <r>
      <rPr>
        <b/>
        <sz val="4"/>
        <rFont val="Arial"/>
      </rPr>
      <t>RESULTADO</t>
    </r>
  </si>
  <si>
    <r>
      <rPr>
        <sz val="7"/>
        <rFont val="Arial"/>
      </rPr>
      <t>1026</t>
    </r>
  </si>
  <si>
    <r>
      <rPr>
        <sz val="7"/>
        <rFont val="Arial"/>
      </rPr>
      <t>Transp. de Areia grossa jazida c/ carreg.mecânico (t)</t>
    </r>
  </si>
  <si>
    <r>
      <rPr>
        <sz val="6"/>
        <rFont val="Arial"/>
      </rPr>
      <t>0,665XP + 0,692XR + 2,771</t>
    </r>
  </si>
  <si>
    <r>
      <rPr>
        <sz val="7"/>
        <rFont val="Arial"/>
      </rPr>
      <t>1610</t>
    </r>
  </si>
  <si>
    <r>
      <rPr>
        <sz val="7"/>
        <rFont val="Arial"/>
      </rPr>
      <t>Transp. de Paralelepípedo de pedra (milheiro) (t)</t>
    </r>
  </si>
  <si>
    <r>
      <rPr>
        <sz val="6"/>
        <rFont val="Arial"/>
      </rPr>
      <t>0,665XP + 0,692XR + 2,771</t>
    </r>
  </si>
  <si>
    <r>
      <rPr>
        <b/>
        <sz val="7"/>
        <rFont val="Arial"/>
      </rPr>
      <t>MOMENTO DE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</si>
  <si>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</si>
  <si>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</si>
  <si>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40867 - Demolição e remoção de pavimento asfáltico (M2)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</si>
  <si>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</si>
  <si>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</si>
  <si>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</si>
  <si>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</si>
  <si>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</si>
  <si>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</si>
  <si>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</si>
  <si>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</si>
  <si>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</si>
  <si>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30000</t>
    </r>
  </si>
  <si>
    <r>
      <rPr>
        <sz val="7"/>
        <rFont val="Arial"/>
      </rPr>
      <t>Caminhão basculante 1315C PBT=12,9t (TOCO 8,0t)</t>
    </r>
  </si>
  <si>
    <r>
      <rPr>
        <sz val="7"/>
        <rFont val="Arial"/>
      </rPr>
      <t>30024</t>
    </r>
  </si>
  <si>
    <r>
      <rPr>
        <sz val="7"/>
        <rFont val="Arial"/>
      </rPr>
      <t>Carregadeira de rodas ref. Caterpillar modelo 950H (3,10 m3) ( cab + ar ) ou equivalente</t>
    </r>
  </si>
  <si>
    <r>
      <rPr>
        <sz val="7"/>
        <rFont val="Arial"/>
      </rPr>
      <t>30017</t>
    </r>
  </si>
  <si>
    <r>
      <rPr>
        <sz val="7"/>
        <rFont val="Arial"/>
      </rPr>
      <t>Trator de esteiras ref. Caterpillar cm lâmina modelo D6T ou equivalente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</si>
  <si>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</si>
  <si>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</si>
  <si>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</si>
  <si>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S030304 - Índice de preço para remoção de entulho decorrente da execução de obras (m3)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</si>
  <si>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</si>
  <si>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</si>
  <si>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</si>
  <si>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</si>
  <si>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</si>
  <si>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</si>
  <si>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</si>
  <si>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</si>
  <si>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</si>
  <si>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</si>
  <si>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</si>
  <si>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</si>
  <si>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</si>
  <si>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</si>
  <si>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</si>
  <si>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</si>
  <si>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</si>
  <si>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</si>
  <si>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</si>
  <si>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</si>
  <si>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GUARANHUNS12F-6817851 - Fornecimento e assentamento de galeria de concreto pré-moldado 2 X 1,5 metros fechada (tampa fixa)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</si>
  <si>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</si>
  <si>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</si>
  <si>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</si>
  <si>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</si>
  <si>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</si>
  <si>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</si>
  <si>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</si>
  <si>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</si>
  <si>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</si>
  <si>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E9660</t>
    </r>
  </si>
  <si>
    <r>
      <rPr>
        <sz val="7"/>
        <rFont val="Arial"/>
      </rPr>
      <t>Guindaste sobre esteiras - 220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</si>
  <si>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</si>
  <si>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</si>
  <si>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</si>
  <si>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</si>
  <si>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</si>
  <si>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</si>
  <si>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</si>
  <si>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</si>
  <si>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</si>
  <si>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</si>
  <si>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</si>
  <si>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</si>
  <si>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</si>
  <si>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</si>
  <si>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</si>
  <si>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00004011</t>
    </r>
  </si>
  <si>
    <r>
      <rPr>
        <sz val="7"/>
        <rFont val="Arial"/>
      </rPr>
      <t>GEOTEXTIL NAO TECIDO AGULHADO DE FILAMENTOS CONTINUOS 100% POLIESTER, RESITENCIA A TRACAO = 10 KN/M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</si>
  <si>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</si>
  <si>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</si>
  <si>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</si>
  <si>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</si>
  <si>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</si>
  <si>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</si>
  <si>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</si>
  <si>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COMP-880041</t>
    </r>
  </si>
  <si>
    <r>
      <rPr>
        <sz val="7"/>
        <rFont val="Arial"/>
      </rPr>
      <t>Rejuntamento de galeria</t>
    </r>
  </si>
  <si>
    <r>
      <rPr>
        <sz val="7"/>
        <rFont val="Arial"/>
      </rPr>
      <t>m</t>
    </r>
  </si>
  <si>
    <r>
      <rPr>
        <sz val="7"/>
        <rFont val="Arial"/>
      </rPr>
      <t>5909130</t>
    </r>
  </si>
  <si>
    <r>
      <rPr>
        <sz val="7"/>
        <rFont val="Arial"/>
      </rPr>
      <t>Carga de aduelas de concreto pré-moldadas em cavalo mecânico com reboque 22 t - carga com caminhão guindauto</t>
    </r>
  </si>
  <si>
    <r>
      <rPr>
        <sz val="7"/>
        <rFont val="Arial"/>
      </rPr>
      <t>t</t>
    </r>
  </si>
  <si>
    <r>
      <rPr>
        <sz val="7"/>
        <rFont val="Arial"/>
      </rPr>
      <t>GUARANHUNS12F-6817777</t>
    </r>
  </si>
  <si>
    <r>
      <rPr>
        <sz val="7"/>
        <rFont val="Arial"/>
      </rPr>
      <t>Confecção de galeria de concreto pré moldado 2 x 1,5 fechada (tampa fixa)</t>
    </r>
  </si>
  <si>
    <r>
      <rPr>
        <sz val="7"/>
        <rFont val="Arial"/>
      </rPr>
      <t>m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</si>
  <si>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</si>
  <si>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</si>
  <si>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</si>
  <si>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GUARANHUNS12A-6817851 - Fornecimento e assentamento de galeria de concreto pré-moldado 2 X 1,5 metros aberta (tampa removível)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</si>
  <si>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</si>
  <si>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</si>
  <si>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</si>
  <si>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</si>
  <si>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</si>
  <si>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</si>
  <si>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</si>
  <si>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</si>
  <si>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</si>
  <si>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E9660</t>
    </r>
  </si>
  <si>
    <r>
      <rPr>
        <sz val="7"/>
        <rFont val="Arial"/>
      </rPr>
      <t>Guindaste sobre esteiras - 220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</si>
  <si>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</si>
  <si>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</si>
  <si>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</si>
  <si>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</si>
  <si>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</si>
  <si>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</si>
  <si>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</si>
  <si>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</si>
  <si>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</si>
  <si>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</si>
  <si>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</si>
  <si>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</si>
  <si>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</si>
  <si>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</si>
  <si>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</si>
  <si>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00004011</t>
    </r>
  </si>
  <si>
    <r>
      <rPr>
        <sz val="7"/>
        <rFont val="Arial"/>
      </rPr>
      <t>GEOTEXTIL NAO TECIDO AGULHADO DE FILAMENTOS CONTINUOS 100% POLIESTER, RESITENCIA A TRACAO = 10 KN/M</t>
    </r>
  </si>
  <si>
    <r>
      <rPr>
        <sz val="7"/>
        <rFont val="Arial"/>
      </rPr>
      <t>M2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</si>
  <si>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</si>
  <si>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</si>
  <si>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</si>
  <si>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</si>
  <si>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</si>
  <si>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</si>
  <si>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COMP-880041</t>
    </r>
  </si>
  <si>
    <r>
      <rPr>
        <sz val="7"/>
        <rFont val="Arial"/>
      </rPr>
      <t>Rejuntamento de galeria</t>
    </r>
  </si>
  <si>
    <r>
      <rPr>
        <sz val="7"/>
        <rFont val="Arial"/>
      </rPr>
      <t>m</t>
    </r>
  </si>
  <si>
    <r>
      <rPr>
        <sz val="7"/>
        <rFont val="Arial"/>
      </rPr>
      <t>5909130</t>
    </r>
  </si>
  <si>
    <r>
      <rPr>
        <sz val="7"/>
        <rFont val="Arial"/>
      </rPr>
      <t>Carga de aduelas de concreto pré-moldadas em cavalo mecânico com reboque 22 t - carga com caminhão guindauto</t>
    </r>
  </si>
  <si>
    <r>
      <rPr>
        <sz val="7"/>
        <rFont val="Arial"/>
      </rPr>
      <t>t</t>
    </r>
  </si>
  <si>
    <r>
      <rPr>
        <sz val="7"/>
        <rFont val="Arial"/>
      </rPr>
      <t>GUARANHUNS12A-6817777</t>
    </r>
  </si>
  <si>
    <r>
      <rPr>
        <sz val="7"/>
        <rFont val="Arial"/>
      </rPr>
      <t>Confecção de galeria de concreto pré moldado 2 x 1,5 aberta (tampa removível)</t>
    </r>
  </si>
  <si>
    <r>
      <rPr>
        <sz val="7"/>
        <rFont val="Arial"/>
      </rPr>
      <t>m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</si>
  <si>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</si>
  <si>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</si>
  <si>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</si>
  <si>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1106057 - Concreto magro - confecção em betoneira e lançamento manual - areia e brita comerciais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</si>
  <si>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</si>
  <si>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</si>
  <si>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</si>
  <si>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</si>
  <si>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</si>
  <si>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</si>
  <si>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</si>
  <si>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</si>
  <si>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</si>
  <si>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E9519</t>
    </r>
  </si>
  <si>
    <r>
      <rPr>
        <sz val="7"/>
        <rFont val="Arial"/>
      </rPr>
      <t>Betoneira com motor a gasolina com capacidade de 600 l - 10 kW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</si>
  <si>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</si>
  <si>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</si>
  <si>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</si>
  <si>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</si>
  <si>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</si>
  <si>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</si>
  <si>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</si>
  <si>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</si>
  <si>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</si>
  <si>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</si>
  <si>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P9821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</si>
  <si>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</si>
  <si>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</si>
  <si>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</si>
  <si>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</si>
  <si>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</si>
  <si>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</si>
  <si>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</si>
  <si>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</si>
  <si>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</si>
  <si>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</si>
  <si>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</si>
  <si>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</si>
  <si>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</si>
  <si>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</si>
  <si>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M0192</t>
    </r>
  </si>
  <si>
    <r>
      <rPr>
        <sz val="7"/>
        <rFont val="Arial"/>
      </rPr>
      <t>Brita 2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</si>
  <si>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</si>
  <si>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</si>
  <si>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</si>
  <si>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</si>
  <si>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</si>
  <si>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</si>
  <si>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</si>
  <si>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</si>
  <si>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</si>
  <si>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</si>
  <si>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</si>
  <si>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</si>
  <si>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</si>
  <si>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</si>
  <si>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</si>
  <si>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M0192</t>
    </r>
  </si>
  <si>
    <r>
      <rPr>
        <sz val="7"/>
        <rFont val="Arial"/>
      </rPr>
      <t>Brita 2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</si>
  <si>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</si>
  <si>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</si>
  <si>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</si>
  <si>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</si>
  <si>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</si>
  <si>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</si>
  <si>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</si>
  <si>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</si>
  <si>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</si>
  <si>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96541 - FABRICAÇÃO, MONTAGEM E DESMONTAGEM DE FÔRMA, EM CHAPA DE MADEIRA COMPENSADA RESINADA, E=17 MM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</si>
  <si>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</si>
  <si>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</si>
  <si>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</si>
  <si>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</si>
  <si>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</si>
  <si>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</si>
  <si>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00001358</t>
    </r>
  </si>
  <si>
    <r>
      <rPr>
        <sz val="7"/>
        <rFont val="Calibri"/>
      </rPr>
      <t>CHAPA DE MADEIRA COMPENSADA RESINADA PARA FORMA DE CONCRETO, DE *2,2 X 1,1* M, E = 17 MM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</si>
  <si>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</si>
  <si>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</si>
  <si>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</si>
  <si>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</si>
  <si>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</si>
  <si>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</si>
  <si>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</si>
  <si>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</si>
  <si>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</si>
  <si>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</si>
  <si>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</si>
  <si>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</si>
  <si>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</si>
  <si>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</si>
  <si>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00005073</t>
    </r>
  </si>
  <si>
    <r>
      <rPr>
        <sz val="7"/>
        <rFont val="Calibri"/>
      </rPr>
      <t>PREGO DE ACO POLIDO COM CABECA 17 X 24 (2 1/4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</si>
  <si>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</si>
  <si>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</si>
  <si>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00005074</t>
    </r>
  </si>
  <si>
    <r>
      <rPr>
        <sz val="7"/>
        <rFont val="Calibri"/>
      </rPr>
      <t>PREGO DE ACO POLIDO COM CABECA 15 X 18 (1 1/2 X 13)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</si>
  <si>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</si>
  <si>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</si>
  <si>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00020247</t>
    </r>
  </si>
  <si>
    <r>
      <rPr>
        <sz val="7"/>
        <rFont val="Calibri"/>
      </rPr>
      <t>PREGO DE ACO POLIDO COM CABECA 15 X 15 (1 1/4 X 13)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</si>
  <si>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</si>
  <si>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</si>
  <si>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</si>
  <si>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</si>
  <si>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</si>
  <si>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</si>
  <si>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</si>
  <si>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</si>
  <si>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</si>
  <si>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</si>
  <si>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</si>
  <si>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</si>
  <si>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</si>
  <si>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</si>
  <si>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</si>
  <si>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</si>
  <si>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</si>
  <si>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</si>
  <si>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</si>
  <si>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</si>
  <si>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</si>
  <si>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91692</t>
    </r>
  </si>
  <si>
    <r>
      <rPr>
        <sz val="7"/>
        <rFont val="Calibri"/>
      </rPr>
      <t>SERRA CIRCULAR DE BANCADA COM MOTOR ELÉTRICO POTÊNCIA DE 5HP, COM COIFA PARA DISCO 10"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</si>
  <si>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</si>
  <si>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</si>
  <si>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91693</t>
    </r>
  </si>
  <si>
    <r>
      <rPr>
        <sz val="7"/>
        <rFont val="Calibri"/>
      </rPr>
      <t>SERRA CIRCULAR DE BANCADA COM MOTOR ELÉTRICO POTÊNCIA DE 5HP, COM COIFA PARA DISCO 10"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</si>
  <si>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</si>
  <si>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</si>
  <si>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</si>
  <si>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</si>
  <si>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1107890 - Concreto fck = 30 MPa - confecção em central dosadora de 30 m³/h - areia e brita comerciais (m³)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</si>
  <si>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</si>
  <si>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</si>
  <si>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</si>
  <si>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</si>
  <si>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</si>
  <si>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</si>
  <si>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</si>
  <si>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</si>
  <si>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</si>
  <si>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</si>
  <si>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</si>
  <si>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</si>
  <si>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</si>
  <si>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</si>
  <si>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</si>
  <si>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</si>
  <si>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</si>
  <si>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</si>
  <si>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</si>
  <si>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</si>
  <si>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</si>
  <si>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</si>
  <si>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</si>
  <si>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</si>
  <si>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</si>
  <si>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</si>
  <si>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</si>
  <si>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</si>
  <si>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</si>
  <si>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</si>
  <si>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</si>
  <si>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</si>
  <si>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</si>
  <si>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</si>
  <si>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</si>
  <si>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</si>
  <si>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</si>
  <si>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</si>
  <si>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</si>
  <si>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</si>
  <si>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</si>
  <si>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M0192</t>
    </r>
  </si>
  <si>
    <r>
      <rPr>
        <sz val="7"/>
        <rFont val="Arial"/>
      </rPr>
      <t>Brita 2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</si>
  <si>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</si>
  <si>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</si>
  <si>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</si>
  <si>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</si>
  <si>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</si>
  <si>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</si>
  <si>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</si>
  <si>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</si>
  <si>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</si>
  <si>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</si>
  <si>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</si>
  <si>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</si>
  <si>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</si>
  <si>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</si>
  <si>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</si>
  <si>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</si>
  <si>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</si>
  <si>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</si>
  <si>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</si>
  <si>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</si>
  <si>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</si>
  <si>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</si>
  <si>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</si>
  <si>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M0192</t>
    </r>
  </si>
  <si>
    <r>
      <rPr>
        <sz val="7"/>
        <rFont val="Arial"/>
      </rPr>
      <t>Brita 2 (Caminhão basculante com capacidade de 10 m³ - 188 kW)</t>
    </r>
  </si>
  <si>
    <r>
      <rPr>
        <sz val="7"/>
        <rFont val="Arial"/>
      </rPr>
      <t>m³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</si>
  <si>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</si>
  <si>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</si>
  <si>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</si>
  <si>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</si>
  <si>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</si>
  <si>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</si>
  <si>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</si>
  <si>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</si>
  <si>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</si>
  <si>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</si>
  <si>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8"/>
        <rFont val="Arial"/>
      </rPr>
      <t>CP-3762-S160326 - Barra chata em qualquer dimensão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</si>
  <si>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</si>
  <si>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</si>
  <si>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</si>
  <si>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</si>
  <si>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</si>
  <si>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</si>
  <si>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</si>
  <si>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</si>
  <si>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00006160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</si>
  <si>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</si>
  <si>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</si>
  <si>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</si>
  <si>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</si>
  <si>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</si>
  <si>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</si>
  <si>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</si>
  <si>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</si>
  <si>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</si>
  <si>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</si>
  <si>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</si>
  <si>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</si>
  <si>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</si>
  <si>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</si>
  <si>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00000546</t>
    </r>
  </si>
  <si>
    <r>
      <rPr>
        <sz val="7"/>
        <rFont val="Arial"/>
      </rPr>
      <t>BARRA DE FERRO RETANGULAR, BARRA CHATA (QUALQUER DIMENSAO)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</si>
  <si>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</si>
  <si>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</si>
  <si>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</si>
  <si>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</si>
  <si>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</si>
  <si>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</si>
  <si>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</si>
  <si>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</si>
  <si>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</si>
  <si>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</si>
  <si>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</si>
  <si>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</si>
  <si>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</si>
  <si>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</si>
  <si>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</si>
  <si>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</si>
  <si>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</si>
  <si>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</si>
  <si>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</si>
  <si>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</si>
  <si>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</si>
  <si>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</si>
  <si>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</si>
  <si>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</si>
  <si>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</si>
  <si>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</si>
  <si>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</si>
  <si>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</si>
  <si>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</si>
  <si>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</si>
  <si>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</si>
  <si>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</si>
  <si>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</si>
  <si>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</si>
  <si>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</si>
  <si>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</si>
  <si>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</si>
  <si>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</si>
  <si>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</si>
  <si>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M0075</t>
    </r>
  </si>
  <si>
    <r>
      <rPr>
        <sz val="7"/>
        <rFont val="Arial"/>
      </rPr>
      <t>Arame recozido 18 BWG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</si>
  <si>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</si>
  <si>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</si>
  <si>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</si>
  <si>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</si>
  <si>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</si>
  <si>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</si>
  <si>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</si>
  <si>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</si>
  <si>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</si>
  <si>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</si>
  <si>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</si>
  <si>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</si>
  <si>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</si>
  <si>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</si>
  <si>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</si>
  <si>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</si>
  <si>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</si>
  <si>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</si>
  <si>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MATERIAIS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</si>
  <si>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</si>
  <si>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</si>
  <si>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VALOR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</si>
  <si>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</si>
  <si>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</si>
  <si>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</si>
  <si>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</si>
  <si>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</si>
  <si>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</si>
  <si>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</si>
  <si>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b/>
        <sz val="6"/>
        <rFont val="Arial"/>
      </rPr>
      <t>TOTAL MATERIAIS: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</si>
  <si>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</si>
  <si>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</si>
  <si>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</si>
  <si>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</si>
  <si>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</si>
  <si>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</si>
  <si>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</si>
  <si>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</si>
  <si>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</si>
  <si>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</si>
  <si>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sz val="7"/>
        <rFont val="Arial"/>
      </rPr>
      <t>M0075</t>
    </r>
  </si>
  <si>
    <r>
      <rPr>
        <sz val="7"/>
        <rFont val="Arial"/>
      </rPr>
      <t>Arame recozido 18 BWG (Caminhão carroceria com capacidade de 15 t - 188 kW)</t>
    </r>
  </si>
  <si>
    <r>
      <rPr>
        <sz val="7"/>
        <rFont val="Arial"/>
      </rPr>
      <t>kg</t>
    </r>
  </si>
  <si>
    <r>
      <rPr>
        <sz val="7"/>
        <rFont val="Arial"/>
      </rPr>
      <t>5914655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</si>
  <si>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</si>
  <si>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</si>
  <si>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</si>
  <si>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100322 - LASTRO COM MATERIAL GRANULAR (PEDRA BRITADA N.3), APLICADO EM PISOS OU RADIERS, ESPESSURA DE *10 CM*. AF_07/2019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</si>
  <si>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</si>
  <si>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</si>
  <si>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</si>
  <si>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</si>
  <si>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</si>
  <si>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</si>
  <si>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</si>
  <si>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</si>
  <si>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</si>
  <si>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</si>
  <si>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</si>
  <si>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</si>
  <si>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</si>
  <si>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</si>
  <si>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</si>
  <si>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</si>
  <si>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</si>
  <si>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</si>
  <si>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</si>
  <si>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</si>
  <si>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</si>
  <si>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</si>
  <si>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</si>
  <si>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</si>
  <si>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</si>
  <si>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</si>
  <si>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</si>
  <si>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</si>
  <si>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</si>
  <si>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</si>
  <si>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</si>
  <si>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</si>
  <si>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</si>
  <si>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</si>
  <si>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</si>
  <si>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CESAN 7050100030 - Escoramento cavas com prancha metalica (M2)</t>
    </r>
  </si>
  <si>
    <r>
      <rPr>
        <b/>
        <sz val="7"/>
        <rFont val="Arial"/>
      </rPr>
      <t>VALOR:</t>
    </r>
  </si>
  <si>
    <r>
      <rPr>
        <b/>
        <sz val="8"/>
        <rFont val="Arial"/>
      </rPr>
      <t>CESAN-7060100030 - REBAIXAMENTO DE LENCOL FREATICO C/ PONT FILTRANTES (MÊS)</t>
    </r>
  </si>
  <si>
    <r>
      <rPr>
        <b/>
        <sz val="7"/>
        <rFont val="Arial"/>
      </rPr>
      <t>VALOR:</t>
    </r>
  </si>
  <si>
    <r>
      <rPr>
        <b/>
        <sz val="8"/>
        <rFont val="Arial"/>
      </rPr>
      <t>2003864 - Esgotamento de água com bomba submersa (h)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</si>
  <si>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</si>
  <si>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</si>
  <si>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</si>
  <si>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</si>
  <si>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</si>
  <si>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</si>
  <si>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</si>
  <si>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</si>
  <si>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</si>
  <si>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E9630</t>
    </r>
  </si>
  <si>
    <r>
      <rPr>
        <sz val="7"/>
        <rFont val="Arial"/>
      </rPr>
      <t>Bomba submersível com capacidade de 75 m³/h - 3,6 kW</t>
    </r>
  </si>
  <si>
    <r>
      <rPr>
        <sz val="7"/>
        <rFont val="Arial"/>
      </rPr>
      <t>E9066</t>
    </r>
  </si>
  <si>
    <r>
      <rPr>
        <sz val="7"/>
        <rFont val="Arial"/>
      </rPr>
      <t>Grupo gerador - 13/14 kVA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</si>
  <si>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</si>
  <si>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</si>
  <si>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</si>
  <si>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</si>
  <si>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</si>
  <si>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</si>
  <si>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P9807</t>
    </r>
  </si>
  <si>
    <r>
      <rPr>
        <sz val="7"/>
        <rFont val="Arial"/>
      </rPr>
      <t>Bombeiro hidráulico</t>
    </r>
  </si>
  <si>
    <r>
      <rPr>
        <sz val="7"/>
        <rFont val="Arial"/>
      </rPr>
      <t>h</t>
    </r>
  </si>
  <si>
    <r>
      <rPr>
        <sz val="7"/>
        <rFont val="Arial"/>
      </rPr>
      <t>P9810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</si>
  <si>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</si>
  <si>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</si>
  <si>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</si>
  <si>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</si>
  <si>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</si>
  <si>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COMP-880041 - Rejuntamento de galeria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</si>
  <si>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</si>
  <si>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</si>
  <si>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</si>
  <si>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</si>
  <si>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</si>
  <si>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</si>
  <si>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</si>
  <si>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</si>
  <si>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</si>
  <si>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</si>
  <si>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</si>
  <si>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</si>
  <si>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</si>
  <si>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</si>
  <si>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</si>
  <si>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</si>
  <si>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</si>
  <si>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1109669</t>
    </r>
  </si>
  <si>
    <r>
      <rPr>
        <sz val="7"/>
        <rFont val="Calibri"/>
      </rPr>
      <t>Argamassa de cimento e areia 1:3 - areia comercial</t>
    </r>
  </si>
  <si>
    <r>
      <rPr>
        <sz val="7"/>
        <rFont val="Calibri"/>
      </rPr>
      <t>SICRO NOVO</t>
    </r>
  </si>
  <si>
    <r>
      <rPr>
        <sz val="7"/>
        <rFont val="Calibri"/>
      </rPr>
      <t>m³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</si>
  <si>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</si>
  <si>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</si>
  <si>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GUARANHUNS12F-6817777 - Confecção de galeria de concreto pré moldado 2 x 1,5 fechada (tampa fixa)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</si>
  <si>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</si>
  <si>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</si>
  <si>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</si>
  <si>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</si>
  <si>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</si>
  <si>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</si>
  <si>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</si>
  <si>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</si>
  <si>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</si>
  <si>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E9052</t>
    </r>
  </si>
  <si>
    <r>
      <rPr>
        <sz val="7"/>
        <rFont val="Arial"/>
      </rPr>
      <t>Empilhadeira a diesel com capacidade de 10 t - 100 kW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</si>
  <si>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</si>
  <si>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</si>
  <si>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E9022</t>
    </r>
  </si>
  <si>
    <r>
      <rPr>
        <sz val="7"/>
        <rFont val="Arial"/>
      </rPr>
      <t>Pórtico rolante com capacidade de 25 t - 30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</si>
  <si>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</si>
  <si>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</si>
  <si>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</si>
  <si>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</si>
  <si>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</si>
  <si>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</si>
  <si>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</si>
  <si>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</si>
  <si>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</si>
  <si>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</si>
  <si>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</si>
  <si>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</si>
  <si>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</si>
  <si>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</si>
  <si>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</si>
  <si>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</si>
  <si>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</si>
  <si>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</si>
  <si>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</si>
  <si>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</si>
  <si>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</si>
  <si>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3117750</t>
    </r>
  </si>
  <si>
    <r>
      <rPr>
        <sz val="7"/>
        <rFont val="Arial"/>
      </rPr>
      <t>Fôrma metálica para aduelas de bueiros celulares de concreto pré-moldados - utilização de 100 vezes</t>
    </r>
  </si>
  <si>
    <r>
      <rPr>
        <sz val="7"/>
        <rFont val="Arial"/>
      </rPr>
      <t>m²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</si>
  <si>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</si>
  <si>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</si>
  <si>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</si>
  <si>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</si>
  <si>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</si>
  <si>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</si>
  <si>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</si>
  <si>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</si>
  <si>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</si>
  <si>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</si>
  <si>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</si>
  <si>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</si>
  <si>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rFont val="Arial"/>
      </rPr>
      <t>m³</t>
    </r>
  </si>
  <si>
    <r>
      <rPr>
        <sz val="7"/>
        <rFont val="Arial"/>
      </rPr>
      <t>5909007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</si>
  <si>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</si>
  <si>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</si>
  <si>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</si>
  <si>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8"/>
        <rFont val="Arial"/>
      </rPr>
      <t>GUARANHUNS12A-6817777 - Confecção de galeria de concreto pré moldado 2 x 1,5 aberta (tampa removível) (m)</t>
    </r>
  </si>
  <si>
    <r>
      <rPr>
        <b/>
        <sz val="7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</si>
  <si>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</si>
  <si>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7"/>
        <rFont val="Arial"/>
      </rPr>
      <t>UTILIZAÇÃO</t>
    </r>
  </si>
  <si>
    <r>
      <rPr>
        <b/>
        <sz val="7"/>
        <rFont val="Arial"/>
      </rPr>
      <t>CUSTO OPERACIONAL</t>
    </r>
  </si>
  <si>
    <r>
      <rPr>
        <b/>
        <sz val="7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</si>
  <si>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</si>
  <si>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</si>
  <si>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</si>
  <si>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</si>
  <si>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E9052</t>
    </r>
  </si>
  <si>
    <r>
      <rPr>
        <sz val="7"/>
        <rFont val="Arial"/>
      </rPr>
      <t>Empilhadeira a diesel com capacidade de 10 t - 100 kW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</si>
  <si>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</si>
  <si>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</si>
  <si>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E9022</t>
    </r>
  </si>
  <si>
    <r>
      <rPr>
        <sz val="7"/>
        <rFont val="Arial"/>
      </rPr>
      <t>Pórtico rolante com capacidade de 25 t - 30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</si>
  <si>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</si>
  <si>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MÃO DE OBRA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</si>
  <si>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</si>
  <si>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</si>
  <si>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SALÁRIO HORA</t>
    </r>
  </si>
  <si>
    <r>
      <rPr>
        <b/>
        <sz val="7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</si>
  <si>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</si>
  <si>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</si>
  <si>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</si>
  <si>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6"/>
        <rFont val="Arial"/>
      </rPr>
      <t>TOTAL MÃO DE OBRA:</t>
    </r>
  </si>
  <si>
    <r>
      <rPr>
        <b/>
        <sz val="7"/>
        <rFont val="Arial"/>
      </rPr>
      <t>SERVIÇOS</t>
    </r>
  </si>
  <si>
    <r>
      <rPr>
        <b/>
        <sz val="7"/>
        <rFont val="Arial"/>
      </rPr>
      <t>UNID</t>
    </r>
  </si>
  <si>
    <r>
      <rPr>
        <b/>
        <sz val="7"/>
        <rFont val="Arial"/>
      </rPr>
      <t>CONSUMO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</si>
  <si>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</si>
  <si>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</si>
  <si>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</si>
  <si>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</si>
  <si>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</si>
  <si>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</si>
  <si>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</t>
    </r>
  </si>
  <si>
    <r>
      <rPr>
        <sz val="7"/>
        <rFont val="Arial"/>
      </rPr>
      <t>m³</t>
    </r>
  </si>
  <si>
    <r>
      <rPr>
        <sz val="7"/>
        <rFont val="Arial"/>
      </rPr>
      <t>3117750</t>
    </r>
  </si>
  <si>
    <r>
      <rPr>
        <sz val="7"/>
        <rFont val="Arial"/>
      </rPr>
      <t>Fôrma metálica para aduelas de bueiros celulares de concreto pré-moldados - utilização de 100 vezes</t>
    </r>
  </si>
  <si>
    <r>
      <rPr>
        <sz val="7"/>
        <rFont val="Arial"/>
      </rPr>
      <t>m²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</si>
  <si>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</si>
  <si>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</si>
  <si>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</si>
  <si>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b/>
        <sz val="6"/>
        <rFont val="Arial"/>
      </rPr>
      <t>TOTAL SERVIÇOS:</t>
    </r>
  </si>
  <si>
    <r>
      <rPr>
        <b/>
        <sz val="7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</si>
  <si>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</si>
  <si>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</si>
  <si>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</si>
  <si>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</si>
  <si>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</si>
  <si>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1106282</t>
    </r>
  </si>
  <si>
    <r>
      <rPr>
        <sz val="7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</si>
  <si>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rFont val="Arial"/>
      </rPr>
      <t>m³</t>
    </r>
  </si>
  <si>
    <r>
      <rPr>
        <sz val="7"/>
        <rFont val="Arial"/>
      </rPr>
      <t>5909007</t>
    </r>
  </si>
  <si>
    <r>
      <rPr>
        <b/>
        <sz val="6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</si>
  <si>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</si>
  <si>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</si>
  <si>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t>custo total</t>
  </si>
  <si>
    <t>A</t>
  </si>
  <si>
    <t>B</t>
  </si>
  <si>
    <r>
      <rPr>
        <sz val="6"/>
        <rFont val="Arial"/>
        <family val="2"/>
      </rPr>
      <t>C</t>
    </r>
  </si>
  <si>
    <t>CUSTO UNITÁRIO</t>
  </si>
  <si>
    <t>CUSTO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</si>
</sst>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0"/>
    <numFmt numFmtId="165" formatCode="#,##0.000000"/>
    <numFmt numFmtId="166" formatCode="#0.00000000"/>
    <numFmt numFmtId="167" formatCode="#0.00"/>
  </numFmts>
  <fonts count="51">
    <font>
      <sz val="11"/>
      <color rgb="FF000000"/>
      <name val="Calibri"/>
    </font>
    <font>
      <b/>
      <sz val="14"/>
      <color theme="1"/>
      <name val="Calibri"/>
    </font>
    <font>
      <sz val="11"/>
      <name val="Calibri"/>
    </font>
    <font>
      <sz val="10"/>
      <color theme="1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0"/>
      <color theme="1"/>
      <name val="Times New Roman"/>
    </font>
    <font>
      <b/>
      <sz val="10"/>
      <color rgb="FF0000FF"/>
      <name val="Times New Roman"/>
    </font>
    <font>
      <b/>
      <u/>
      <sz val="10"/>
      <color theme="1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0"/>
      <color rgb="FF666699"/>
      <name val="Times New Roman"/>
    </font>
    <font>
      <sz val="10"/>
      <color rgb="FF000000"/>
      <name val="Arial"/>
    </font>
    <font>
      <b/>
      <sz val="10"/>
      <color rgb="FF000000"/>
      <name val="Times New Roman"/>
    </font>
    <font>
      <vertAlign val="superscript"/>
      <sz val="10"/>
      <color rgb="FF000000"/>
      <name val="Times New Roman"/>
    </font>
    <font>
      <b/>
      <u/>
      <sz val="10"/>
      <color theme="1"/>
      <name val="Calibri"/>
    </font>
    <font>
      <b/>
      <sz val="10"/>
      <color theme="1"/>
      <name val="Calibri"/>
    </font>
    <font>
      <sz val="11"/>
      <color theme="1"/>
      <name val="Calibri"/>
    </font>
    <font>
      <sz val="9"/>
      <color rgb="FF000000"/>
      <name val="Sansserif"/>
    </font>
    <font>
      <sz val="7"/>
      <color rgb="FF000000"/>
      <name val="Sansserif"/>
    </font>
    <font>
      <sz val="7"/>
      <color rgb="FF000000"/>
      <name val="Arial"/>
    </font>
    <font>
      <sz val="5"/>
      <color rgb="FF000000"/>
      <name val="Arial"/>
    </font>
    <font>
      <b/>
      <sz val="5"/>
      <color rgb="FF000000"/>
      <name val="Arial"/>
    </font>
    <font>
      <b/>
      <sz val="7"/>
      <color rgb="FF000000"/>
      <name val="Arial"/>
    </font>
    <font>
      <sz val="6"/>
      <color rgb="FF000000"/>
      <name val="Sansserif"/>
    </font>
    <font>
      <b/>
      <sz val="6"/>
      <color rgb="FF000000"/>
      <name val="Arial"/>
    </font>
    <font>
      <sz val="6"/>
      <color rgb="FF000000"/>
      <name val="Arial"/>
    </font>
    <font>
      <b/>
      <sz val="5"/>
      <color rgb="FF000000"/>
      <name val="Sansserif"/>
    </font>
    <font>
      <sz val="9"/>
      <color rgb="FF000000"/>
      <name val="Arial"/>
    </font>
    <font>
      <b/>
      <sz val="3"/>
      <color rgb="FF000000"/>
      <name val="Arial"/>
    </font>
    <font>
      <b/>
      <sz val="8"/>
      <color rgb="FF000000"/>
      <name val="Arial"/>
    </font>
    <font>
      <sz val="11"/>
      <color theme="1"/>
      <name val="Calibri"/>
    </font>
    <font>
      <b/>
      <u/>
      <sz val="10"/>
      <name val="Times New Roman"/>
    </font>
    <font>
      <b/>
      <sz val="10"/>
      <name val="Times New Roman"/>
    </font>
    <font>
      <sz val="10"/>
      <name val="Calibri"/>
    </font>
    <font>
      <sz val="8"/>
      <name val="Calibri"/>
    </font>
    <font>
      <sz val="8"/>
      <name val="Arial"/>
    </font>
    <font>
      <b/>
      <sz val="8"/>
      <name val="Arial"/>
    </font>
    <font>
      <b/>
      <sz val="7"/>
      <name val="Arial"/>
    </font>
    <font>
      <sz val="7"/>
      <name val="Arial"/>
    </font>
    <font>
      <b/>
      <sz val="6"/>
      <name val="Arial"/>
    </font>
    <font>
      <sz val="6"/>
      <name val="Arial"/>
    </font>
    <font>
      <b/>
      <sz val="6"/>
      <name val="Calibri"/>
    </font>
    <font>
      <sz val="7"/>
      <name val="Calibri"/>
    </font>
    <font>
      <sz val="10"/>
      <name val="Arial"/>
    </font>
    <font>
      <b/>
      <sz val="4"/>
      <name val="Arial"/>
    </font>
    <font>
      <sz val="11"/>
      <color rgb="FF000000"/>
      <name val="Calibri"/>
    </font>
    <font>
      <sz val="6"/>
      <color rgb="FF000000"/>
      <name val="Arial"/>
      <family val="2"/>
    </font>
    <font>
      <sz val="6"/>
      <name val="Arial"/>
      <family val="2"/>
    </font>
    <font>
      <sz val="6"/>
      <color theme="1"/>
      <name val="Arial"/>
      <family val="2"/>
    </font>
    <font>
      <b/>
      <sz val="7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FDFDF"/>
        <bgColor rgb="FFDFDFDF"/>
      </patternFill>
    </fill>
    <fill>
      <patternFill patternType="solid">
        <fgColor rgb="FFC0C0C0"/>
        <bgColor rgb="FFC0C0C0"/>
      </patternFill>
    </fill>
    <fill>
      <patternFill patternType="solid">
        <fgColor rgb="FFCCCCCC"/>
        <bgColor rgb="FFCCCCCC"/>
      </patternFill>
    </fill>
    <fill>
      <patternFill patternType="solid">
        <fgColor theme="5" tint="0.79998168889431442"/>
        <bgColor rgb="FFFEDEE3"/>
      </patternFill>
    </fill>
    <fill>
      <patternFill patternType="solid">
        <fgColor theme="5" tint="0.79998168889431442"/>
        <bgColor rgb="FFDAFEDB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rgb="FFFEDEE3"/>
      </patternFill>
    </fill>
    <fill>
      <patternFill patternType="solid">
        <fgColor theme="6" tint="0.79998168889431442"/>
        <bgColor rgb="FFDAFEDB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rgb="FFFAFFE9"/>
      </patternFill>
    </fill>
    <fill>
      <patternFill patternType="solid">
        <fgColor theme="6" tint="0.39997558519241921"/>
        <bgColor rgb="FFDAFEDB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EDEE3"/>
      </patternFill>
    </fill>
  </fills>
  <borders count="4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46" fillId="0" borderId="0" applyFont="0" applyFill="0" applyBorder="0" applyAlignment="0" applyProtection="0"/>
  </cellStyleXfs>
  <cellXfs count="207">
    <xf numFmtId="0" fontId="0" fillId="0" borderId="0" xfId="0" applyFont="1" applyAlignment="1"/>
    <xf numFmtId="0" fontId="3" fillId="0" borderId="0" xfId="0" applyFont="1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2" borderId="9" xfId="0" applyFont="1" applyFill="1" applyBorder="1"/>
    <xf numFmtId="0" fontId="3" fillId="2" borderId="9" xfId="0" applyFont="1" applyFill="1" applyBorder="1" applyAlignment="1">
      <alignment vertical="center" wrapText="1"/>
    </xf>
    <xf numFmtId="0" fontId="0" fillId="0" borderId="0" xfId="0" applyFont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5" fillId="0" borderId="16" xfId="0" applyFont="1" applyBorder="1"/>
    <xf numFmtId="0" fontId="3" fillId="0" borderId="17" xfId="0" applyFont="1" applyBorder="1"/>
    <xf numFmtId="0" fontId="8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17" xfId="0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0" fontId="10" fillId="0" borderId="24" xfId="0" applyNumberFormat="1" applyFont="1" applyBorder="1" applyAlignment="1">
      <alignment horizontal="center" vertical="center" wrapText="1"/>
    </xf>
    <xf numFmtId="0" fontId="12" fillId="0" borderId="17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9" fontId="10" fillId="0" borderId="0" xfId="0" applyNumberFormat="1" applyFont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right" vertical="center"/>
    </xf>
    <xf numFmtId="10" fontId="6" fillId="3" borderId="25" xfId="0" applyNumberFormat="1" applyFont="1" applyFill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10" fillId="0" borderId="19" xfId="0" applyFont="1" applyBorder="1" applyAlignment="1">
      <alignment horizontal="right" vertical="center"/>
    </xf>
    <xf numFmtId="0" fontId="10" fillId="0" borderId="19" xfId="0" applyFont="1" applyBorder="1" applyAlignment="1">
      <alignment horizontal="left" vertical="center"/>
    </xf>
    <xf numFmtId="10" fontId="10" fillId="0" borderId="19" xfId="0" applyNumberFormat="1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3" fillId="0" borderId="16" xfId="0" applyFont="1" applyBorder="1"/>
    <xf numFmtId="0" fontId="16" fillId="0" borderId="0" xfId="0" applyFont="1"/>
    <xf numFmtId="0" fontId="17" fillId="0" borderId="0" xfId="0" applyFont="1" applyAlignment="1">
      <alignment wrapText="1"/>
    </xf>
    <xf numFmtId="0" fontId="18" fillId="4" borderId="24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4" fontId="21" fillId="0" borderId="26" xfId="0" applyNumberFormat="1" applyFont="1" applyBorder="1" applyAlignment="1">
      <alignment horizontal="right" vertical="center" wrapText="1"/>
    </xf>
    <xf numFmtId="4" fontId="22" fillId="0" borderId="26" xfId="0" applyNumberFormat="1" applyFont="1" applyBorder="1" applyAlignment="1">
      <alignment horizontal="right" vertical="center" wrapText="1"/>
    </xf>
    <xf numFmtId="4" fontId="20" fillId="4" borderId="24" xfId="0" applyNumberFormat="1" applyFont="1" applyFill="1" applyBorder="1" applyAlignment="1">
      <alignment horizontal="right" vertical="center" wrapText="1"/>
    </xf>
    <xf numFmtId="0" fontId="17" fillId="0" borderId="27" xfId="0" applyFont="1" applyBorder="1" applyAlignment="1">
      <alignment wrapText="1"/>
    </xf>
    <xf numFmtId="0" fontId="17" fillId="0" borderId="18" xfId="0" applyFont="1" applyBorder="1" applyAlignment="1">
      <alignment wrapText="1"/>
    </xf>
    <xf numFmtId="4" fontId="23" fillId="0" borderId="24" xfId="0" applyNumberFormat="1" applyFont="1" applyBorder="1" applyAlignment="1">
      <alignment horizontal="right" vertical="center" wrapText="1"/>
    </xf>
    <xf numFmtId="0" fontId="17" fillId="0" borderId="26" xfId="0" applyFont="1" applyBorder="1" applyAlignment="1">
      <alignment wrapText="1"/>
    </xf>
    <xf numFmtId="0" fontId="17" fillId="0" borderId="13" xfId="0" applyFont="1" applyBorder="1" applyAlignment="1">
      <alignment wrapText="1"/>
    </xf>
    <xf numFmtId="0" fontId="17" fillId="4" borderId="28" xfId="0" applyFont="1" applyFill="1" applyBorder="1" applyAlignment="1">
      <alignment wrapText="1"/>
    </xf>
    <xf numFmtId="0" fontId="17" fillId="4" borderId="29" xfId="0" applyFont="1" applyFill="1" applyBorder="1" applyAlignment="1">
      <alignment wrapText="1"/>
    </xf>
    <xf numFmtId="4" fontId="20" fillId="4" borderId="31" xfId="0" applyNumberFormat="1" applyFont="1" applyFill="1" applyBorder="1" applyAlignment="1">
      <alignment horizontal="right" vertical="center" wrapText="1"/>
    </xf>
    <xf numFmtId="0" fontId="17" fillId="4" borderId="33" xfId="0" applyFont="1" applyFill="1" applyBorder="1" applyAlignment="1">
      <alignment wrapText="1"/>
    </xf>
    <xf numFmtId="0" fontId="17" fillId="4" borderId="34" xfId="0" applyFont="1" applyFill="1" applyBorder="1" applyAlignment="1">
      <alignment wrapText="1"/>
    </xf>
    <xf numFmtId="0" fontId="25" fillId="5" borderId="24" xfId="0" applyFont="1" applyFill="1" applyBorder="1" applyAlignment="1">
      <alignment horizontal="center" vertical="center" wrapText="1"/>
    </xf>
    <xf numFmtId="10" fontId="9" fillId="0" borderId="24" xfId="0" applyNumberFormat="1" applyFont="1" applyBorder="1" applyAlignment="1">
      <alignment horizontal="center" vertical="center" wrapText="1"/>
    </xf>
    <xf numFmtId="10" fontId="10" fillId="0" borderId="24" xfId="0" applyNumberFormat="1" applyFont="1" applyBorder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/>
    </xf>
    <xf numFmtId="10" fontId="3" fillId="0" borderId="0" xfId="0" applyNumberFormat="1" applyFont="1"/>
    <xf numFmtId="0" fontId="25" fillId="6" borderId="24" xfId="0" applyFont="1" applyFill="1" applyBorder="1" applyAlignment="1">
      <alignment horizontal="center" vertical="center" wrapText="1"/>
    </xf>
    <xf numFmtId="0" fontId="25" fillId="0" borderId="24" xfId="0" applyFont="1" applyBorder="1" applyAlignment="1">
      <alignment horizontal="left" vertical="center" wrapText="1"/>
    </xf>
    <xf numFmtId="4" fontId="25" fillId="0" borderId="24" xfId="0" applyNumberFormat="1" applyFont="1" applyBorder="1" applyAlignment="1">
      <alignment horizontal="right" vertical="center" wrapText="1"/>
    </xf>
    <xf numFmtId="0" fontId="26" fillId="0" borderId="24" xfId="0" applyFont="1" applyBorder="1" applyAlignment="1">
      <alignment horizontal="left" vertical="center" wrapText="1"/>
    </xf>
    <xf numFmtId="0" fontId="26" fillId="0" borderId="24" xfId="0" applyFont="1" applyBorder="1" applyAlignment="1">
      <alignment horizontal="center" vertical="center" wrapText="1"/>
    </xf>
    <xf numFmtId="4" fontId="26" fillId="0" borderId="24" xfId="0" applyNumberFormat="1" applyFont="1" applyBorder="1" applyAlignment="1">
      <alignment horizontal="right" vertical="center" wrapText="1"/>
    </xf>
    <xf numFmtId="164" fontId="26" fillId="0" borderId="24" xfId="0" applyNumberFormat="1" applyFont="1" applyBorder="1" applyAlignment="1">
      <alignment horizontal="right" vertical="center" wrapText="1"/>
    </xf>
    <xf numFmtId="164" fontId="25" fillId="0" borderId="24" xfId="0" applyNumberFormat="1" applyFont="1" applyBorder="1" applyAlignment="1">
      <alignment horizontal="right" vertical="center" wrapText="1"/>
    </xf>
    <xf numFmtId="0" fontId="22" fillId="6" borderId="24" xfId="0" applyFont="1" applyFill="1" applyBorder="1" applyAlignment="1">
      <alignment horizontal="center" vertical="center" wrapText="1"/>
    </xf>
    <xf numFmtId="164" fontId="26" fillId="0" borderId="24" xfId="0" applyNumberFormat="1" applyFont="1" applyBorder="1" applyAlignment="1">
      <alignment horizontal="center" vertical="center" wrapText="1"/>
    </xf>
    <xf numFmtId="0" fontId="21" fillId="0" borderId="44" xfId="0" applyFont="1" applyBorder="1" applyAlignment="1">
      <alignment horizontal="right" vertical="center" wrapText="1"/>
    </xf>
    <xf numFmtId="0" fontId="26" fillId="0" borderId="24" xfId="0" applyFont="1" applyBorder="1" applyAlignment="1">
      <alignment horizontal="center" vertical="top" wrapText="1"/>
    </xf>
    <xf numFmtId="164" fontId="26" fillId="0" borderId="24" xfId="0" applyNumberFormat="1" applyFont="1" applyBorder="1" applyAlignment="1">
      <alignment horizontal="right" vertical="top" wrapText="1"/>
    </xf>
    <xf numFmtId="0" fontId="26" fillId="0" borderId="24" xfId="0" applyFont="1" applyBorder="1" applyAlignment="1">
      <alignment horizontal="left" vertical="top" wrapText="1"/>
    </xf>
    <xf numFmtId="4" fontId="26" fillId="0" borderId="24" xfId="0" applyNumberFormat="1" applyFont="1" applyBorder="1" applyAlignment="1">
      <alignment horizontal="right" vertical="top" wrapText="1"/>
    </xf>
    <xf numFmtId="0" fontId="24" fillId="0" borderId="24" xfId="0" applyFont="1" applyBorder="1" applyAlignment="1">
      <alignment horizontal="center" vertical="top" wrapText="1"/>
    </xf>
    <xf numFmtId="167" fontId="24" fillId="0" borderId="24" xfId="0" applyNumberFormat="1" applyFont="1" applyBorder="1" applyAlignment="1">
      <alignment horizontal="right" vertical="top" wrapText="1"/>
    </xf>
    <xf numFmtId="167" fontId="27" fillId="0" borderId="24" xfId="0" applyNumberFormat="1" applyFont="1" applyBorder="1" applyAlignment="1">
      <alignment horizontal="right" vertical="top" wrapText="1"/>
    </xf>
    <xf numFmtId="4" fontId="26" fillId="0" borderId="24" xfId="0" applyNumberFormat="1" applyFont="1" applyBorder="1" applyAlignment="1">
      <alignment horizontal="center" vertical="center" wrapText="1"/>
    </xf>
    <xf numFmtId="0" fontId="29" fillId="6" borderId="24" xfId="0" applyFont="1" applyFill="1" applyBorder="1" applyAlignment="1">
      <alignment horizontal="center" vertical="center" wrapText="1"/>
    </xf>
    <xf numFmtId="4" fontId="21" fillId="0" borderId="24" xfId="0" applyNumberFormat="1" applyFont="1" applyBorder="1" applyAlignment="1">
      <alignment horizontal="center" vertical="top" wrapText="1"/>
    </xf>
    <xf numFmtId="0" fontId="21" fillId="0" borderId="24" xfId="0" applyFont="1" applyBorder="1" applyAlignment="1">
      <alignment horizontal="center" vertical="top" wrapText="1"/>
    </xf>
    <xf numFmtId="166" fontId="24" fillId="0" borderId="24" xfId="0" applyNumberFormat="1" applyFont="1" applyBorder="1" applyAlignment="1">
      <alignment horizontal="right" vertical="top" wrapText="1"/>
    </xf>
    <xf numFmtId="0" fontId="31" fillId="0" borderId="0" xfId="0" applyFont="1" applyAlignment="1"/>
    <xf numFmtId="164" fontId="26" fillId="0" borderId="24" xfId="0" applyNumberFormat="1" applyFont="1" applyBorder="1" applyAlignment="1">
      <alignment horizontal="center" vertical="top" wrapText="1"/>
    </xf>
    <xf numFmtId="0" fontId="10" fillId="0" borderId="17" xfId="0" applyFont="1" applyBorder="1" applyAlignment="1">
      <alignment horizontal="left" vertical="center"/>
    </xf>
    <xf numFmtId="10" fontId="9" fillId="0" borderId="24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18" fillId="4" borderId="21" xfId="0" applyFont="1" applyFill="1" applyBorder="1" applyAlignment="1">
      <alignment horizontal="center" vertical="center" wrapText="1"/>
    </xf>
    <xf numFmtId="4" fontId="21" fillId="0" borderId="13" xfId="0" applyNumberFormat="1" applyFont="1" applyBorder="1" applyAlignment="1">
      <alignment horizontal="right" vertical="center" wrapText="1"/>
    </xf>
    <xf numFmtId="4" fontId="20" fillId="4" borderId="21" xfId="0" applyNumberFormat="1" applyFont="1" applyFill="1" applyBorder="1" applyAlignment="1">
      <alignment horizontal="right" vertical="center" wrapText="1"/>
    </xf>
    <xf numFmtId="4" fontId="20" fillId="4" borderId="32" xfId="0" applyNumberFormat="1" applyFont="1" applyFill="1" applyBorder="1" applyAlignment="1">
      <alignment horizontal="right" vertical="center" wrapText="1"/>
    </xf>
    <xf numFmtId="10" fontId="26" fillId="0" borderId="24" xfId="0" applyNumberFormat="1" applyFont="1" applyBorder="1" applyAlignment="1">
      <alignment horizontal="right" vertical="center" wrapText="1"/>
    </xf>
    <xf numFmtId="0" fontId="25" fillId="6" borderId="37" xfId="0" applyFont="1" applyFill="1" applyBorder="1" applyAlignment="1">
      <alignment horizontal="center" vertical="center" wrapText="1"/>
    </xf>
    <xf numFmtId="2" fontId="0" fillId="0" borderId="0" xfId="0" applyNumberFormat="1" applyFont="1" applyAlignment="1"/>
    <xf numFmtId="10" fontId="47" fillId="14" borderId="9" xfId="1" applyNumberFormat="1" applyFont="1" applyFill="1" applyBorder="1" applyAlignment="1">
      <alignment horizontal="center" vertical="center" wrapText="1"/>
    </xf>
    <xf numFmtId="10" fontId="47" fillId="15" borderId="0" xfId="0" applyNumberFormat="1" applyFont="1" applyFill="1" applyAlignment="1">
      <alignment horizontal="center" vertical="center"/>
    </xf>
    <xf numFmtId="0" fontId="47" fillId="13" borderId="9" xfId="0" applyFont="1" applyFill="1" applyBorder="1" applyAlignment="1">
      <alignment horizontal="center" vertical="center" wrapText="1"/>
    </xf>
    <xf numFmtId="10" fontId="47" fillId="11" borderId="9" xfId="1" applyNumberFormat="1" applyFont="1" applyFill="1" applyBorder="1" applyAlignment="1">
      <alignment horizontal="center" vertical="center" wrapText="1"/>
    </xf>
    <xf numFmtId="10" fontId="47" fillId="12" borderId="0" xfId="0" applyNumberFormat="1" applyFont="1" applyFill="1" applyAlignment="1">
      <alignment horizontal="center" vertical="center"/>
    </xf>
    <xf numFmtId="0" fontId="48" fillId="10" borderId="9" xfId="0" applyFont="1" applyFill="1" applyBorder="1" applyAlignment="1">
      <alignment horizontal="center" vertical="center" wrapText="1"/>
    </xf>
    <xf numFmtId="10" fontId="47" fillId="8" borderId="9" xfId="1" applyNumberFormat="1" applyFont="1" applyFill="1" applyBorder="1" applyAlignment="1">
      <alignment horizontal="center" vertical="center" wrapText="1"/>
    </xf>
    <xf numFmtId="10" fontId="47" fillId="9" borderId="0" xfId="0" applyNumberFormat="1" applyFont="1" applyFill="1" applyAlignment="1">
      <alignment horizontal="center" vertical="center"/>
    </xf>
    <xf numFmtId="0" fontId="48" fillId="7" borderId="9" xfId="0" applyFont="1" applyFill="1" applyBorder="1" applyAlignment="1">
      <alignment horizontal="center" vertical="center" wrapText="1"/>
    </xf>
    <xf numFmtId="0" fontId="47" fillId="7" borderId="9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26" fillId="13" borderId="9" xfId="0" applyFont="1" applyFill="1" applyBorder="1" applyAlignment="1">
      <alignment horizontal="center" vertical="center" wrapText="1"/>
    </xf>
    <xf numFmtId="0" fontId="26" fillId="16" borderId="9" xfId="0" applyFont="1" applyFill="1" applyBorder="1" applyAlignment="1">
      <alignment horizontal="center" vertical="center" wrapText="1"/>
    </xf>
    <xf numFmtId="0" fontId="26" fillId="14" borderId="9" xfId="0" applyFont="1" applyFill="1" applyBorder="1" applyAlignment="1">
      <alignment horizontal="center"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26" fillId="7" borderId="9" xfId="0" applyFont="1" applyFill="1" applyBorder="1" applyAlignment="1">
      <alignment horizontal="center" vertical="center" wrapText="1"/>
    </xf>
    <xf numFmtId="4" fontId="26" fillId="13" borderId="9" xfId="0" applyNumberFormat="1" applyFont="1" applyFill="1" applyBorder="1" applyAlignment="1">
      <alignment horizontal="center" vertical="center" wrapText="1"/>
    </xf>
    <xf numFmtId="4" fontId="26" fillId="14" borderId="9" xfId="0" applyNumberFormat="1" applyFont="1" applyFill="1" applyBorder="1" applyAlignment="1">
      <alignment horizontal="center" vertical="center" wrapText="1"/>
    </xf>
    <xf numFmtId="4" fontId="26" fillId="16" borderId="9" xfId="0" applyNumberFormat="1" applyFont="1" applyFill="1" applyBorder="1" applyAlignment="1">
      <alignment horizontal="center" vertical="center" wrapText="1"/>
    </xf>
    <xf numFmtId="4" fontId="26" fillId="10" borderId="9" xfId="0" applyNumberFormat="1" applyFont="1" applyFill="1" applyBorder="1" applyAlignment="1">
      <alignment horizontal="center" vertical="center" wrapText="1"/>
    </xf>
    <xf numFmtId="4" fontId="26" fillId="11" borderId="9" xfId="0" applyNumberFormat="1" applyFont="1" applyFill="1" applyBorder="1" applyAlignment="1">
      <alignment horizontal="center" vertical="center" wrapText="1"/>
    </xf>
    <xf numFmtId="4" fontId="26" fillId="7" borderId="9" xfId="0" applyNumberFormat="1" applyFont="1" applyFill="1" applyBorder="1" applyAlignment="1">
      <alignment horizontal="center" vertical="center" wrapText="1"/>
    </xf>
    <xf numFmtId="4" fontId="26" fillId="8" borderId="9" xfId="0" applyNumberFormat="1" applyFont="1" applyFill="1" applyBorder="1" applyAlignment="1">
      <alignment horizontal="center" vertical="center" wrapText="1"/>
    </xf>
    <xf numFmtId="0" fontId="50" fillId="5" borderId="24" xfId="0" applyFont="1" applyFill="1" applyBorder="1" applyAlignment="1">
      <alignment horizontal="center" vertical="center" wrapText="1"/>
    </xf>
    <xf numFmtId="4" fontId="0" fillId="0" borderId="0" xfId="0" applyNumberFormat="1" applyFont="1" applyAlignment="1"/>
    <xf numFmtId="0" fontId="15" fillId="0" borderId="16" xfId="0" applyFont="1" applyBorder="1" applyAlignment="1">
      <alignment horizontal="left" vertical="top"/>
    </xf>
    <xf numFmtId="0" fontId="0" fillId="0" borderId="0" xfId="0" applyFont="1" applyAlignment="1"/>
    <xf numFmtId="0" fontId="3" fillId="0" borderId="16" xfId="0" applyFont="1" applyBorder="1" applyAlignment="1">
      <alignment horizontal="left" vertical="top" wrapText="1"/>
    </xf>
    <xf numFmtId="0" fontId="2" fillId="0" borderId="17" xfId="0" applyFont="1" applyBorder="1"/>
    <xf numFmtId="0" fontId="2" fillId="0" borderId="16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1" fontId="3" fillId="0" borderId="4" xfId="0" applyNumberFormat="1" applyFont="1" applyBorder="1" applyAlignment="1">
      <alignment horizontal="left" vertical="center" wrapText="1"/>
    </xf>
    <xf numFmtId="0" fontId="2" fillId="0" borderId="8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3" fillId="0" borderId="13" xfId="0" applyFont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6" fillId="3" borderId="21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2" fillId="0" borderId="23" xfId="0" applyFont="1" applyBorder="1"/>
    <xf numFmtId="0" fontId="7" fillId="0" borderId="16" xfId="0" applyFont="1" applyBorder="1" applyAlignment="1">
      <alignment horizontal="center" vertical="center"/>
    </xf>
    <xf numFmtId="0" fontId="10" fillId="0" borderId="0" xfId="0" quotePrefix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19" fillId="0" borderId="26" xfId="0" applyFont="1" applyBorder="1" applyAlignment="1">
      <alignment horizontal="left" vertical="center" wrapText="1"/>
    </xf>
    <xf numFmtId="0" fontId="2" fillId="0" borderId="27" xfId="0" applyFont="1" applyBorder="1"/>
    <xf numFmtId="0" fontId="20" fillId="0" borderId="26" xfId="0" applyFont="1" applyBorder="1" applyAlignment="1">
      <alignment horizontal="left" vertical="center" wrapText="1"/>
    </xf>
    <xf numFmtId="4" fontId="20" fillId="0" borderId="26" xfId="0" applyNumberFormat="1" applyFont="1" applyBorder="1" applyAlignment="1">
      <alignment horizontal="right" vertical="center" wrapText="1"/>
    </xf>
    <xf numFmtId="4" fontId="24" fillId="4" borderId="30" xfId="0" applyNumberFormat="1" applyFont="1" applyFill="1" applyBorder="1" applyAlignment="1">
      <alignment horizontal="right" vertical="center" wrapText="1"/>
    </xf>
    <xf numFmtId="0" fontId="2" fillId="0" borderId="35" xfId="0" applyFont="1" applyBorder="1"/>
    <xf numFmtId="0" fontId="23" fillId="0" borderId="0" xfId="0" applyFont="1" applyAlignment="1">
      <alignment horizontal="right" vertical="center" wrapText="1"/>
    </xf>
    <xf numFmtId="4" fontId="47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16" fillId="2" borderId="5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top" wrapText="1"/>
    </xf>
    <xf numFmtId="0" fontId="25" fillId="0" borderId="21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right" vertical="center" wrapText="1"/>
    </xf>
    <xf numFmtId="0" fontId="25" fillId="0" borderId="21" xfId="0" applyFont="1" applyBorder="1" applyAlignment="1">
      <alignment horizontal="right" vertical="center" wrapText="1"/>
    </xf>
    <xf numFmtId="0" fontId="18" fillId="0" borderId="0" xfId="0" applyFont="1" applyAlignment="1">
      <alignment horizontal="left" vertical="top" wrapText="1"/>
    </xf>
    <xf numFmtId="0" fontId="23" fillId="0" borderId="21" xfId="0" applyFont="1" applyBorder="1" applyAlignment="1">
      <alignment horizontal="left" vertical="center" wrapText="1"/>
    </xf>
    <xf numFmtId="0" fontId="27" fillId="6" borderId="21" xfId="0" applyFont="1" applyFill="1" applyBorder="1" applyAlignment="1">
      <alignment horizontal="left" vertical="center" wrapText="1"/>
    </xf>
    <xf numFmtId="0" fontId="22" fillId="6" borderId="21" xfId="0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left" vertical="top" wrapText="1"/>
    </xf>
    <xf numFmtId="0" fontId="24" fillId="0" borderId="21" xfId="0" applyFont="1" applyBorder="1" applyAlignment="1">
      <alignment horizontal="center" vertical="top" wrapText="1"/>
    </xf>
    <xf numFmtId="166" fontId="24" fillId="0" borderId="21" xfId="0" applyNumberFormat="1" applyFont="1" applyBorder="1" applyAlignment="1">
      <alignment horizontal="right" vertical="top" wrapText="1"/>
    </xf>
    <xf numFmtId="167" fontId="24" fillId="0" borderId="21" xfId="0" applyNumberFormat="1" applyFont="1" applyBorder="1" applyAlignment="1">
      <alignment horizontal="right" vertical="top" wrapText="1"/>
    </xf>
    <xf numFmtId="0" fontId="27" fillId="0" borderId="21" xfId="0" applyFont="1" applyBorder="1" applyAlignment="1">
      <alignment horizontal="right" vertical="top" wrapText="1"/>
    </xf>
    <xf numFmtId="0" fontId="25" fillId="6" borderId="21" xfId="0" applyFont="1" applyFill="1" applyBorder="1" applyAlignment="1">
      <alignment horizontal="center" vertical="center" wrapText="1"/>
    </xf>
    <xf numFmtId="0" fontId="25" fillId="6" borderId="21" xfId="0" applyFont="1" applyFill="1" applyBorder="1" applyAlignment="1">
      <alignment horizontal="left" vertical="center" wrapText="1"/>
    </xf>
    <xf numFmtId="0" fontId="26" fillId="0" borderId="21" xfId="0" applyFont="1" applyBorder="1" applyAlignment="1">
      <alignment horizontal="left" vertical="center" wrapText="1"/>
    </xf>
    <xf numFmtId="164" fontId="26" fillId="0" borderId="21" xfId="0" applyNumberFormat="1" applyFont="1" applyBorder="1" applyAlignment="1">
      <alignment horizontal="center" vertical="center" wrapText="1"/>
    </xf>
    <xf numFmtId="0" fontId="26" fillId="0" borderId="21" xfId="0" applyFont="1" applyBorder="1" applyAlignment="1">
      <alignment horizontal="right" vertical="center" wrapText="1"/>
    </xf>
    <xf numFmtId="0" fontId="25" fillId="6" borderId="26" xfId="0" applyFont="1" applyFill="1" applyBorder="1" applyAlignment="1">
      <alignment horizontal="center" vertical="center" wrapText="1"/>
    </xf>
    <xf numFmtId="0" fontId="25" fillId="6" borderId="13" xfId="0" applyFont="1" applyFill="1" applyBorder="1" applyAlignment="1">
      <alignment horizontal="left" vertical="center" wrapText="1"/>
    </xf>
    <xf numFmtId="0" fontId="2" fillId="0" borderId="36" xfId="0" applyFont="1" applyBorder="1"/>
    <xf numFmtId="0" fontId="2" fillId="0" borderId="37" xfId="0" applyFont="1" applyBorder="1"/>
    <xf numFmtId="0" fontId="2" fillId="0" borderId="38" xfId="0" applyFont="1" applyBorder="1"/>
    <xf numFmtId="0" fontId="2" fillId="0" borderId="39" xfId="0" applyFont="1" applyBorder="1"/>
    <xf numFmtId="0" fontId="22" fillId="6" borderId="26" xfId="0" applyFont="1" applyFill="1" applyBorder="1" applyAlignment="1">
      <alignment horizontal="center" vertical="center" wrapText="1"/>
    </xf>
    <xf numFmtId="0" fontId="2" fillId="0" borderId="40" xfId="0" applyFont="1" applyBorder="1"/>
    <xf numFmtId="0" fontId="26" fillId="0" borderId="21" xfId="0" applyFont="1" applyBorder="1" applyAlignment="1">
      <alignment horizontal="left" vertical="top" wrapText="1"/>
    </xf>
    <xf numFmtId="0" fontId="26" fillId="0" borderId="21" xfId="0" applyFont="1" applyBorder="1" applyAlignment="1">
      <alignment horizontal="center" vertical="top" wrapText="1"/>
    </xf>
    <xf numFmtId="164" fontId="26" fillId="0" borderId="21" xfId="0" applyNumberFormat="1" applyFont="1" applyBorder="1" applyAlignment="1">
      <alignment horizontal="right" vertical="top" wrapText="1"/>
    </xf>
    <xf numFmtId="0" fontId="22" fillId="6" borderId="13" xfId="0" applyFont="1" applyFill="1" applyBorder="1" applyAlignment="1">
      <alignment horizontal="center" vertical="center" wrapText="1"/>
    </xf>
    <xf numFmtId="165" fontId="26" fillId="0" borderId="21" xfId="0" applyNumberFormat="1" applyFont="1" applyBorder="1" applyAlignment="1">
      <alignment horizontal="center" vertical="top" wrapText="1"/>
    </xf>
    <xf numFmtId="164" fontId="26" fillId="0" borderId="21" xfId="0" applyNumberFormat="1" applyFont="1" applyBorder="1" applyAlignment="1">
      <alignment horizontal="center" vertical="top" wrapText="1"/>
    </xf>
    <xf numFmtId="164" fontId="26" fillId="0" borderId="21" xfId="0" applyNumberFormat="1" applyFont="1" applyBorder="1" applyAlignment="1">
      <alignment horizontal="right" vertical="center" wrapText="1"/>
    </xf>
    <xf numFmtId="0" fontId="17" fillId="0" borderId="0" xfId="0" applyFont="1" applyAlignment="1">
      <alignment wrapText="1"/>
    </xf>
    <xf numFmtId="0" fontId="21" fillId="0" borderId="21" xfId="0" applyFont="1" applyBorder="1" applyAlignment="1">
      <alignment horizontal="center" vertical="top" wrapText="1"/>
    </xf>
    <xf numFmtId="0" fontId="22" fillId="6" borderId="13" xfId="0" applyFont="1" applyFill="1" applyBorder="1" applyAlignment="1">
      <alignment horizontal="left" vertical="center" wrapText="1"/>
    </xf>
    <xf numFmtId="0" fontId="28" fillId="0" borderId="21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right" vertical="center" wrapText="1"/>
    </xf>
    <xf numFmtId="0" fontId="2" fillId="0" borderId="42" xfId="0" applyFont="1" applyBorder="1"/>
    <xf numFmtId="0" fontId="2" fillId="0" borderId="43" xfId="0" applyFont="1" applyBorder="1"/>
    <xf numFmtId="0" fontId="30" fillId="0" borderId="21" xfId="0" applyFont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1</xdr:row>
      <xdr:rowOff>9525</xdr:rowOff>
    </xdr:from>
    <xdr:ext cx="7324725" cy="8763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7</xdr:row>
      <xdr:rowOff>57150</xdr:rowOff>
    </xdr:from>
    <xdr:ext cx="7400925" cy="34861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514350</xdr:colOff>
      <xdr:row>16</xdr:row>
      <xdr:rowOff>1314450</xdr:rowOff>
    </xdr:from>
    <xdr:ext cx="2505075" cy="9429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10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7</xdr:col>
      <xdr:colOff>114300</xdr:colOff>
      <xdr:row>0</xdr:row>
      <xdr:rowOff>371475</xdr:rowOff>
    </xdr:from>
    <xdr:to>
      <xdr:col>9</xdr:col>
      <xdr:colOff>19050</xdr:colOff>
      <xdr:row>0</xdr:row>
      <xdr:rowOff>510081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8F856CEA-6B81-43E7-BC82-A5B0EB9221C5}"/>
            </a:ext>
          </a:extLst>
        </xdr:cNvPr>
        <xdr:cNvSpPr/>
      </xdr:nvSpPr>
      <xdr:spPr>
        <a:xfrm>
          <a:off x="4276725" y="371475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35,80</a:t>
          </a:r>
          <a:r>
            <a:rPr lang="pt-BR" sz="600" baseline="0"/>
            <a:t>%</a:t>
          </a:r>
          <a:endParaRPr lang="pt-BR" sz="6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6</xdr:col>
      <xdr:colOff>76200</xdr:colOff>
      <xdr:row>0</xdr:row>
      <xdr:rowOff>361950</xdr:rowOff>
    </xdr:from>
    <xdr:to>
      <xdr:col>6</xdr:col>
      <xdr:colOff>647700</xdr:colOff>
      <xdr:row>0</xdr:row>
      <xdr:rowOff>500556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13F7AEE-7462-431B-B319-B34B156B47AF}"/>
            </a:ext>
          </a:extLst>
        </xdr:cNvPr>
        <xdr:cNvSpPr/>
      </xdr:nvSpPr>
      <xdr:spPr>
        <a:xfrm>
          <a:off x="4238625" y="361950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="0" baseline="0"/>
            <a:t>35,80</a:t>
          </a:r>
          <a:r>
            <a:rPr lang="pt-BR" sz="600" baseline="0"/>
            <a:t>%</a:t>
          </a:r>
          <a:endParaRPr lang="pt-BR" sz="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43625" cy="129540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4</xdr:col>
      <xdr:colOff>523875</xdr:colOff>
      <xdr:row>0</xdr:row>
      <xdr:rowOff>361950</xdr:rowOff>
    </xdr:from>
    <xdr:to>
      <xdr:col>5</xdr:col>
      <xdr:colOff>466725</xdr:colOff>
      <xdr:row>0</xdr:row>
      <xdr:rowOff>500556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300EED5-5E5C-4751-967C-F130EC3306E1}"/>
            </a:ext>
          </a:extLst>
        </xdr:cNvPr>
        <xdr:cNvSpPr/>
      </xdr:nvSpPr>
      <xdr:spPr>
        <a:xfrm>
          <a:off x="4238625" y="361950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aseline="0"/>
            <a:t>29,18%</a:t>
          </a:r>
          <a:endParaRPr lang="pt-BR" sz="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6350" cy="110490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5</xdr:col>
      <xdr:colOff>126453</xdr:colOff>
      <xdr:row>0</xdr:row>
      <xdr:rowOff>500227</xdr:rowOff>
    </xdr:from>
    <xdr:to>
      <xdr:col>6</xdr:col>
      <xdr:colOff>31203</xdr:colOff>
      <xdr:row>0</xdr:row>
      <xdr:rowOff>638833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D137A6A0-E01D-4690-934A-D357D13D5BA4}"/>
            </a:ext>
          </a:extLst>
        </xdr:cNvPr>
        <xdr:cNvSpPr/>
      </xdr:nvSpPr>
      <xdr:spPr>
        <a:xfrm>
          <a:off x="5821746" y="500227"/>
          <a:ext cx="574785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aseline="0"/>
            <a:t>29,18%</a:t>
          </a:r>
          <a:endParaRPr lang="pt-BR" sz="6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0</xdr:row>
      <xdr:rowOff>247650</xdr:rowOff>
    </xdr:from>
    <xdr:ext cx="7381875" cy="9810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704850</xdr:colOff>
      <xdr:row>45</xdr:row>
      <xdr:rowOff>123825</xdr:rowOff>
    </xdr:from>
    <xdr:ext cx="3162300" cy="585095"/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8696325"/>
          <a:ext cx="3162300" cy="5850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13138</xdr:colOff>
      <xdr:row>0</xdr:row>
      <xdr:rowOff>0</xdr:rowOff>
    </xdr:from>
    <xdr:to>
      <xdr:col>9</xdr:col>
      <xdr:colOff>668392</xdr:colOff>
      <xdr:row>1</xdr:row>
      <xdr:rowOff>1314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B7C6FC65-FB9E-46D4-B70C-01196C5F2006}"/>
            </a:ext>
          </a:extLst>
        </xdr:cNvPr>
        <xdr:cNvGrpSpPr/>
      </xdr:nvGrpSpPr>
      <xdr:grpSpPr>
        <a:xfrm>
          <a:off x="13138" y="0"/>
          <a:ext cx="8905875" cy="1104900"/>
          <a:chOff x="0" y="0"/>
          <a:chExt cx="8905875" cy="1104900"/>
        </a:xfrm>
      </xdr:grpSpPr>
      <xdr:pic>
        <xdr:nvPicPr>
          <xdr:cNvPr id="2" name="image7.jpg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0" y="0"/>
            <a:ext cx="8905875" cy="1104900"/>
          </a:xfrm>
          <a:prstGeom prst="rect">
            <a:avLst/>
          </a:prstGeom>
          <a:noFill/>
        </xdr:spPr>
      </xdr:pic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583B80AD-73E0-4BD4-BC5B-5F1389E5E888}"/>
              </a:ext>
            </a:extLst>
          </xdr:cNvPr>
          <xdr:cNvSpPr/>
        </xdr:nvSpPr>
        <xdr:spPr>
          <a:xfrm>
            <a:off x="5741276" y="472966"/>
            <a:ext cx="702879" cy="157656"/>
          </a:xfrm>
          <a:prstGeom prst="rect">
            <a:avLst/>
          </a:prstGeom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800" b="1"/>
              <a:t>BDI:</a:t>
            </a:r>
            <a:r>
              <a:rPr lang="pt-BR" sz="800" b="1" baseline="0"/>
              <a:t> </a:t>
            </a:r>
            <a:r>
              <a:rPr lang="pt-BR" sz="800" baseline="0"/>
              <a:t>29,18%</a:t>
            </a:r>
            <a:endParaRPr lang="pt-BR" sz="8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7</xdr:col>
      <xdr:colOff>65485</xdr:colOff>
      <xdr:row>0</xdr:row>
      <xdr:rowOff>369094</xdr:rowOff>
    </xdr:from>
    <xdr:to>
      <xdr:col>8</xdr:col>
      <xdr:colOff>303610</xdr:colOff>
      <xdr:row>0</xdr:row>
      <xdr:rowOff>507700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5F3D0925-6011-41D7-812B-91C12611D0C5}"/>
            </a:ext>
          </a:extLst>
        </xdr:cNvPr>
        <xdr:cNvSpPr/>
      </xdr:nvSpPr>
      <xdr:spPr>
        <a:xfrm>
          <a:off x="4226719" y="369094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aseline="0"/>
            <a:t>29,18%</a:t>
          </a:r>
          <a:endParaRPr lang="pt-BR" sz="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6</xdr:col>
      <xdr:colOff>66676</xdr:colOff>
      <xdr:row>0</xdr:row>
      <xdr:rowOff>361950</xdr:rowOff>
    </xdr:from>
    <xdr:to>
      <xdr:col>6</xdr:col>
      <xdr:colOff>638176</xdr:colOff>
      <xdr:row>0</xdr:row>
      <xdr:rowOff>500556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35D8BC5-73DE-4F58-AE6C-AB43EB9C051E}"/>
            </a:ext>
          </a:extLst>
        </xdr:cNvPr>
        <xdr:cNvSpPr/>
      </xdr:nvSpPr>
      <xdr:spPr>
        <a:xfrm>
          <a:off x="4229101" y="361950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aseline="0"/>
            <a:t>29,18%</a:t>
          </a:r>
          <a:endParaRPr lang="pt-BR" sz="6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0</xdr:row>
      <xdr:rowOff>38100</xdr:rowOff>
    </xdr:from>
    <xdr:ext cx="7381875" cy="1000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1049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5</xdr:col>
      <xdr:colOff>280647</xdr:colOff>
      <xdr:row>0</xdr:row>
      <xdr:rowOff>484755</xdr:rowOff>
    </xdr:from>
    <xdr:to>
      <xdr:col>6</xdr:col>
      <xdr:colOff>188799</xdr:colOff>
      <xdr:row>0</xdr:row>
      <xdr:rowOff>623361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F1CAE14C-A403-4318-9FF9-4EDC2F97BE48}"/>
            </a:ext>
          </a:extLst>
        </xdr:cNvPr>
        <xdr:cNvSpPr/>
      </xdr:nvSpPr>
      <xdr:spPr>
        <a:xfrm>
          <a:off x="5842567" y="484755"/>
          <a:ext cx="571500" cy="138606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600" b="1"/>
            <a:t>BDI:</a:t>
          </a:r>
          <a:r>
            <a:rPr lang="pt-BR" sz="600" b="1" baseline="0"/>
            <a:t> </a:t>
          </a:r>
          <a:r>
            <a:rPr lang="pt-BR" sz="600" b="0" baseline="0"/>
            <a:t>35,80</a:t>
          </a:r>
          <a:r>
            <a:rPr lang="pt-BR" sz="600" baseline="0"/>
            <a:t>%</a:t>
          </a:r>
          <a:endParaRPr lang="pt-BR" sz="600"/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3" customWidth="1"/>
    <col min="2" max="4" width="11.5703125" customWidth="1"/>
    <col min="5" max="5" width="37.140625" customWidth="1"/>
    <col min="6" max="9" width="11.5703125" customWidth="1"/>
    <col min="10" max="10" width="11.42578125" customWidth="1"/>
    <col min="11" max="26" width="9.140625" customWidth="1"/>
  </cols>
  <sheetData>
    <row r="1" spans="1:26" ht="19.5" customHeight="1">
      <c r="A1" s="134" t="s">
        <v>0</v>
      </c>
      <c r="B1" s="135"/>
      <c r="C1" s="135"/>
      <c r="D1" s="135"/>
      <c r="E1" s="135"/>
      <c r="F1" s="135"/>
      <c r="G1" s="135"/>
      <c r="H1" s="135"/>
      <c r="I1" s="135"/>
      <c r="J1" s="1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41.25" customHeight="1">
      <c r="A2" s="2"/>
      <c r="B2" s="137" t="s">
        <v>1</v>
      </c>
      <c r="C2" s="138"/>
      <c r="D2" s="138"/>
      <c r="E2" s="138"/>
      <c r="F2" s="138"/>
      <c r="G2" s="13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6" ht="10.5" customHeight="1">
      <c r="A3" s="2"/>
      <c r="B3" s="5" t="s">
        <v>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6" ht="15" customHeight="1">
      <c r="A4" s="140"/>
      <c r="B4" s="127"/>
      <c r="C4" s="127"/>
      <c r="D4" s="127"/>
      <c r="E4" s="127"/>
      <c r="F4" s="127"/>
      <c r="G4" s="127"/>
      <c r="H4" s="127"/>
      <c r="I4" s="127"/>
      <c r="J4" s="14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6" ht="6.75" customHeight="1">
      <c r="A5" s="142"/>
      <c r="B5" s="143"/>
      <c r="C5" s="143"/>
      <c r="D5" s="143"/>
      <c r="E5" s="143"/>
      <c r="F5" s="143"/>
      <c r="G5" s="143"/>
      <c r="H5" s="143"/>
      <c r="I5" s="143"/>
      <c r="J5" s="14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2.75" customHeight="1">
      <c r="A7" s="145"/>
      <c r="B7" s="146"/>
      <c r="C7" s="146"/>
      <c r="D7" s="146"/>
      <c r="E7" s="146"/>
      <c r="F7" s="146"/>
      <c r="G7" s="146"/>
      <c r="H7" s="146"/>
      <c r="I7" s="146"/>
      <c r="J7" s="14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2.75" customHeight="1">
      <c r="A8" s="130"/>
      <c r="B8" s="127"/>
      <c r="C8" s="127"/>
      <c r="D8" s="127"/>
      <c r="E8" s="127"/>
      <c r="F8" s="127"/>
      <c r="G8" s="127"/>
      <c r="H8" s="127"/>
      <c r="I8" s="127"/>
      <c r="J8" s="12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6" ht="12.75" customHeight="1">
      <c r="A9" s="130"/>
      <c r="B9" s="127"/>
      <c r="C9" s="127"/>
      <c r="D9" s="127"/>
      <c r="E9" s="127"/>
      <c r="F9" s="127"/>
      <c r="G9" s="127"/>
      <c r="H9" s="127"/>
      <c r="I9" s="127"/>
      <c r="J9" s="12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30"/>
      <c r="B10" s="127"/>
      <c r="C10" s="127"/>
      <c r="D10" s="127"/>
      <c r="E10" s="127"/>
      <c r="F10" s="127"/>
      <c r="G10" s="127"/>
      <c r="H10" s="127"/>
      <c r="I10" s="127"/>
      <c r="J10" s="12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30"/>
      <c r="B11" s="127"/>
      <c r="C11" s="127"/>
      <c r="D11" s="127"/>
      <c r="E11" s="127"/>
      <c r="F11" s="127"/>
      <c r="G11" s="127"/>
      <c r="H11" s="127"/>
      <c r="I11" s="127"/>
      <c r="J11" s="12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30"/>
      <c r="B12" s="127"/>
      <c r="C12" s="127"/>
      <c r="D12" s="127"/>
      <c r="E12" s="127"/>
      <c r="F12" s="127"/>
      <c r="G12" s="127"/>
      <c r="H12" s="127"/>
      <c r="I12" s="127"/>
      <c r="J12" s="12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30"/>
      <c r="B13" s="127"/>
      <c r="C13" s="127"/>
      <c r="D13" s="127"/>
      <c r="E13" s="127"/>
      <c r="F13" s="127"/>
      <c r="G13" s="127"/>
      <c r="H13" s="127"/>
      <c r="I13" s="127"/>
      <c r="J13" s="12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30"/>
      <c r="B14" s="127"/>
      <c r="C14" s="127"/>
      <c r="D14" s="127"/>
      <c r="E14" s="127"/>
      <c r="F14" s="127"/>
      <c r="G14" s="127"/>
      <c r="H14" s="127"/>
      <c r="I14" s="127"/>
      <c r="J14" s="12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30"/>
      <c r="B15" s="127"/>
      <c r="C15" s="127"/>
      <c r="D15" s="127"/>
      <c r="E15" s="127"/>
      <c r="F15" s="127"/>
      <c r="G15" s="127"/>
      <c r="H15" s="127"/>
      <c r="I15" s="127"/>
      <c r="J15" s="12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30"/>
      <c r="B16" s="127"/>
      <c r="C16" s="127"/>
      <c r="D16" s="127"/>
      <c r="E16" s="127"/>
      <c r="F16" s="127"/>
      <c r="G16" s="127"/>
      <c r="H16" s="127"/>
      <c r="I16" s="127"/>
      <c r="J16" s="12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0.75" customHeight="1">
      <c r="A17" s="131"/>
      <c r="B17" s="132"/>
      <c r="C17" s="132"/>
      <c r="D17" s="132"/>
      <c r="E17" s="132"/>
      <c r="F17" s="132"/>
      <c r="G17" s="132"/>
      <c r="H17" s="132"/>
      <c r="I17" s="132"/>
      <c r="J17" s="1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7"/>
      <c r="B18" s="7"/>
      <c r="C18" s="7"/>
      <c r="D18" s="7"/>
      <c r="E18" s="7"/>
      <c r="F18" s="7"/>
      <c r="G18" s="7"/>
      <c r="H18" s="7"/>
      <c r="I18" s="7"/>
      <c r="J18" s="7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hidden="1" customHeight="1">
      <c r="A19" s="8"/>
      <c r="B19" s="9"/>
      <c r="C19" s="9"/>
      <c r="D19" s="9"/>
      <c r="E19" s="9"/>
      <c r="F19" s="9"/>
      <c r="G19" s="9"/>
      <c r="H19" s="9"/>
      <c r="I19" s="9"/>
      <c r="J19" s="10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>
      <c r="A20" s="11"/>
      <c r="B20" s="148" t="s">
        <v>3</v>
      </c>
      <c r="C20" s="149"/>
      <c r="D20" s="149"/>
      <c r="E20" s="149"/>
      <c r="F20" s="149"/>
      <c r="G20" s="149"/>
      <c r="H20" s="149"/>
      <c r="I20" s="150"/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hidden="1" customHeight="1">
      <c r="A21" s="11"/>
      <c r="B21" s="151"/>
      <c r="C21" s="127"/>
      <c r="D21" s="127"/>
      <c r="E21" s="127"/>
      <c r="F21" s="127"/>
      <c r="G21" s="127"/>
      <c r="H21" s="127"/>
      <c r="I21" s="13"/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hidden="1" customHeight="1">
      <c r="A22" s="11"/>
      <c r="B22" s="14"/>
      <c r="C22" s="15"/>
      <c r="D22" s="16"/>
      <c r="E22" s="16"/>
      <c r="F22" s="16"/>
      <c r="G22" s="17"/>
      <c r="H22" s="17"/>
      <c r="I22" s="18"/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hidden="1" customHeight="1">
      <c r="A23" s="11"/>
      <c r="B23" s="14"/>
      <c r="C23" s="15"/>
      <c r="D23" s="1"/>
      <c r="E23" s="1"/>
      <c r="F23" s="16"/>
      <c r="G23" s="17"/>
      <c r="H23" s="17"/>
      <c r="I23" s="18"/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hidden="1" customHeight="1">
      <c r="A24" s="11"/>
      <c r="B24" s="14"/>
      <c r="C24" s="15"/>
      <c r="D24" s="19" t="s">
        <v>4</v>
      </c>
      <c r="E24" s="20" t="s">
        <v>5</v>
      </c>
      <c r="F24" s="16"/>
      <c r="G24" s="17"/>
      <c r="H24" s="17"/>
      <c r="I24" s="18"/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hidden="1" customHeight="1">
      <c r="A25" s="11"/>
      <c r="B25" s="14"/>
      <c r="C25" s="15"/>
      <c r="D25" s="16"/>
      <c r="E25" s="21" t="s">
        <v>6</v>
      </c>
      <c r="F25" s="16"/>
      <c r="G25" s="17"/>
      <c r="H25" s="17"/>
      <c r="I25" s="18"/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hidden="1" customHeight="1">
      <c r="A26" s="11"/>
      <c r="B26" s="14"/>
      <c r="C26" s="17"/>
      <c r="D26" s="17"/>
      <c r="E26" s="17"/>
      <c r="F26" s="17"/>
      <c r="G26" s="17"/>
      <c r="H26" s="17"/>
      <c r="I26" s="18"/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hidden="1" customHeight="1">
      <c r="A27" s="11"/>
      <c r="B27" s="22"/>
      <c r="C27" s="23" t="s">
        <v>7</v>
      </c>
      <c r="D27" s="15"/>
      <c r="E27" s="15"/>
      <c r="F27" s="15"/>
      <c r="G27" s="15"/>
      <c r="H27" s="15"/>
      <c r="I27" s="18"/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>
      <c r="A28" s="11"/>
      <c r="B28" s="14"/>
      <c r="C28" s="15"/>
      <c r="D28" s="15"/>
      <c r="E28" s="15"/>
      <c r="F28" s="15"/>
      <c r="G28" s="15"/>
      <c r="H28" s="15"/>
      <c r="I28" s="18"/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hidden="1" customHeight="1">
      <c r="A29" s="11"/>
      <c r="B29" s="22"/>
      <c r="C29" s="24" t="s">
        <v>8</v>
      </c>
      <c r="D29" s="152" t="s">
        <v>9</v>
      </c>
      <c r="E29" s="127"/>
      <c r="F29" s="129"/>
      <c r="G29" s="25" t="s">
        <v>10</v>
      </c>
      <c r="H29" s="24"/>
      <c r="I29" s="26"/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hidden="1" customHeight="1">
      <c r="A30" s="11"/>
      <c r="B30" s="14"/>
      <c r="C30" s="24"/>
      <c r="D30" s="27"/>
      <c r="E30" s="27"/>
      <c r="F30" s="27"/>
      <c r="G30" s="28"/>
      <c r="H30" s="15"/>
      <c r="I30" s="18"/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hidden="1" customHeight="1">
      <c r="A31" s="11"/>
      <c r="B31" s="14"/>
      <c r="C31" s="24" t="s">
        <v>11</v>
      </c>
      <c r="D31" s="152" t="s">
        <v>12</v>
      </c>
      <c r="E31" s="127"/>
      <c r="F31" s="129"/>
      <c r="G31" s="25" t="s">
        <v>10</v>
      </c>
      <c r="H31" s="15"/>
      <c r="I31" s="18"/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>
      <c r="A32" s="11"/>
      <c r="B32" s="14"/>
      <c r="C32" s="24"/>
      <c r="D32" s="29"/>
      <c r="E32" s="29"/>
      <c r="F32" s="15"/>
      <c r="G32" s="30"/>
      <c r="H32" s="15"/>
      <c r="I32" s="18"/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hidden="1" customHeight="1">
      <c r="A33" s="11"/>
      <c r="B33" s="14"/>
      <c r="C33" s="24" t="s">
        <v>13</v>
      </c>
      <c r="D33" s="152" t="s">
        <v>14</v>
      </c>
      <c r="E33" s="127"/>
      <c r="F33" s="129"/>
      <c r="G33" s="25" t="e">
        <f>F34+F35</f>
        <v>#VALUE!</v>
      </c>
      <c r="H33" s="15"/>
      <c r="I33" s="18"/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hidden="1" customHeight="1">
      <c r="A34" s="11"/>
      <c r="B34" s="14"/>
      <c r="C34" s="23" t="s">
        <v>15</v>
      </c>
      <c r="D34" s="15"/>
      <c r="E34" s="23" t="s">
        <v>16</v>
      </c>
      <c r="F34" s="31" t="s">
        <v>10</v>
      </c>
      <c r="G34" s="28"/>
      <c r="H34" s="15"/>
      <c r="I34" s="18"/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hidden="1" customHeight="1">
      <c r="A35" s="11"/>
      <c r="B35" s="14"/>
      <c r="C35" s="23" t="s">
        <v>17</v>
      </c>
      <c r="D35" s="15"/>
      <c r="E35" s="23" t="s">
        <v>18</v>
      </c>
      <c r="F35" s="31" t="s">
        <v>10</v>
      </c>
      <c r="G35" s="28"/>
      <c r="H35" s="15"/>
      <c r="I35" s="18"/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hidden="1" customHeight="1">
      <c r="A36" s="11"/>
      <c r="B36" s="14"/>
      <c r="C36" s="24"/>
      <c r="D36" s="27"/>
      <c r="E36" s="27"/>
      <c r="F36" s="32"/>
      <c r="G36" s="28"/>
      <c r="H36" s="15"/>
      <c r="I36" s="18"/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hidden="1" customHeight="1">
      <c r="A37" s="11"/>
      <c r="B37" s="14"/>
      <c r="C37" s="23" t="s">
        <v>19</v>
      </c>
      <c r="D37" s="152" t="s">
        <v>20</v>
      </c>
      <c r="E37" s="127"/>
      <c r="F37" s="129"/>
      <c r="G37" s="25" t="s">
        <v>10</v>
      </c>
      <c r="H37" s="15"/>
      <c r="I37" s="18"/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hidden="1" customHeight="1">
      <c r="A38" s="11"/>
      <c r="B38" s="14"/>
      <c r="C38" s="24"/>
      <c r="D38" s="24"/>
      <c r="E38" s="24"/>
      <c r="F38" s="24"/>
      <c r="G38" s="28"/>
      <c r="H38" s="15"/>
      <c r="I38" s="18"/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hidden="1" customHeight="1">
      <c r="A39" s="11"/>
      <c r="B39" s="14"/>
      <c r="C39" s="23" t="s">
        <v>21</v>
      </c>
      <c r="D39" s="152" t="s">
        <v>22</v>
      </c>
      <c r="E39" s="127"/>
      <c r="F39" s="129"/>
      <c r="G39" s="25" t="e">
        <f>F40+F41+F42+F43</f>
        <v>#VALUE!</v>
      </c>
      <c r="H39" s="15"/>
      <c r="I39" s="18"/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hidden="1" customHeight="1">
      <c r="A40" s="11"/>
      <c r="B40" s="14"/>
      <c r="C40" s="24"/>
      <c r="D40" s="15"/>
      <c r="E40" s="23" t="s">
        <v>23</v>
      </c>
      <c r="F40" s="31" t="s">
        <v>10</v>
      </c>
      <c r="G40" s="33"/>
      <c r="H40" s="15"/>
      <c r="I40" s="18"/>
      <c r="J40" s="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hidden="1" customHeight="1">
      <c r="A41" s="11"/>
      <c r="B41" s="14"/>
      <c r="C41" s="24"/>
      <c r="D41" s="15"/>
      <c r="E41" s="23" t="s">
        <v>24</v>
      </c>
      <c r="F41" s="31" t="s">
        <v>10</v>
      </c>
      <c r="G41" s="33"/>
      <c r="H41" s="15"/>
      <c r="I41" s="18"/>
      <c r="J41" s="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hidden="1" customHeight="1">
      <c r="A42" s="11"/>
      <c r="B42" s="14"/>
      <c r="C42" s="24"/>
      <c r="D42" s="15"/>
      <c r="E42" s="23" t="s">
        <v>25</v>
      </c>
      <c r="F42" s="31"/>
      <c r="G42" s="23" t="s">
        <v>26</v>
      </c>
      <c r="H42" s="15"/>
      <c r="I42" s="18"/>
      <c r="J42" s="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hidden="1" customHeight="1">
      <c r="A43" s="11"/>
      <c r="B43" s="34"/>
      <c r="C43" s="24"/>
      <c r="D43" s="15"/>
      <c r="E43" s="23" t="s">
        <v>27</v>
      </c>
      <c r="F43" s="31"/>
      <c r="G43" s="24"/>
      <c r="H43" s="15"/>
      <c r="I43" s="18"/>
      <c r="J43" s="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hidden="1" customHeight="1">
      <c r="A44" s="11"/>
      <c r="B44" s="14"/>
      <c r="C44" s="24"/>
      <c r="D44" s="15"/>
      <c r="E44" s="15"/>
      <c r="F44" s="15"/>
      <c r="G44" s="33"/>
      <c r="H44" s="15"/>
      <c r="I44" s="18"/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hidden="1" customHeight="1">
      <c r="A45" s="11"/>
      <c r="B45" s="14"/>
      <c r="C45" s="23" t="s">
        <v>28</v>
      </c>
      <c r="D45" s="153" t="s">
        <v>29</v>
      </c>
      <c r="E45" s="127"/>
      <c r="F45" s="141"/>
      <c r="G45" s="35" t="e">
        <f>(1+G29+G31+G33+G37)/(1-G39)-1</f>
        <v>#VALUE!</v>
      </c>
      <c r="H45" s="15"/>
      <c r="I45" s="18"/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hidden="1" customHeight="1">
      <c r="A46" s="11"/>
      <c r="B46" s="36"/>
      <c r="C46" s="37"/>
      <c r="D46" s="38"/>
      <c r="E46" s="38"/>
      <c r="F46" s="38"/>
      <c r="G46" s="39"/>
      <c r="H46" s="40"/>
      <c r="I46" s="41"/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hidden="1" customHeight="1">
      <c r="A47" s="42"/>
      <c r="B47" s="1"/>
      <c r="C47" s="1"/>
      <c r="D47" s="1"/>
      <c r="E47" s="1"/>
      <c r="F47" s="1"/>
      <c r="G47" s="1"/>
      <c r="H47" s="1"/>
      <c r="I47" s="1"/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hidden="1" customHeight="1">
      <c r="A48" s="126" t="s">
        <v>30</v>
      </c>
      <c r="B48" s="127"/>
      <c r="C48" s="1"/>
      <c r="D48" s="1"/>
      <c r="E48" s="1"/>
      <c r="F48" s="1"/>
      <c r="G48" s="1"/>
      <c r="H48" s="1"/>
      <c r="I48" s="1"/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hidden="1" customHeight="1">
      <c r="A49" s="128" t="s">
        <v>31</v>
      </c>
      <c r="B49" s="127"/>
      <c r="C49" s="127"/>
      <c r="D49" s="127"/>
      <c r="E49" s="127"/>
      <c r="F49" s="127"/>
      <c r="G49" s="127"/>
      <c r="H49" s="127"/>
      <c r="I49" s="127"/>
      <c r="J49" s="12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>
      <c r="A50" s="130"/>
      <c r="B50" s="127"/>
      <c r="C50" s="127"/>
      <c r="D50" s="127"/>
      <c r="E50" s="127"/>
      <c r="F50" s="127"/>
      <c r="G50" s="127"/>
      <c r="H50" s="127"/>
      <c r="I50" s="127"/>
      <c r="J50" s="129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>
      <c r="A51" s="128" t="s">
        <v>32</v>
      </c>
      <c r="B51" s="127"/>
      <c r="C51" s="127"/>
      <c r="D51" s="127"/>
      <c r="E51" s="127"/>
      <c r="F51" s="127"/>
      <c r="G51" s="127"/>
      <c r="H51" s="127"/>
      <c r="I51" s="127"/>
      <c r="J51" s="129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hidden="1" customHeight="1">
      <c r="A52" s="130"/>
      <c r="B52" s="127"/>
      <c r="C52" s="127"/>
      <c r="D52" s="127"/>
      <c r="E52" s="127"/>
      <c r="F52" s="127"/>
      <c r="G52" s="127"/>
      <c r="H52" s="127"/>
      <c r="I52" s="127"/>
      <c r="J52" s="129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>
      <c r="A53" s="130"/>
      <c r="B53" s="127"/>
      <c r="C53" s="127"/>
      <c r="D53" s="127"/>
      <c r="E53" s="127"/>
      <c r="F53" s="127"/>
      <c r="G53" s="127"/>
      <c r="H53" s="127"/>
      <c r="I53" s="127"/>
      <c r="J53" s="129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>
      <c r="A54" s="130"/>
      <c r="B54" s="127"/>
      <c r="C54" s="127"/>
      <c r="D54" s="127"/>
      <c r="E54" s="127"/>
      <c r="F54" s="127"/>
      <c r="G54" s="127"/>
      <c r="H54" s="127"/>
      <c r="I54" s="127"/>
      <c r="J54" s="129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>
      <c r="A55" s="130"/>
      <c r="B55" s="127"/>
      <c r="C55" s="127"/>
      <c r="D55" s="127"/>
      <c r="E55" s="127"/>
      <c r="F55" s="127"/>
      <c r="G55" s="127"/>
      <c r="H55" s="127"/>
      <c r="I55" s="127"/>
      <c r="J55" s="129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>
      <c r="A56" s="131"/>
      <c r="B56" s="132"/>
      <c r="C56" s="132"/>
      <c r="D56" s="132"/>
      <c r="E56" s="132"/>
      <c r="F56" s="132"/>
      <c r="G56" s="132"/>
      <c r="H56" s="132"/>
      <c r="I56" s="132"/>
      <c r="J56" s="1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>
      <c r="A68" s="43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3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3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3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3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48:B48"/>
    <mergeCell ref="A49:J50"/>
    <mergeCell ref="A51:J56"/>
    <mergeCell ref="A1:J1"/>
    <mergeCell ref="B2:G2"/>
    <mergeCell ref="A4:J5"/>
    <mergeCell ref="A7:J17"/>
    <mergeCell ref="B20:I20"/>
    <mergeCell ref="B21:H21"/>
    <mergeCell ref="D29:F29"/>
    <mergeCell ref="D31:F31"/>
    <mergeCell ref="D33:F33"/>
    <mergeCell ref="D37:F37"/>
    <mergeCell ref="D39:F39"/>
    <mergeCell ref="D45:F45"/>
  </mergeCells>
  <printOptions horizontalCentered="1"/>
  <pageMargins left="0.70866141732283472" right="0.19685039370078741" top="0.74803149606299213" bottom="0.74803149606299213" header="0" footer="0"/>
  <pageSetup paperSize="9" fitToHeight="0" orientation="landscape" r:id="rId1"/>
  <headerFooter>
    <oddFooter>&amp;R03+000&amp;P/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outlinePr summaryBelow="0"/>
  </sheetPr>
  <dimension ref="A1:L1000"/>
  <sheetViews>
    <sheetView workbookViewId="0">
      <selection activeCell="M8" sqref="M8"/>
    </sheetView>
  </sheetViews>
  <sheetFormatPr defaultColWidth="14.42578125" defaultRowHeight="15" customHeight="1"/>
  <cols>
    <col min="1" max="1" width="8.28515625" customWidth="1"/>
    <col min="2" max="2" width="31.7109375" customWidth="1"/>
    <col min="3" max="3" width="5" customWidth="1"/>
    <col min="4" max="4" width="2.42578125" customWidth="1"/>
    <col min="5" max="11" width="5" customWidth="1"/>
    <col min="12" max="12" width="10" customWidth="1"/>
    <col min="13" max="26" width="8.7109375" customWidth="1"/>
  </cols>
  <sheetData>
    <row r="1" spans="1:12" ht="102" customHeight="1">
      <c r="A1" s="154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9.75" customHeight="1">
      <c r="A2" s="44"/>
      <c r="B2" s="44"/>
      <c r="C2" s="44"/>
      <c r="D2" s="44"/>
      <c r="E2" s="170"/>
      <c r="F2" s="127"/>
      <c r="G2" s="127"/>
      <c r="H2" s="44"/>
      <c r="I2" s="44"/>
      <c r="J2" s="44"/>
      <c r="K2" s="44"/>
      <c r="L2" s="44"/>
    </row>
    <row r="3" spans="1:12" ht="19.5" customHeight="1">
      <c r="A3" s="171" t="s">
        <v>2636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50"/>
    </row>
    <row r="4" spans="1:12" ht="19.5" customHeight="1">
      <c r="A4" s="180" t="s">
        <v>2637</v>
      </c>
      <c r="B4" s="149"/>
      <c r="C4" s="149"/>
      <c r="D4" s="149"/>
      <c r="E4" s="149"/>
      <c r="F4" s="150"/>
      <c r="G4" s="65" t="s">
        <v>2638</v>
      </c>
      <c r="H4" s="179" t="s">
        <v>2639</v>
      </c>
      <c r="I4" s="150"/>
      <c r="J4" s="179" t="s">
        <v>2640</v>
      </c>
      <c r="K4" s="150"/>
      <c r="L4" s="65" t="s">
        <v>2641</v>
      </c>
    </row>
    <row r="5" spans="1:12" ht="15" customHeight="1">
      <c r="A5" s="69" t="s">
        <v>2642</v>
      </c>
      <c r="B5" s="181" t="s">
        <v>2643</v>
      </c>
      <c r="C5" s="149"/>
      <c r="D5" s="149"/>
      <c r="E5" s="149"/>
      <c r="F5" s="149"/>
      <c r="G5" s="69" t="s">
        <v>2644</v>
      </c>
      <c r="H5" s="182">
        <v>0.48399999999999999</v>
      </c>
      <c r="I5" s="150"/>
      <c r="J5" s="198">
        <v>12.43</v>
      </c>
      <c r="K5" s="150"/>
      <c r="L5" s="71">
        <v>6.0161199999999999</v>
      </c>
    </row>
    <row r="6" spans="1:12" ht="15" customHeight="1">
      <c r="A6" s="69" t="s">
        <v>2645</v>
      </c>
      <c r="B6" s="181" t="s">
        <v>2646</v>
      </c>
      <c r="C6" s="149"/>
      <c r="D6" s="149"/>
      <c r="E6" s="149"/>
      <c r="F6" s="149"/>
      <c r="G6" s="69" t="s">
        <v>2647</v>
      </c>
      <c r="H6" s="182">
        <v>0.48399999999999999</v>
      </c>
      <c r="I6" s="150"/>
      <c r="J6" s="198">
        <v>9.14</v>
      </c>
      <c r="K6" s="150"/>
      <c r="L6" s="71">
        <v>4.4237599999999997</v>
      </c>
    </row>
    <row r="7" spans="1:12" ht="15" customHeight="1">
      <c r="A7" s="44"/>
      <c r="B7" s="44"/>
      <c r="C7" s="44"/>
      <c r="D7" s="44"/>
      <c r="E7" s="44"/>
      <c r="F7" s="44"/>
      <c r="G7" s="44"/>
      <c r="H7" s="168" t="s">
        <v>2648</v>
      </c>
      <c r="I7" s="149"/>
      <c r="J7" s="149"/>
      <c r="K7" s="150"/>
      <c r="L7" s="72">
        <v>10.4399</v>
      </c>
    </row>
    <row r="8" spans="1:12" ht="19.5" customHeight="1">
      <c r="A8" s="180" t="s">
        <v>2649</v>
      </c>
      <c r="B8" s="149"/>
      <c r="C8" s="149"/>
      <c r="D8" s="149"/>
      <c r="E8" s="149"/>
      <c r="F8" s="150"/>
      <c r="G8" s="65" t="s">
        <v>2650</v>
      </c>
      <c r="H8" s="179" t="s">
        <v>2651</v>
      </c>
      <c r="I8" s="150"/>
      <c r="J8" s="179" t="s">
        <v>2652</v>
      </c>
      <c r="K8" s="150"/>
      <c r="L8" s="65" t="s">
        <v>2653</v>
      </c>
    </row>
    <row r="9" spans="1:12" ht="15" customHeight="1">
      <c r="A9" s="69" t="s">
        <v>2654</v>
      </c>
      <c r="B9" s="181" t="s">
        <v>2655</v>
      </c>
      <c r="C9" s="149"/>
      <c r="D9" s="149"/>
      <c r="E9" s="149"/>
      <c r="F9" s="150"/>
      <c r="G9" s="69" t="s">
        <v>2656</v>
      </c>
      <c r="H9" s="182">
        <v>0.04</v>
      </c>
      <c r="I9" s="150"/>
      <c r="J9" s="183">
        <v>10.43</v>
      </c>
      <c r="K9" s="150"/>
      <c r="L9" s="71">
        <v>0.41720000000000002</v>
      </c>
    </row>
    <row r="10" spans="1:12" ht="15" customHeight="1">
      <c r="A10" s="69" t="s">
        <v>2657</v>
      </c>
      <c r="B10" s="181" t="s">
        <v>2658</v>
      </c>
      <c r="C10" s="149"/>
      <c r="D10" s="149"/>
      <c r="E10" s="149"/>
      <c r="F10" s="150"/>
      <c r="G10" s="69" t="s">
        <v>2659</v>
      </c>
      <c r="H10" s="182">
        <v>0.12</v>
      </c>
      <c r="I10" s="150"/>
      <c r="J10" s="183">
        <v>13.94</v>
      </c>
      <c r="K10" s="150"/>
      <c r="L10" s="71">
        <v>1.6728000000000001</v>
      </c>
    </row>
    <row r="11" spans="1:12" ht="15" customHeight="1">
      <c r="A11" s="69" t="s">
        <v>2660</v>
      </c>
      <c r="B11" s="181" t="s">
        <v>2661</v>
      </c>
      <c r="C11" s="149"/>
      <c r="D11" s="149"/>
      <c r="E11" s="149"/>
      <c r="F11" s="150"/>
      <c r="G11" s="69" t="s">
        <v>2662</v>
      </c>
      <c r="H11" s="182">
        <v>0.16</v>
      </c>
      <c r="I11" s="150"/>
      <c r="J11" s="183">
        <v>1.3</v>
      </c>
      <c r="K11" s="150"/>
      <c r="L11" s="71">
        <v>0.20799999999999999</v>
      </c>
    </row>
    <row r="12" spans="1:12" ht="15" customHeight="1">
      <c r="A12" s="69" t="s">
        <v>2663</v>
      </c>
      <c r="B12" s="181" t="s">
        <v>2664</v>
      </c>
      <c r="C12" s="149"/>
      <c r="D12" s="149"/>
      <c r="E12" s="149"/>
      <c r="F12" s="150"/>
      <c r="G12" s="69" t="s">
        <v>2665</v>
      </c>
      <c r="H12" s="182">
        <v>1.01</v>
      </c>
      <c r="I12" s="150"/>
      <c r="J12" s="183">
        <v>2.8</v>
      </c>
      <c r="K12" s="150"/>
      <c r="L12" s="71">
        <v>2.8279999999999998</v>
      </c>
    </row>
    <row r="13" spans="1:12" ht="15" customHeight="1">
      <c r="A13" s="69" t="s">
        <v>2666</v>
      </c>
      <c r="B13" s="181" t="s">
        <v>2667</v>
      </c>
      <c r="C13" s="149"/>
      <c r="D13" s="149"/>
      <c r="E13" s="149"/>
      <c r="F13" s="150"/>
      <c r="G13" s="69" t="s">
        <v>2668</v>
      </c>
      <c r="H13" s="182">
        <v>0.2424</v>
      </c>
      <c r="I13" s="150"/>
      <c r="J13" s="183">
        <v>6.47</v>
      </c>
      <c r="K13" s="150"/>
      <c r="L13" s="71">
        <v>1.5683279999999999</v>
      </c>
    </row>
    <row r="14" spans="1:12" ht="15" customHeight="1">
      <c r="A14" s="69" t="s">
        <v>2669</v>
      </c>
      <c r="B14" s="181" t="s">
        <v>2670</v>
      </c>
      <c r="C14" s="149"/>
      <c r="D14" s="149"/>
      <c r="E14" s="149"/>
      <c r="F14" s="150"/>
      <c r="G14" s="69" t="s">
        <v>2671</v>
      </c>
      <c r="H14" s="182">
        <v>0.12</v>
      </c>
      <c r="I14" s="150"/>
      <c r="J14" s="183">
        <v>0.68</v>
      </c>
      <c r="K14" s="150"/>
      <c r="L14" s="71">
        <v>8.1600000000000006E-2</v>
      </c>
    </row>
    <row r="15" spans="1:12" ht="15" customHeight="1">
      <c r="A15" s="69" t="s">
        <v>2672</v>
      </c>
      <c r="B15" s="181" t="s">
        <v>2673</v>
      </c>
      <c r="C15" s="149"/>
      <c r="D15" s="149"/>
      <c r="E15" s="149"/>
      <c r="F15" s="150"/>
      <c r="G15" s="69" t="s">
        <v>2674</v>
      </c>
      <c r="H15" s="182">
        <v>0.04</v>
      </c>
      <c r="I15" s="150"/>
      <c r="J15" s="183">
        <v>1.81</v>
      </c>
      <c r="K15" s="150"/>
      <c r="L15" s="71">
        <v>7.2400000000000006E-2</v>
      </c>
    </row>
    <row r="16" spans="1:12" ht="15" customHeight="1">
      <c r="A16" s="69" t="s">
        <v>2675</v>
      </c>
      <c r="B16" s="181" t="s">
        <v>2676</v>
      </c>
      <c r="C16" s="149"/>
      <c r="D16" s="149"/>
      <c r="E16" s="149"/>
      <c r="F16" s="150"/>
      <c r="G16" s="69" t="s">
        <v>2677</v>
      </c>
      <c r="H16" s="182">
        <v>0.04</v>
      </c>
      <c r="I16" s="150"/>
      <c r="J16" s="183">
        <v>2.88</v>
      </c>
      <c r="K16" s="150"/>
      <c r="L16" s="71">
        <v>0.1152</v>
      </c>
    </row>
    <row r="17" spans="1:12" ht="15" customHeight="1">
      <c r="A17" s="69" t="s">
        <v>2678</v>
      </c>
      <c r="B17" s="181" t="s">
        <v>2679</v>
      </c>
      <c r="C17" s="149"/>
      <c r="D17" s="149"/>
      <c r="E17" s="149"/>
      <c r="F17" s="150"/>
      <c r="G17" s="69" t="s">
        <v>2680</v>
      </c>
      <c r="H17" s="182">
        <v>0.04</v>
      </c>
      <c r="I17" s="150"/>
      <c r="J17" s="183">
        <v>0.65</v>
      </c>
      <c r="K17" s="150"/>
      <c r="L17" s="71">
        <v>2.5999999999999999E-2</v>
      </c>
    </row>
    <row r="18" spans="1:12" ht="15" customHeight="1">
      <c r="A18" s="69" t="s">
        <v>2681</v>
      </c>
      <c r="B18" s="181" t="s">
        <v>2682</v>
      </c>
      <c r="C18" s="149"/>
      <c r="D18" s="149"/>
      <c r="E18" s="149"/>
      <c r="F18" s="150"/>
      <c r="G18" s="69" t="s">
        <v>2683</v>
      </c>
      <c r="H18" s="182">
        <v>0.08</v>
      </c>
      <c r="I18" s="150"/>
      <c r="J18" s="183">
        <v>30.52</v>
      </c>
      <c r="K18" s="150"/>
      <c r="L18" s="71">
        <v>2.4416000000000002</v>
      </c>
    </row>
    <row r="19" spans="1:12" ht="15" customHeight="1">
      <c r="A19" s="69" t="s">
        <v>2684</v>
      </c>
      <c r="B19" s="181" t="s">
        <v>2685</v>
      </c>
      <c r="C19" s="149"/>
      <c r="D19" s="149"/>
      <c r="E19" s="149"/>
      <c r="F19" s="150"/>
      <c r="G19" s="69" t="s">
        <v>2686</v>
      </c>
      <c r="H19" s="182">
        <v>0.04</v>
      </c>
      <c r="I19" s="150"/>
      <c r="J19" s="183">
        <v>71.930000000000007</v>
      </c>
      <c r="K19" s="150"/>
      <c r="L19" s="71">
        <v>2.8772000000000002</v>
      </c>
    </row>
    <row r="20" spans="1:12" ht="15" customHeight="1">
      <c r="A20" s="69" t="s">
        <v>2687</v>
      </c>
      <c r="B20" s="181" t="s">
        <v>2688</v>
      </c>
      <c r="C20" s="149"/>
      <c r="D20" s="149"/>
      <c r="E20" s="149"/>
      <c r="F20" s="150"/>
      <c r="G20" s="69" t="s">
        <v>2689</v>
      </c>
      <c r="H20" s="182">
        <v>0.3468</v>
      </c>
      <c r="I20" s="150"/>
      <c r="J20" s="183">
        <v>0.19</v>
      </c>
      <c r="K20" s="150"/>
      <c r="L20" s="71">
        <v>6.5892000000000006E-2</v>
      </c>
    </row>
    <row r="21" spans="1:12" ht="15" customHeight="1">
      <c r="A21" s="69" t="s">
        <v>2690</v>
      </c>
      <c r="B21" s="181" t="s">
        <v>2691</v>
      </c>
      <c r="C21" s="149"/>
      <c r="D21" s="149"/>
      <c r="E21" s="149"/>
      <c r="F21" s="150"/>
      <c r="G21" s="69" t="s">
        <v>2692</v>
      </c>
      <c r="H21" s="182">
        <v>3.5479999999999999E-3</v>
      </c>
      <c r="I21" s="150"/>
      <c r="J21" s="183">
        <v>42.35</v>
      </c>
      <c r="K21" s="150"/>
      <c r="L21" s="71">
        <v>0.1502578</v>
      </c>
    </row>
    <row r="22" spans="1:12" ht="15" customHeight="1">
      <c r="A22" s="69" t="s">
        <v>2693</v>
      </c>
      <c r="B22" s="181" t="s">
        <v>2694</v>
      </c>
      <c r="C22" s="149"/>
      <c r="D22" s="149"/>
      <c r="E22" s="149"/>
      <c r="F22" s="150"/>
      <c r="G22" s="69" t="s">
        <v>2695</v>
      </c>
      <c r="H22" s="182">
        <v>2.2399999999999998E-3</v>
      </c>
      <c r="I22" s="150"/>
      <c r="J22" s="183">
        <v>33.93</v>
      </c>
      <c r="K22" s="150"/>
      <c r="L22" s="71">
        <v>7.6003200000000007E-2</v>
      </c>
    </row>
    <row r="23" spans="1:12" ht="15" customHeight="1">
      <c r="A23" s="69" t="s">
        <v>2696</v>
      </c>
      <c r="B23" s="181" t="s">
        <v>2697</v>
      </c>
      <c r="C23" s="149"/>
      <c r="D23" s="149"/>
      <c r="E23" s="149"/>
      <c r="F23" s="150"/>
      <c r="G23" s="69" t="s">
        <v>2698</v>
      </c>
      <c r="H23" s="182">
        <v>0.04</v>
      </c>
      <c r="I23" s="150"/>
      <c r="J23" s="183">
        <v>66.290000000000006</v>
      </c>
      <c r="K23" s="150"/>
      <c r="L23" s="71">
        <v>2.6516000000000002</v>
      </c>
    </row>
    <row r="24" spans="1:12" ht="15" customHeight="1">
      <c r="A24" s="69" t="s">
        <v>2699</v>
      </c>
      <c r="B24" s="181" t="s">
        <v>2700</v>
      </c>
      <c r="C24" s="149"/>
      <c r="D24" s="149"/>
      <c r="E24" s="149"/>
      <c r="F24" s="150"/>
      <c r="G24" s="69" t="s">
        <v>2701</v>
      </c>
      <c r="H24" s="182">
        <v>0.04</v>
      </c>
      <c r="I24" s="150"/>
      <c r="J24" s="183">
        <v>61.79</v>
      </c>
      <c r="K24" s="150"/>
      <c r="L24" s="71">
        <v>2.4716</v>
      </c>
    </row>
    <row r="25" spans="1:12" ht="15" customHeight="1">
      <c r="A25" s="44"/>
      <c r="B25" s="44"/>
      <c r="C25" s="44"/>
      <c r="D25" s="44"/>
      <c r="E25" s="44"/>
      <c r="F25" s="44"/>
      <c r="G25" s="44"/>
      <c r="H25" s="168" t="s">
        <v>2702</v>
      </c>
      <c r="I25" s="149"/>
      <c r="J25" s="149"/>
      <c r="K25" s="150"/>
      <c r="L25" s="72">
        <v>17.723700000000001</v>
      </c>
    </row>
    <row r="26" spans="1:12" ht="15" customHeight="1">
      <c r="A26" s="44"/>
      <c r="B26" s="44"/>
      <c r="C26" s="44"/>
      <c r="D26" s="44"/>
      <c r="E26" s="44"/>
      <c r="F26" s="44"/>
      <c r="G26" s="44"/>
      <c r="H26" s="169" t="s">
        <v>2703</v>
      </c>
      <c r="I26" s="149"/>
      <c r="J26" s="149"/>
      <c r="K26" s="150"/>
      <c r="L26" s="71">
        <v>28.163599999999999</v>
      </c>
    </row>
    <row r="27" spans="1:12" ht="15" customHeight="1">
      <c r="A27" s="44"/>
      <c r="B27" s="44"/>
      <c r="C27" s="44"/>
      <c r="D27" s="44"/>
      <c r="E27" s="44"/>
      <c r="F27" s="44"/>
      <c r="G27" s="44"/>
      <c r="H27" s="169" t="s">
        <v>2704</v>
      </c>
      <c r="I27" s="149"/>
      <c r="J27" s="149"/>
      <c r="K27" s="150"/>
      <c r="L27" s="67">
        <v>28.16</v>
      </c>
    </row>
    <row r="28" spans="1:12" ht="15" customHeight="1">
      <c r="A28" s="44"/>
      <c r="B28" s="44"/>
      <c r="C28" s="44"/>
      <c r="D28" s="44"/>
      <c r="E28" s="44"/>
      <c r="F28" s="44"/>
      <c r="G28" s="44"/>
    </row>
    <row r="29" spans="1:12" ht="15" customHeight="1">
      <c r="A29" s="44"/>
      <c r="B29" s="44"/>
      <c r="C29" s="44"/>
      <c r="D29" s="44"/>
      <c r="E29" s="44"/>
      <c r="F29" s="44"/>
      <c r="G29" s="44"/>
    </row>
    <row r="30" spans="1:12" ht="9.75" customHeight="1">
      <c r="A30" s="44"/>
      <c r="B30" s="44"/>
      <c r="C30" s="44"/>
      <c r="D30" s="44"/>
      <c r="E30" s="170"/>
      <c r="F30" s="127"/>
      <c r="G30" s="127"/>
      <c r="H30" s="44"/>
      <c r="I30" s="44"/>
      <c r="J30" s="44"/>
      <c r="K30" s="44"/>
      <c r="L30" s="44"/>
    </row>
    <row r="31" spans="1:12" ht="19.5" customHeight="1">
      <c r="A31" s="171" t="s">
        <v>2705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50"/>
    </row>
    <row r="32" spans="1:12" ht="12.75" customHeight="1">
      <c r="A32" s="185" t="s">
        <v>2706</v>
      </c>
      <c r="B32" s="146"/>
      <c r="C32" s="146"/>
      <c r="D32" s="186"/>
      <c r="E32" s="190" t="s">
        <v>2707</v>
      </c>
      <c r="F32" s="179" t="s">
        <v>2708</v>
      </c>
      <c r="G32" s="150"/>
      <c r="H32" s="179" t="s">
        <v>2709</v>
      </c>
      <c r="I32" s="149"/>
      <c r="J32" s="149"/>
      <c r="K32" s="150"/>
      <c r="L32" s="184" t="s">
        <v>2710</v>
      </c>
    </row>
    <row r="33" spans="1:12" ht="12" customHeight="1">
      <c r="A33" s="187"/>
      <c r="B33" s="188"/>
      <c r="C33" s="188"/>
      <c r="D33" s="189"/>
      <c r="E33" s="191"/>
      <c r="F33" s="73" t="s">
        <v>2711</v>
      </c>
      <c r="G33" s="73" t="s">
        <v>2712</v>
      </c>
      <c r="H33" s="173" t="s">
        <v>2713</v>
      </c>
      <c r="I33" s="150"/>
      <c r="J33" s="173" t="s">
        <v>2714</v>
      </c>
      <c r="K33" s="150"/>
      <c r="L33" s="156"/>
    </row>
    <row r="34" spans="1:12" ht="15" customHeight="1">
      <c r="A34" s="69" t="s">
        <v>2715</v>
      </c>
      <c r="B34" s="181" t="s">
        <v>2716</v>
      </c>
      <c r="C34" s="149"/>
      <c r="D34" s="150"/>
      <c r="E34" s="74">
        <v>2.2491000000000001E-2</v>
      </c>
      <c r="F34" s="74">
        <v>1</v>
      </c>
      <c r="G34" s="74">
        <v>0</v>
      </c>
      <c r="H34" s="198">
        <v>29.01</v>
      </c>
      <c r="I34" s="150"/>
      <c r="J34" s="198">
        <v>13.54</v>
      </c>
      <c r="K34" s="150"/>
      <c r="L34" s="71">
        <v>0.65246391000000004</v>
      </c>
    </row>
    <row r="35" spans="1:12" ht="15" customHeight="1">
      <c r="A35" s="69" t="s">
        <v>2717</v>
      </c>
      <c r="B35" s="181" t="s">
        <v>2718</v>
      </c>
      <c r="C35" s="149"/>
      <c r="D35" s="150"/>
      <c r="E35" s="74">
        <v>3.2000000000000001E-2</v>
      </c>
      <c r="F35" s="74">
        <v>1</v>
      </c>
      <c r="G35" s="74">
        <v>0</v>
      </c>
      <c r="H35" s="198">
        <v>76.72</v>
      </c>
      <c r="I35" s="150"/>
      <c r="J35" s="198">
        <v>13.54</v>
      </c>
      <c r="K35" s="150"/>
      <c r="L35" s="71">
        <v>2.4550399999999999</v>
      </c>
    </row>
    <row r="36" spans="1:12" ht="15" customHeight="1">
      <c r="A36" s="44"/>
      <c r="B36" s="44"/>
      <c r="C36" s="44"/>
      <c r="D36" s="44"/>
      <c r="E36" s="44"/>
      <c r="F36" s="44"/>
      <c r="G36" s="44"/>
      <c r="H36" s="168" t="s">
        <v>2719</v>
      </c>
      <c r="I36" s="149"/>
      <c r="J36" s="149"/>
      <c r="K36" s="150"/>
      <c r="L36" s="72">
        <v>3.1074999999999999</v>
      </c>
    </row>
    <row r="37" spans="1:12" ht="19.5" customHeight="1">
      <c r="A37" s="180" t="s">
        <v>2720</v>
      </c>
      <c r="B37" s="149"/>
      <c r="C37" s="149"/>
      <c r="D37" s="149"/>
      <c r="E37" s="149"/>
      <c r="F37" s="150"/>
      <c r="G37" s="65" t="s">
        <v>2721</v>
      </c>
      <c r="H37" s="179" t="s">
        <v>2722</v>
      </c>
      <c r="I37" s="150"/>
      <c r="J37" s="179" t="s">
        <v>2723</v>
      </c>
      <c r="K37" s="150"/>
      <c r="L37" s="65" t="s">
        <v>2724</v>
      </c>
    </row>
    <row r="38" spans="1:12" ht="15" customHeight="1">
      <c r="A38" s="69" t="s">
        <v>2725</v>
      </c>
      <c r="B38" s="181" t="s">
        <v>2726</v>
      </c>
      <c r="C38" s="149"/>
      <c r="D38" s="149"/>
      <c r="E38" s="149"/>
      <c r="F38" s="149"/>
      <c r="G38" s="69" t="s">
        <v>2727</v>
      </c>
      <c r="H38" s="182">
        <v>0.4511</v>
      </c>
      <c r="I38" s="150"/>
      <c r="J38" s="198">
        <v>12.43</v>
      </c>
      <c r="K38" s="150"/>
      <c r="L38" s="71">
        <v>5.6071730000000004</v>
      </c>
    </row>
    <row r="39" spans="1:12" ht="15" customHeight="1">
      <c r="A39" s="69" t="s">
        <v>2728</v>
      </c>
      <c r="B39" s="181" t="s">
        <v>2729</v>
      </c>
      <c r="C39" s="149"/>
      <c r="D39" s="149"/>
      <c r="E39" s="149"/>
      <c r="F39" s="149"/>
      <c r="G39" s="69" t="s">
        <v>2730</v>
      </c>
      <c r="H39" s="182">
        <v>0.69288000000000005</v>
      </c>
      <c r="I39" s="150"/>
      <c r="J39" s="198">
        <v>12.43</v>
      </c>
      <c r="K39" s="150"/>
      <c r="L39" s="71">
        <v>8.6124983999999998</v>
      </c>
    </row>
    <row r="40" spans="1:12" ht="15" customHeight="1">
      <c r="A40" s="69" t="s">
        <v>2731</v>
      </c>
      <c r="B40" s="181" t="s">
        <v>2732</v>
      </c>
      <c r="C40" s="149"/>
      <c r="D40" s="149"/>
      <c r="E40" s="149"/>
      <c r="F40" s="149"/>
      <c r="G40" s="69" t="s">
        <v>2733</v>
      </c>
      <c r="H40" s="182">
        <v>0.128</v>
      </c>
      <c r="I40" s="150"/>
      <c r="J40" s="198">
        <v>12.43</v>
      </c>
      <c r="K40" s="150"/>
      <c r="L40" s="71">
        <v>1.59104</v>
      </c>
    </row>
    <row r="41" spans="1:12" ht="15" customHeight="1">
      <c r="A41" s="69" t="s">
        <v>2734</v>
      </c>
      <c r="B41" s="181" t="s">
        <v>2735</v>
      </c>
      <c r="C41" s="149"/>
      <c r="D41" s="149"/>
      <c r="E41" s="149"/>
      <c r="F41" s="149"/>
      <c r="G41" s="69" t="s">
        <v>2736</v>
      </c>
      <c r="H41" s="182">
        <v>0.35699999999999998</v>
      </c>
      <c r="I41" s="150"/>
      <c r="J41" s="198">
        <v>12.43</v>
      </c>
      <c r="K41" s="150"/>
      <c r="L41" s="71">
        <v>4.4375099999999996</v>
      </c>
    </row>
    <row r="42" spans="1:12" ht="15" customHeight="1">
      <c r="A42" s="69" t="s">
        <v>2737</v>
      </c>
      <c r="B42" s="181" t="s">
        <v>2738</v>
      </c>
      <c r="C42" s="149"/>
      <c r="D42" s="149"/>
      <c r="E42" s="149"/>
      <c r="F42" s="149"/>
      <c r="G42" s="69" t="s">
        <v>2739</v>
      </c>
      <c r="H42" s="182">
        <v>6.92652</v>
      </c>
      <c r="I42" s="150"/>
      <c r="J42" s="198">
        <v>9.14</v>
      </c>
      <c r="K42" s="150"/>
      <c r="L42" s="71">
        <v>63.3083928</v>
      </c>
    </row>
    <row r="43" spans="1:12" ht="15" customHeight="1">
      <c r="A43" s="44"/>
      <c r="B43" s="44"/>
      <c r="C43" s="44"/>
      <c r="D43" s="44"/>
      <c r="E43" s="44"/>
      <c r="F43" s="44"/>
      <c r="G43" s="44"/>
      <c r="H43" s="168" t="s">
        <v>2740</v>
      </c>
      <c r="I43" s="149"/>
      <c r="J43" s="149"/>
      <c r="K43" s="150"/>
      <c r="L43" s="72">
        <v>83.556600000000003</v>
      </c>
    </row>
    <row r="44" spans="1:12" ht="19.5" customHeight="1">
      <c r="A44" s="180" t="s">
        <v>2741</v>
      </c>
      <c r="B44" s="149"/>
      <c r="C44" s="149"/>
      <c r="D44" s="149"/>
      <c r="E44" s="149"/>
      <c r="F44" s="150"/>
      <c r="G44" s="65" t="s">
        <v>2742</v>
      </c>
      <c r="H44" s="179" t="s">
        <v>2743</v>
      </c>
      <c r="I44" s="150"/>
      <c r="J44" s="179" t="s">
        <v>2744</v>
      </c>
      <c r="K44" s="150"/>
      <c r="L44" s="65" t="s">
        <v>2745</v>
      </c>
    </row>
    <row r="45" spans="1:12" ht="15" customHeight="1">
      <c r="A45" s="69" t="s">
        <v>2746</v>
      </c>
      <c r="B45" s="181" t="s">
        <v>2747</v>
      </c>
      <c r="C45" s="149"/>
      <c r="D45" s="149"/>
      <c r="E45" s="149"/>
      <c r="F45" s="150"/>
      <c r="G45" s="69" t="s">
        <v>2748</v>
      </c>
      <c r="H45" s="182">
        <v>2.5699E-2</v>
      </c>
      <c r="I45" s="150"/>
      <c r="J45" s="183">
        <v>65.599999999999994</v>
      </c>
      <c r="K45" s="150"/>
      <c r="L45" s="71">
        <v>1.6858544</v>
      </c>
    </row>
    <row r="46" spans="1:12" ht="15" customHeight="1">
      <c r="A46" s="69" t="s">
        <v>2749</v>
      </c>
      <c r="B46" s="181" t="s">
        <v>2750</v>
      </c>
      <c r="C46" s="149"/>
      <c r="D46" s="149"/>
      <c r="E46" s="149"/>
      <c r="F46" s="150"/>
      <c r="G46" s="69" t="s">
        <v>2751</v>
      </c>
      <c r="H46" s="182">
        <v>0.62207999999999997</v>
      </c>
      <c r="I46" s="150"/>
      <c r="J46" s="183">
        <v>0.68</v>
      </c>
      <c r="K46" s="150"/>
      <c r="L46" s="71">
        <v>0.42301440000000001</v>
      </c>
    </row>
    <row r="47" spans="1:12" ht="15" customHeight="1">
      <c r="A47" s="69" t="s">
        <v>2752</v>
      </c>
      <c r="B47" s="181" t="s">
        <v>2753</v>
      </c>
      <c r="C47" s="149"/>
      <c r="D47" s="149"/>
      <c r="E47" s="149"/>
      <c r="F47" s="150"/>
      <c r="G47" s="69" t="s">
        <v>2754</v>
      </c>
      <c r="H47" s="182">
        <v>9.7885799999999996</v>
      </c>
      <c r="I47" s="150"/>
      <c r="J47" s="183">
        <v>0.33</v>
      </c>
      <c r="K47" s="150"/>
      <c r="L47" s="71">
        <v>3.2302314000000001</v>
      </c>
    </row>
    <row r="48" spans="1:12" ht="15" customHeight="1">
      <c r="A48" s="69" t="s">
        <v>2755</v>
      </c>
      <c r="B48" s="181" t="s">
        <v>2756</v>
      </c>
      <c r="C48" s="149"/>
      <c r="D48" s="149"/>
      <c r="E48" s="149"/>
      <c r="F48" s="150"/>
      <c r="G48" s="69" t="s">
        <v>2757</v>
      </c>
      <c r="H48" s="182">
        <v>1.2012E-2</v>
      </c>
      <c r="I48" s="150"/>
      <c r="J48" s="183">
        <v>81.900000000000006</v>
      </c>
      <c r="K48" s="150"/>
      <c r="L48" s="71">
        <v>0.98378279999999996</v>
      </c>
    </row>
    <row r="49" spans="1:12" ht="15" customHeight="1">
      <c r="A49" s="69" t="s">
        <v>2758</v>
      </c>
      <c r="B49" s="181" t="s">
        <v>2759</v>
      </c>
      <c r="C49" s="149"/>
      <c r="D49" s="149"/>
      <c r="E49" s="149"/>
      <c r="F49" s="150"/>
      <c r="G49" s="69" t="s">
        <v>2760</v>
      </c>
      <c r="H49" s="182">
        <v>1.2012E-2</v>
      </c>
      <c r="I49" s="150"/>
      <c r="J49" s="183">
        <v>81.900000000000006</v>
      </c>
      <c r="K49" s="150"/>
      <c r="L49" s="71">
        <v>0.98378279999999996</v>
      </c>
    </row>
    <row r="50" spans="1:12" ht="15" customHeight="1">
      <c r="A50" s="69" t="s">
        <v>2761</v>
      </c>
      <c r="B50" s="181" t="s">
        <v>2762</v>
      </c>
      <c r="C50" s="149"/>
      <c r="D50" s="149"/>
      <c r="E50" s="149"/>
      <c r="F50" s="150"/>
      <c r="G50" s="69" t="s">
        <v>2763</v>
      </c>
      <c r="H50" s="182">
        <v>4.8000000000000001E-2</v>
      </c>
      <c r="I50" s="150"/>
      <c r="J50" s="183">
        <v>81.900000000000006</v>
      </c>
      <c r="K50" s="150"/>
      <c r="L50" s="71">
        <v>3.9312</v>
      </c>
    </row>
    <row r="51" spans="1:12" ht="15" customHeight="1">
      <c r="A51" s="69" t="s">
        <v>2764</v>
      </c>
      <c r="B51" s="181" t="s">
        <v>2765</v>
      </c>
      <c r="C51" s="149"/>
      <c r="D51" s="149"/>
      <c r="E51" s="149"/>
      <c r="F51" s="150"/>
      <c r="G51" s="69" t="s">
        <v>2766</v>
      </c>
      <c r="H51" s="182">
        <v>8.0500000000000002E-2</v>
      </c>
      <c r="I51" s="150"/>
      <c r="J51" s="183">
        <v>50.4</v>
      </c>
      <c r="K51" s="150"/>
      <c r="L51" s="71">
        <v>4.0571999999999999</v>
      </c>
    </row>
    <row r="52" spans="1:12" ht="15" customHeight="1">
      <c r="A52" s="69" t="s">
        <v>2767</v>
      </c>
      <c r="B52" s="181" t="s">
        <v>2768</v>
      </c>
      <c r="C52" s="149"/>
      <c r="D52" s="149"/>
      <c r="E52" s="149"/>
      <c r="F52" s="150"/>
      <c r="G52" s="69" t="s">
        <v>2769</v>
      </c>
      <c r="H52" s="182">
        <v>0.17349999999999999</v>
      </c>
      <c r="I52" s="150"/>
      <c r="J52" s="183">
        <v>5.35</v>
      </c>
      <c r="K52" s="150"/>
      <c r="L52" s="71">
        <v>0.92822499999999997</v>
      </c>
    </row>
    <row r="53" spans="1:12" ht="15" customHeight="1">
      <c r="A53" s="69" t="s">
        <v>2770</v>
      </c>
      <c r="B53" s="181" t="s">
        <v>2771</v>
      </c>
      <c r="C53" s="149"/>
      <c r="D53" s="149"/>
      <c r="E53" s="149"/>
      <c r="F53" s="150"/>
      <c r="G53" s="69" t="s">
        <v>2772</v>
      </c>
      <c r="H53" s="182">
        <v>0.34699999999999998</v>
      </c>
      <c r="I53" s="150"/>
      <c r="J53" s="183">
        <v>6.72</v>
      </c>
      <c r="K53" s="150"/>
      <c r="L53" s="71">
        <v>2.3318400000000001</v>
      </c>
    </row>
    <row r="54" spans="1:12" ht="15" customHeight="1">
      <c r="A54" s="69" t="s">
        <v>2773</v>
      </c>
      <c r="B54" s="181" t="s">
        <v>2774</v>
      </c>
      <c r="C54" s="149"/>
      <c r="D54" s="149"/>
      <c r="E54" s="149"/>
      <c r="F54" s="150"/>
      <c r="G54" s="69" t="s">
        <v>2775</v>
      </c>
      <c r="H54" s="182">
        <v>1.84</v>
      </c>
      <c r="I54" s="150"/>
      <c r="J54" s="183">
        <v>3.56</v>
      </c>
      <c r="K54" s="150"/>
      <c r="L54" s="71">
        <v>6.5503999999999998</v>
      </c>
    </row>
    <row r="55" spans="1:12" ht="15" customHeight="1">
      <c r="A55" s="69" t="s">
        <v>2776</v>
      </c>
      <c r="B55" s="181" t="s">
        <v>2777</v>
      </c>
      <c r="C55" s="149"/>
      <c r="D55" s="149"/>
      <c r="E55" s="149"/>
      <c r="F55" s="150"/>
      <c r="G55" s="69" t="s">
        <v>2778</v>
      </c>
      <c r="H55" s="182">
        <v>5.2049999999999999E-2</v>
      </c>
      <c r="I55" s="150"/>
      <c r="J55" s="183">
        <v>7.35</v>
      </c>
      <c r="K55" s="150"/>
      <c r="L55" s="71">
        <v>0.3825675</v>
      </c>
    </row>
    <row r="56" spans="1:12" ht="15" customHeight="1">
      <c r="A56" s="69" t="s">
        <v>2779</v>
      </c>
      <c r="B56" s="181" t="s">
        <v>2780</v>
      </c>
      <c r="C56" s="149"/>
      <c r="D56" s="149"/>
      <c r="E56" s="149"/>
      <c r="F56" s="150"/>
      <c r="G56" s="69" t="s">
        <v>2781</v>
      </c>
      <c r="H56" s="182">
        <v>3.2000000000000001E-2</v>
      </c>
      <c r="I56" s="150"/>
      <c r="J56" s="183">
        <v>8.09</v>
      </c>
      <c r="K56" s="150"/>
      <c r="L56" s="71">
        <v>0.25888</v>
      </c>
    </row>
    <row r="57" spans="1:12" ht="15" customHeight="1">
      <c r="A57" s="69" t="s">
        <v>2782</v>
      </c>
      <c r="B57" s="181" t="s">
        <v>2783</v>
      </c>
      <c r="C57" s="149"/>
      <c r="D57" s="149"/>
      <c r="E57" s="149"/>
      <c r="F57" s="150"/>
      <c r="G57" s="69" t="s">
        <v>2784</v>
      </c>
      <c r="H57" s="182">
        <v>0.13880000000000001</v>
      </c>
      <c r="I57" s="150"/>
      <c r="J57" s="183">
        <v>11.37</v>
      </c>
      <c r="K57" s="150"/>
      <c r="L57" s="71">
        <v>1.5781559999999999</v>
      </c>
    </row>
    <row r="58" spans="1:12" ht="15" customHeight="1">
      <c r="A58" s="69" t="s">
        <v>2785</v>
      </c>
      <c r="B58" s="181" t="s">
        <v>2786</v>
      </c>
      <c r="C58" s="149"/>
      <c r="D58" s="149"/>
      <c r="E58" s="149"/>
      <c r="F58" s="150"/>
      <c r="G58" s="69" t="s">
        <v>2787</v>
      </c>
      <c r="H58" s="182">
        <v>0.18987999999999999</v>
      </c>
      <c r="I58" s="150"/>
      <c r="J58" s="183">
        <v>53.28</v>
      </c>
      <c r="K58" s="150"/>
      <c r="L58" s="71">
        <v>10.1168064</v>
      </c>
    </row>
    <row r="59" spans="1:12" ht="15" customHeight="1">
      <c r="A59" s="69" t="s">
        <v>2788</v>
      </c>
      <c r="B59" s="181" t="s">
        <v>2789</v>
      </c>
      <c r="C59" s="149"/>
      <c r="D59" s="149"/>
      <c r="E59" s="149"/>
      <c r="F59" s="150"/>
      <c r="G59" s="69" t="s">
        <v>2790</v>
      </c>
      <c r="H59" s="182">
        <v>0.04</v>
      </c>
      <c r="I59" s="150"/>
      <c r="J59" s="183">
        <v>45.78</v>
      </c>
      <c r="K59" s="150"/>
      <c r="L59" s="71">
        <v>1.8311999999999999</v>
      </c>
    </row>
    <row r="60" spans="1:12" ht="15" customHeight="1">
      <c r="A60" s="69" t="s">
        <v>2791</v>
      </c>
      <c r="B60" s="181" t="s">
        <v>2792</v>
      </c>
      <c r="C60" s="149"/>
      <c r="D60" s="149"/>
      <c r="E60" s="149"/>
      <c r="F60" s="150"/>
      <c r="G60" s="69" t="s">
        <v>2793</v>
      </c>
      <c r="H60" s="182">
        <v>1.01</v>
      </c>
      <c r="I60" s="150"/>
      <c r="J60" s="183">
        <v>10.91</v>
      </c>
      <c r="K60" s="150"/>
      <c r="L60" s="71">
        <v>11.0191</v>
      </c>
    </row>
    <row r="61" spans="1:12" ht="15" customHeight="1">
      <c r="A61" s="69" t="s">
        <v>2794</v>
      </c>
      <c r="B61" s="181" t="s">
        <v>2795</v>
      </c>
      <c r="C61" s="149"/>
      <c r="D61" s="149"/>
      <c r="E61" s="149"/>
      <c r="F61" s="150"/>
      <c r="G61" s="69" t="s">
        <v>2796</v>
      </c>
      <c r="H61" s="182">
        <v>0.04</v>
      </c>
      <c r="I61" s="150"/>
      <c r="J61" s="183">
        <v>40.119999999999997</v>
      </c>
      <c r="K61" s="150"/>
      <c r="L61" s="71">
        <v>1.6048</v>
      </c>
    </row>
    <row r="62" spans="1:12" ht="15" customHeight="1">
      <c r="A62" s="69" t="s">
        <v>2797</v>
      </c>
      <c r="B62" s="181" t="s">
        <v>2798</v>
      </c>
      <c r="C62" s="149"/>
      <c r="D62" s="149"/>
      <c r="E62" s="149"/>
      <c r="F62" s="150"/>
      <c r="G62" s="69" t="s">
        <v>2799</v>
      </c>
      <c r="H62" s="182">
        <v>0.188</v>
      </c>
      <c r="I62" s="150"/>
      <c r="J62" s="183">
        <v>7.02</v>
      </c>
      <c r="K62" s="150"/>
      <c r="L62" s="71">
        <v>1.31976</v>
      </c>
    </row>
    <row r="63" spans="1:12" ht="15" customHeight="1">
      <c r="A63" s="69" t="s">
        <v>2800</v>
      </c>
      <c r="B63" s="181" t="s">
        <v>2801</v>
      </c>
      <c r="C63" s="149"/>
      <c r="D63" s="149"/>
      <c r="E63" s="149"/>
      <c r="F63" s="150"/>
      <c r="G63" s="69" t="s">
        <v>2802</v>
      </c>
      <c r="H63" s="182">
        <v>0.04</v>
      </c>
      <c r="I63" s="150"/>
      <c r="J63" s="183">
        <v>1078.33</v>
      </c>
      <c r="K63" s="150"/>
      <c r="L63" s="71">
        <v>43.133200000000002</v>
      </c>
    </row>
    <row r="64" spans="1:12" ht="15" customHeight="1">
      <c r="A64" s="69" t="s">
        <v>2803</v>
      </c>
      <c r="B64" s="181" t="s">
        <v>2804</v>
      </c>
      <c r="C64" s="149"/>
      <c r="D64" s="149"/>
      <c r="E64" s="149"/>
      <c r="F64" s="150"/>
      <c r="G64" s="69" t="s">
        <v>2805</v>
      </c>
      <c r="H64" s="182">
        <v>3.7999999999999999E-2</v>
      </c>
      <c r="I64" s="150"/>
      <c r="J64" s="183">
        <v>42.35</v>
      </c>
      <c r="K64" s="150"/>
      <c r="L64" s="71">
        <v>1.6093</v>
      </c>
    </row>
    <row r="65" spans="1:12" ht="15" customHeight="1">
      <c r="A65" s="69" t="s">
        <v>2806</v>
      </c>
      <c r="B65" s="181" t="s">
        <v>2807</v>
      </c>
      <c r="C65" s="149"/>
      <c r="D65" s="149"/>
      <c r="E65" s="149"/>
      <c r="F65" s="150"/>
      <c r="G65" s="69" t="s">
        <v>2808</v>
      </c>
      <c r="H65" s="182">
        <v>5.96E-2</v>
      </c>
      <c r="I65" s="150"/>
      <c r="J65" s="183">
        <v>33.93</v>
      </c>
      <c r="K65" s="150"/>
      <c r="L65" s="71">
        <v>2.0222280000000001</v>
      </c>
    </row>
    <row r="66" spans="1:12" ht="15" customHeight="1">
      <c r="A66" s="69" t="s">
        <v>2809</v>
      </c>
      <c r="B66" s="181" t="s">
        <v>2810</v>
      </c>
      <c r="C66" s="149"/>
      <c r="D66" s="149"/>
      <c r="E66" s="149"/>
      <c r="F66" s="150"/>
      <c r="G66" s="69" t="s">
        <v>2811</v>
      </c>
      <c r="H66" s="182">
        <v>6.2040000000000003E-3</v>
      </c>
      <c r="I66" s="150"/>
      <c r="J66" s="183">
        <v>41.53</v>
      </c>
      <c r="K66" s="150"/>
      <c r="L66" s="71">
        <v>0.25765211999999998</v>
      </c>
    </row>
    <row r="67" spans="1:12" ht="15" customHeight="1">
      <c r="A67" s="69" t="s">
        <v>2812</v>
      </c>
      <c r="B67" s="181" t="s">
        <v>2813</v>
      </c>
      <c r="C67" s="149"/>
      <c r="D67" s="149"/>
      <c r="E67" s="149"/>
      <c r="F67" s="150"/>
      <c r="G67" s="69" t="s">
        <v>2814</v>
      </c>
      <c r="H67" s="182">
        <v>0.04</v>
      </c>
      <c r="I67" s="150"/>
      <c r="J67" s="183">
        <v>1190</v>
      </c>
      <c r="K67" s="150"/>
      <c r="L67" s="71">
        <v>47.6</v>
      </c>
    </row>
    <row r="68" spans="1:12" ht="15" customHeight="1">
      <c r="A68" s="44"/>
      <c r="B68" s="44"/>
      <c r="C68" s="44"/>
      <c r="D68" s="44"/>
      <c r="E68" s="44"/>
      <c r="F68" s="44"/>
      <c r="G68" s="44"/>
      <c r="H68" s="168" t="s">
        <v>2815</v>
      </c>
      <c r="I68" s="149"/>
      <c r="J68" s="149"/>
      <c r="K68" s="150"/>
      <c r="L68" s="72">
        <v>147.83930000000001</v>
      </c>
    </row>
    <row r="69" spans="1:12" ht="15" customHeight="1">
      <c r="A69" s="44"/>
      <c r="B69" s="44"/>
      <c r="C69" s="44"/>
      <c r="D69" s="44"/>
      <c r="E69" s="44"/>
      <c r="F69" s="44"/>
      <c r="G69" s="44"/>
      <c r="H69" s="169" t="s">
        <v>2816</v>
      </c>
      <c r="I69" s="149"/>
      <c r="J69" s="149"/>
      <c r="K69" s="150"/>
      <c r="L69" s="71">
        <v>234.5034</v>
      </c>
    </row>
    <row r="70" spans="1:12" ht="15" customHeight="1">
      <c r="A70" s="44"/>
      <c r="B70" s="44"/>
      <c r="C70" s="44"/>
      <c r="D70" s="44"/>
      <c r="E70" s="44"/>
      <c r="F70" s="44"/>
      <c r="G70" s="44"/>
      <c r="H70" s="169" t="s">
        <v>2817</v>
      </c>
      <c r="I70" s="149"/>
      <c r="J70" s="149"/>
      <c r="K70" s="150"/>
      <c r="L70" s="67">
        <v>234.5</v>
      </c>
    </row>
    <row r="71" spans="1:12" ht="15" customHeight="1">
      <c r="A71" s="44"/>
      <c r="B71" s="44"/>
      <c r="C71" s="44"/>
      <c r="D71" s="44"/>
      <c r="E71" s="44"/>
      <c r="F71" s="44"/>
      <c r="G71" s="44"/>
    </row>
    <row r="72" spans="1:12" ht="15" customHeight="1">
      <c r="A72" s="44"/>
      <c r="B72" s="44"/>
      <c r="C72" s="44"/>
      <c r="D72" s="44"/>
      <c r="E72" s="44"/>
      <c r="F72" s="44"/>
      <c r="G72" s="44"/>
    </row>
    <row r="73" spans="1:12" ht="9.75" customHeight="1">
      <c r="A73" s="44"/>
      <c r="B73" s="44"/>
      <c r="C73" s="44"/>
      <c r="D73" s="44"/>
      <c r="E73" s="170"/>
      <c r="F73" s="127"/>
      <c r="G73" s="127"/>
      <c r="H73" s="44"/>
      <c r="I73" s="44"/>
      <c r="J73" s="44"/>
      <c r="K73" s="44"/>
      <c r="L73" s="44"/>
    </row>
    <row r="74" spans="1:12" ht="19.5" customHeight="1">
      <c r="A74" s="171" t="s">
        <v>2818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50"/>
    </row>
    <row r="75" spans="1:12" ht="12.75" customHeight="1">
      <c r="A75" s="185" t="s">
        <v>2819</v>
      </c>
      <c r="B75" s="146"/>
      <c r="C75" s="146"/>
      <c r="D75" s="186"/>
      <c r="E75" s="190" t="s">
        <v>2820</v>
      </c>
      <c r="F75" s="179" t="s">
        <v>2821</v>
      </c>
      <c r="G75" s="150"/>
      <c r="H75" s="179" t="s">
        <v>2822</v>
      </c>
      <c r="I75" s="149"/>
      <c r="J75" s="149"/>
      <c r="K75" s="150"/>
      <c r="L75" s="184" t="s">
        <v>2823</v>
      </c>
    </row>
    <row r="76" spans="1:12" ht="12" customHeight="1">
      <c r="A76" s="187"/>
      <c r="B76" s="188"/>
      <c r="C76" s="188"/>
      <c r="D76" s="189"/>
      <c r="E76" s="191"/>
      <c r="F76" s="73" t="s">
        <v>2824</v>
      </c>
      <c r="G76" s="73" t="s">
        <v>2825</v>
      </c>
      <c r="H76" s="173" t="s">
        <v>2826</v>
      </c>
      <c r="I76" s="150"/>
      <c r="J76" s="173" t="s">
        <v>2827</v>
      </c>
      <c r="K76" s="150"/>
      <c r="L76" s="156"/>
    </row>
    <row r="77" spans="1:12" ht="15" customHeight="1">
      <c r="A77" s="69" t="s">
        <v>2828</v>
      </c>
      <c r="B77" s="181" t="s">
        <v>2829</v>
      </c>
      <c r="C77" s="149"/>
      <c r="D77" s="150"/>
      <c r="E77" s="74">
        <v>3.7490000000000002E-3</v>
      </c>
      <c r="F77" s="74">
        <v>1</v>
      </c>
      <c r="G77" s="74">
        <v>0</v>
      </c>
      <c r="H77" s="198">
        <v>29.01</v>
      </c>
      <c r="I77" s="150"/>
      <c r="J77" s="198">
        <v>13.54</v>
      </c>
      <c r="K77" s="150"/>
      <c r="L77" s="71">
        <v>0.10875849</v>
      </c>
    </row>
    <row r="78" spans="1:12" ht="15" customHeight="1">
      <c r="A78" s="69" t="s">
        <v>2830</v>
      </c>
      <c r="B78" s="181" t="s">
        <v>2831</v>
      </c>
      <c r="C78" s="149"/>
      <c r="D78" s="150"/>
      <c r="E78" s="74">
        <v>0.05</v>
      </c>
      <c r="F78" s="74">
        <v>1</v>
      </c>
      <c r="G78" s="74">
        <v>0</v>
      </c>
      <c r="H78" s="198">
        <v>132.9</v>
      </c>
      <c r="I78" s="150"/>
      <c r="J78" s="198">
        <v>11.15</v>
      </c>
      <c r="K78" s="150"/>
      <c r="L78" s="71">
        <v>6.6449999999999996</v>
      </c>
    </row>
    <row r="79" spans="1:12" ht="15" customHeight="1">
      <c r="A79" s="44"/>
      <c r="B79" s="44"/>
      <c r="C79" s="44"/>
      <c r="D79" s="44"/>
      <c r="E79" s="44"/>
      <c r="F79" s="44"/>
      <c r="G79" s="44"/>
      <c r="H79" s="168" t="s">
        <v>2832</v>
      </c>
      <c r="I79" s="149"/>
      <c r="J79" s="149"/>
      <c r="K79" s="150"/>
      <c r="L79" s="72">
        <v>6.7538</v>
      </c>
    </row>
    <row r="80" spans="1:12" ht="19.5" customHeight="1">
      <c r="A80" s="180" t="s">
        <v>2833</v>
      </c>
      <c r="B80" s="149"/>
      <c r="C80" s="149"/>
      <c r="D80" s="149"/>
      <c r="E80" s="149"/>
      <c r="F80" s="150"/>
      <c r="G80" s="65" t="s">
        <v>2834</v>
      </c>
      <c r="H80" s="179" t="s">
        <v>2835</v>
      </c>
      <c r="I80" s="150"/>
      <c r="J80" s="179" t="s">
        <v>2836</v>
      </c>
      <c r="K80" s="150"/>
      <c r="L80" s="65" t="s">
        <v>2837</v>
      </c>
    </row>
    <row r="81" spans="1:12" ht="15" customHeight="1">
      <c r="A81" s="69" t="s">
        <v>2838</v>
      </c>
      <c r="B81" s="181" t="s">
        <v>2839</v>
      </c>
      <c r="C81" s="149"/>
      <c r="D81" s="149"/>
      <c r="E81" s="149"/>
      <c r="F81" s="149"/>
      <c r="G81" s="69" t="s">
        <v>2840</v>
      </c>
      <c r="H81" s="182">
        <v>2.9030999999999998</v>
      </c>
      <c r="I81" s="150"/>
      <c r="J81" s="198">
        <v>12.43</v>
      </c>
      <c r="K81" s="150"/>
      <c r="L81" s="71">
        <v>36.085532999999998</v>
      </c>
    </row>
    <row r="82" spans="1:12" ht="15" customHeight="1">
      <c r="A82" s="69" t="s">
        <v>2841</v>
      </c>
      <c r="B82" s="181" t="s">
        <v>2842</v>
      </c>
      <c r="C82" s="149"/>
      <c r="D82" s="149"/>
      <c r="E82" s="149"/>
      <c r="F82" s="149"/>
      <c r="G82" s="69" t="s">
        <v>2843</v>
      </c>
      <c r="H82" s="182">
        <v>1.0500000000000001E-2</v>
      </c>
      <c r="I82" s="150"/>
      <c r="J82" s="198">
        <v>12.43</v>
      </c>
      <c r="K82" s="150"/>
      <c r="L82" s="71">
        <v>0.13051499999999999</v>
      </c>
    </row>
    <row r="83" spans="1:12" ht="15" customHeight="1">
      <c r="A83" s="69" t="s">
        <v>2844</v>
      </c>
      <c r="B83" s="181" t="s">
        <v>2845</v>
      </c>
      <c r="C83" s="149"/>
      <c r="D83" s="149"/>
      <c r="E83" s="149"/>
      <c r="F83" s="149"/>
      <c r="G83" s="69" t="s">
        <v>2846</v>
      </c>
      <c r="H83" s="182">
        <v>3.2511000000000001</v>
      </c>
      <c r="I83" s="150"/>
      <c r="J83" s="198">
        <v>9.14</v>
      </c>
      <c r="K83" s="150"/>
      <c r="L83" s="71">
        <v>29.715053999999999</v>
      </c>
    </row>
    <row r="84" spans="1:12" ht="15" customHeight="1">
      <c r="A84" s="44"/>
      <c r="B84" s="44"/>
      <c r="C84" s="44"/>
      <c r="D84" s="44"/>
      <c r="E84" s="44"/>
      <c r="F84" s="44"/>
      <c r="G84" s="44"/>
      <c r="H84" s="168" t="s">
        <v>2847</v>
      </c>
      <c r="I84" s="149"/>
      <c r="J84" s="149"/>
      <c r="K84" s="150"/>
      <c r="L84" s="72">
        <v>65.931100000000001</v>
      </c>
    </row>
    <row r="85" spans="1:12" ht="19.5" customHeight="1">
      <c r="A85" s="180" t="s">
        <v>2848</v>
      </c>
      <c r="B85" s="149"/>
      <c r="C85" s="149"/>
      <c r="D85" s="149"/>
      <c r="E85" s="149"/>
      <c r="F85" s="150"/>
      <c r="G85" s="65" t="s">
        <v>2849</v>
      </c>
      <c r="H85" s="179" t="s">
        <v>2850</v>
      </c>
      <c r="I85" s="150"/>
      <c r="J85" s="179" t="s">
        <v>2851</v>
      </c>
      <c r="K85" s="150"/>
      <c r="L85" s="65" t="s">
        <v>2852</v>
      </c>
    </row>
    <row r="86" spans="1:12" ht="15" customHeight="1">
      <c r="A86" s="69" t="s">
        <v>2853</v>
      </c>
      <c r="B86" s="181" t="s">
        <v>2854</v>
      </c>
      <c r="C86" s="149"/>
      <c r="D86" s="149"/>
      <c r="E86" s="149"/>
      <c r="F86" s="150"/>
      <c r="G86" s="69" t="s">
        <v>2855</v>
      </c>
      <c r="H86" s="182">
        <v>3.5279999999999999E-3</v>
      </c>
      <c r="I86" s="150"/>
      <c r="J86" s="183">
        <v>65.599999999999994</v>
      </c>
      <c r="K86" s="150"/>
      <c r="L86" s="71">
        <v>0.2314368</v>
      </c>
    </row>
    <row r="87" spans="1:12" ht="15" customHeight="1">
      <c r="A87" s="69" t="s">
        <v>2856</v>
      </c>
      <c r="B87" s="181" t="s">
        <v>2857</v>
      </c>
      <c r="C87" s="149"/>
      <c r="D87" s="149"/>
      <c r="E87" s="149"/>
      <c r="F87" s="150"/>
      <c r="G87" s="69" t="s">
        <v>2858</v>
      </c>
      <c r="H87" s="182">
        <v>1.8374999999999999</v>
      </c>
      <c r="I87" s="150"/>
      <c r="J87" s="183">
        <v>0.33</v>
      </c>
      <c r="K87" s="150"/>
      <c r="L87" s="71">
        <v>0.606375</v>
      </c>
    </row>
    <row r="88" spans="1:12" ht="15" customHeight="1">
      <c r="A88" s="69" t="s">
        <v>2859</v>
      </c>
      <c r="B88" s="181" t="s">
        <v>2860</v>
      </c>
      <c r="C88" s="149"/>
      <c r="D88" s="149"/>
      <c r="E88" s="149"/>
      <c r="F88" s="150"/>
      <c r="G88" s="69" t="s">
        <v>2861</v>
      </c>
      <c r="H88" s="182">
        <v>2E-3</v>
      </c>
      <c r="I88" s="150"/>
      <c r="J88" s="183">
        <v>81.900000000000006</v>
      </c>
      <c r="K88" s="150"/>
      <c r="L88" s="71">
        <v>0.1638</v>
      </c>
    </row>
    <row r="89" spans="1:12" ht="15" customHeight="1">
      <c r="A89" s="69" t="s">
        <v>2862</v>
      </c>
      <c r="B89" s="181" t="s">
        <v>2863</v>
      </c>
      <c r="C89" s="149"/>
      <c r="D89" s="149"/>
      <c r="E89" s="149"/>
      <c r="F89" s="150"/>
      <c r="G89" s="69" t="s">
        <v>2864</v>
      </c>
      <c r="H89" s="182">
        <v>2E-3</v>
      </c>
      <c r="I89" s="150"/>
      <c r="J89" s="183">
        <v>81.900000000000006</v>
      </c>
      <c r="K89" s="150"/>
      <c r="L89" s="71">
        <v>0.1638</v>
      </c>
    </row>
    <row r="90" spans="1:12" ht="15" customHeight="1">
      <c r="A90" s="69" t="s">
        <v>2865</v>
      </c>
      <c r="B90" s="181" t="s">
        <v>2866</v>
      </c>
      <c r="C90" s="149"/>
      <c r="D90" s="149"/>
      <c r="E90" s="149"/>
      <c r="F90" s="150"/>
      <c r="G90" s="69" t="s">
        <v>2867</v>
      </c>
      <c r="H90" s="182">
        <v>0.06</v>
      </c>
      <c r="I90" s="150"/>
      <c r="J90" s="183">
        <v>19.04</v>
      </c>
      <c r="K90" s="150"/>
      <c r="L90" s="71">
        <v>1.1424000000000001</v>
      </c>
    </row>
    <row r="91" spans="1:12" ht="15" customHeight="1">
      <c r="A91" s="69" t="s">
        <v>2868</v>
      </c>
      <c r="B91" s="181" t="s">
        <v>2869</v>
      </c>
      <c r="C91" s="149"/>
      <c r="D91" s="149"/>
      <c r="E91" s="149"/>
      <c r="F91" s="150"/>
      <c r="G91" s="69" t="s">
        <v>2870</v>
      </c>
      <c r="H91" s="182">
        <v>0.05</v>
      </c>
      <c r="I91" s="150"/>
      <c r="J91" s="183">
        <v>1490.5</v>
      </c>
      <c r="K91" s="150"/>
      <c r="L91" s="71">
        <v>74.525000000000006</v>
      </c>
    </row>
    <row r="92" spans="1:12" ht="15" customHeight="1">
      <c r="A92" s="69" t="s">
        <v>2871</v>
      </c>
      <c r="B92" s="181" t="s">
        <v>2872</v>
      </c>
      <c r="C92" s="149"/>
      <c r="D92" s="149"/>
      <c r="E92" s="149"/>
      <c r="F92" s="150"/>
      <c r="G92" s="69" t="s">
        <v>2873</v>
      </c>
      <c r="H92" s="182">
        <v>0.05</v>
      </c>
      <c r="I92" s="150"/>
      <c r="J92" s="183">
        <v>476.72</v>
      </c>
      <c r="K92" s="150"/>
      <c r="L92" s="71">
        <v>23.835999999999999</v>
      </c>
    </row>
    <row r="93" spans="1:12" ht="15" customHeight="1">
      <c r="A93" s="69" t="s">
        <v>2874</v>
      </c>
      <c r="B93" s="181" t="s">
        <v>2875</v>
      </c>
      <c r="C93" s="149"/>
      <c r="D93" s="149"/>
      <c r="E93" s="149"/>
      <c r="F93" s="150"/>
      <c r="G93" s="69" t="s">
        <v>2876</v>
      </c>
      <c r="H93" s="182">
        <v>3.2742</v>
      </c>
      <c r="I93" s="150"/>
      <c r="J93" s="183">
        <v>1.65</v>
      </c>
      <c r="K93" s="150"/>
      <c r="L93" s="71">
        <v>5.4024299999999998</v>
      </c>
    </row>
    <row r="94" spans="1:12" ht="15" customHeight="1">
      <c r="A94" s="69" t="s">
        <v>2877</v>
      </c>
      <c r="B94" s="181" t="s">
        <v>2878</v>
      </c>
      <c r="C94" s="149"/>
      <c r="D94" s="149"/>
      <c r="E94" s="149"/>
      <c r="F94" s="150"/>
      <c r="G94" s="69" t="s">
        <v>2879</v>
      </c>
      <c r="H94" s="182">
        <v>1.0863</v>
      </c>
      <c r="I94" s="150"/>
      <c r="J94" s="183">
        <v>6.6</v>
      </c>
      <c r="K94" s="150"/>
      <c r="L94" s="71">
        <v>7.1695799999999998</v>
      </c>
    </row>
    <row r="95" spans="1:12" ht="15" customHeight="1">
      <c r="A95" s="69" t="s">
        <v>2880</v>
      </c>
      <c r="B95" s="181" t="s">
        <v>2881</v>
      </c>
      <c r="C95" s="149"/>
      <c r="D95" s="149"/>
      <c r="E95" s="149"/>
      <c r="F95" s="150"/>
      <c r="G95" s="69" t="s">
        <v>2882</v>
      </c>
      <c r="H95" s="182">
        <v>1.1424000000000001</v>
      </c>
      <c r="I95" s="150"/>
      <c r="J95" s="183">
        <v>6.81</v>
      </c>
      <c r="K95" s="150"/>
      <c r="L95" s="71">
        <v>7.779744</v>
      </c>
    </row>
    <row r="96" spans="1:12" ht="15" customHeight="1">
      <c r="A96" s="69" t="s">
        <v>2883</v>
      </c>
      <c r="B96" s="181" t="s">
        <v>2884</v>
      </c>
      <c r="C96" s="149"/>
      <c r="D96" s="149"/>
      <c r="E96" s="149"/>
      <c r="F96" s="150"/>
      <c r="G96" s="69" t="s">
        <v>2885</v>
      </c>
      <c r="H96" s="182">
        <v>3.2742</v>
      </c>
      <c r="I96" s="150"/>
      <c r="J96" s="183">
        <v>8.56</v>
      </c>
      <c r="K96" s="150"/>
      <c r="L96" s="71">
        <v>28.027152000000001</v>
      </c>
    </row>
    <row r="97" spans="1:12" ht="15" customHeight="1">
      <c r="A97" s="69" t="s">
        <v>2886</v>
      </c>
      <c r="B97" s="181" t="s">
        <v>2887</v>
      </c>
      <c r="C97" s="149"/>
      <c r="D97" s="149"/>
      <c r="E97" s="149"/>
      <c r="F97" s="150"/>
      <c r="G97" s="69" t="s">
        <v>2888</v>
      </c>
      <c r="H97" s="182">
        <v>1.0863</v>
      </c>
      <c r="I97" s="150"/>
      <c r="J97" s="183">
        <v>30.29</v>
      </c>
      <c r="K97" s="150"/>
      <c r="L97" s="71">
        <v>32.904026999999999</v>
      </c>
    </row>
    <row r="98" spans="1:12" ht="15" customHeight="1">
      <c r="A98" s="69" t="s">
        <v>2889</v>
      </c>
      <c r="B98" s="181" t="s">
        <v>2890</v>
      </c>
      <c r="C98" s="149"/>
      <c r="D98" s="149"/>
      <c r="E98" s="149"/>
      <c r="F98" s="150"/>
      <c r="G98" s="69" t="s">
        <v>2891</v>
      </c>
      <c r="H98" s="182">
        <v>0.1</v>
      </c>
      <c r="I98" s="150"/>
      <c r="J98" s="183">
        <v>194.99</v>
      </c>
      <c r="K98" s="150"/>
      <c r="L98" s="71">
        <v>19.498999999999999</v>
      </c>
    </row>
    <row r="99" spans="1:12" ht="15" customHeight="1">
      <c r="A99" s="69" t="s">
        <v>2892</v>
      </c>
      <c r="B99" s="181" t="s">
        <v>2893</v>
      </c>
      <c r="C99" s="149"/>
      <c r="D99" s="149"/>
      <c r="E99" s="149"/>
      <c r="F99" s="150"/>
      <c r="G99" s="69" t="s">
        <v>2894</v>
      </c>
      <c r="H99" s="182">
        <v>0.05</v>
      </c>
      <c r="I99" s="150"/>
      <c r="J99" s="183">
        <v>13.6</v>
      </c>
      <c r="K99" s="150"/>
      <c r="L99" s="71">
        <v>0.68</v>
      </c>
    </row>
    <row r="100" spans="1:12" ht="15" customHeight="1">
      <c r="A100" s="69" t="s">
        <v>2895</v>
      </c>
      <c r="B100" s="181" t="s">
        <v>2896</v>
      </c>
      <c r="C100" s="149"/>
      <c r="D100" s="149"/>
      <c r="E100" s="149"/>
      <c r="F100" s="150"/>
      <c r="G100" s="69" t="s">
        <v>2897</v>
      </c>
      <c r="H100" s="182">
        <v>0.45</v>
      </c>
      <c r="I100" s="150"/>
      <c r="J100" s="183">
        <v>13.6</v>
      </c>
      <c r="K100" s="150"/>
      <c r="L100" s="71">
        <v>6.12</v>
      </c>
    </row>
    <row r="101" spans="1:12" ht="15" customHeight="1">
      <c r="A101" s="69" t="s">
        <v>2898</v>
      </c>
      <c r="B101" s="181" t="s">
        <v>2899</v>
      </c>
      <c r="C101" s="149"/>
      <c r="D101" s="149"/>
      <c r="E101" s="149"/>
      <c r="F101" s="150"/>
      <c r="G101" s="69" t="s">
        <v>2900</v>
      </c>
      <c r="H101" s="182">
        <v>0.15</v>
      </c>
      <c r="I101" s="150"/>
      <c r="J101" s="183">
        <v>87.77</v>
      </c>
      <c r="K101" s="150"/>
      <c r="L101" s="71">
        <v>13.1655</v>
      </c>
    </row>
    <row r="102" spans="1:12" ht="15" customHeight="1">
      <c r="A102" s="69" t="s">
        <v>2901</v>
      </c>
      <c r="B102" s="181" t="s">
        <v>2902</v>
      </c>
      <c r="C102" s="149"/>
      <c r="D102" s="149"/>
      <c r="E102" s="149"/>
      <c r="F102" s="150"/>
      <c r="G102" s="69" t="s">
        <v>2903</v>
      </c>
      <c r="H102" s="182">
        <v>0.2</v>
      </c>
      <c r="I102" s="150"/>
      <c r="J102" s="183">
        <v>87.77</v>
      </c>
      <c r="K102" s="150"/>
      <c r="L102" s="71">
        <v>17.553999999999998</v>
      </c>
    </row>
    <row r="103" spans="1:12" ht="15" customHeight="1">
      <c r="A103" s="69" t="s">
        <v>2904</v>
      </c>
      <c r="B103" s="181" t="s">
        <v>2905</v>
      </c>
      <c r="C103" s="149"/>
      <c r="D103" s="149"/>
      <c r="E103" s="149"/>
      <c r="F103" s="150"/>
      <c r="G103" s="69" t="s">
        <v>2906</v>
      </c>
      <c r="H103" s="182">
        <v>0.15</v>
      </c>
      <c r="I103" s="150"/>
      <c r="J103" s="183">
        <v>90.02</v>
      </c>
      <c r="K103" s="150"/>
      <c r="L103" s="71">
        <v>13.503</v>
      </c>
    </row>
    <row r="104" spans="1:12" ht="15" customHeight="1">
      <c r="A104" s="69" t="s">
        <v>2907</v>
      </c>
      <c r="B104" s="181" t="s">
        <v>2908</v>
      </c>
      <c r="C104" s="149"/>
      <c r="D104" s="149"/>
      <c r="E104" s="149"/>
      <c r="F104" s="150"/>
      <c r="G104" s="69" t="s">
        <v>2909</v>
      </c>
      <c r="H104" s="182">
        <v>0.1</v>
      </c>
      <c r="I104" s="150"/>
      <c r="J104" s="183">
        <v>30.32</v>
      </c>
      <c r="K104" s="150"/>
      <c r="L104" s="71">
        <v>3.032</v>
      </c>
    </row>
    <row r="105" spans="1:12" ht="15" customHeight="1">
      <c r="A105" s="69" t="s">
        <v>2910</v>
      </c>
      <c r="B105" s="181" t="s">
        <v>2911</v>
      </c>
      <c r="C105" s="149"/>
      <c r="D105" s="149"/>
      <c r="E105" s="149"/>
      <c r="F105" s="150"/>
      <c r="G105" s="69" t="s">
        <v>2912</v>
      </c>
      <c r="H105" s="182">
        <v>0.2</v>
      </c>
      <c r="I105" s="150"/>
      <c r="J105" s="183">
        <v>35.96</v>
      </c>
      <c r="K105" s="150"/>
      <c r="L105" s="71">
        <v>7.1920000000000002</v>
      </c>
    </row>
    <row r="106" spans="1:12" ht="15" customHeight="1">
      <c r="A106" s="69" t="s">
        <v>2913</v>
      </c>
      <c r="B106" s="181" t="s">
        <v>2914</v>
      </c>
      <c r="C106" s="149"/>
      <c r="D106" s="149"/>
      <c r="E106" s="149"/>
      <c r="F106" s="150"/>
      <c r="G106" s="69" t="s">
        <v>2915</v>
      </c>
      <c r="H106" s="182">
        <v>0.1</v>
      </c>
      <c r="I106" s="150"/>
      <c r="J106" s="183">
        <v>35.96</v>
      </c>
      <c r="K106" s="150"/>
      <c r="L106" s="71">
        <v>3.5960000000000001</v>
      </c>
    </row>
    <row r="107" spans="1:12" ht="15" customHeight="1">
      <c r="A107" s="69" t="s">
        <v>2916</v>
      </c>
      <c r="B107" s="181" t="s">
        <v>2917</v>
      </c>
      <c r="C107" s="149"/>
      <c r="D107" s="149"/>
      <c r="E107" s="149"/>
      <c r="F107" s="150"/>
      <c r="G107" s="69" t="s">
        <v>2918</v>
      </c>
      <c r="H107" s="182">
        <v>0.2</v>
      </c>
      <c r="I107" s="150"/>
      <c r="J107" s="183">
        <v>8.07</v>
      </c>
      <c r="K107" s="150"/>
      <c r="L107" s="71">
        <v>1.6140000000000001</v>
      </c>
    </row>
    <row r="108" spans="1:12" ht="15" customHeight="1">
      <c r="A108" s="69" t="s">
        <v>2919</v>
      </c>
      <c r="B108" s="181" t="s">
        <v>2920</v>
      </c>
      <c r="C108" s="149"/>
      <c r="D108" s="149"/>
      <c r="E108" s="149"/>
      <c r="F108" s="150"/>
      <c r="G108" s="69" t="s">
        <v>2921</v>
      </c>
      <c r="H108" s="182">
        <v>0.2</v>
      </c>
      <c r="I108" s="150"/>
      <c r="J108" s="183">
        <v>5.75</v>
      </c>
      <c r="K108" s="150"/>
      <c r="L108" s="71">
        <v>1.1499999999999999</v>
      </c>
    </row>
    <row r="109" spans="1:12" ht="15" customHeight="1">
      <c r="A109" s="69" t="s">
        <v>2922</v>
      </c>
      <c r="B109" s="181" t="s">
        <v>2923</v>
      </c>
      <c r="C109" s="149"/>
      <c r="D109" s="149"/>
      <c r="E109" s="149"/>
      <c r="F109" s="150"/>
      <c r="G109" s="69" t="s">
        <v>2924</v>
      </c>
      <c r="H109" s="182">
        <v>0.05</v>
      </c>
      <c r="I109" s="150"/>
      <c r="J109" s="183">
        <v>28.54</v>
      </c>
      <c r="K109" s="150"/>
      <c r="L109" s="71">
        <v>1.427</v>
      </c>
    </row>
    <row r="110" spans="1:12" ht="15" customHeight="1">
      <c r="A110" s="44"/>
      <c r="B110" s="44"/>
      <c r="C110" s="44"/>
      <c r="D110" s="44"/>
      <c r="E110" s="44"/>
      <c r="F110" s="44"/>
      <c r="G110" s="44"/>
      <c r="H110" s="168" t="s">
        <v>2925</v>
      </c>
      <c r="I110" s="149"/>
      <c r="J110" s="149"/>
      <c r="K110" s="150"/>
      <c r="L110" s="72">
        <v>270.48419999999999</v>
      </c>
    </row>
    <row r="111" spans="1:12" ht="15" customHeight="1">
      <c r="A111" s="44"/>
      <c r="B111" s="44"/>
      <c r="C111" s="44"/>
      <c r="D111" s="44"/>
      <c r="E111" s="44"/>
      <c r="F111" s="44"/>
      <c r="G111" s="44"/>
      <c r="H111" s="169" t="s">
        <v>2926</v>
      </c>
      <c r="I111" s="149"/>
      <c r="J111" s="149"/>
      <c r="K111" s="150"/>
      <c r="L111" s="71">
        <v>343.16910000000001</v>
      </c>
    </row>
    <row r="112" spans="1:12" ht="15" customHeight="1">
      <c r="A112" s="44"/>
      <c r="B112" s="44"/>
      <c r="C112" s="44"/>
      <c r="D112" s="44"/>
      <c r="E112" s="44"/>
      <c r="F112" s="44"/>
      <c r="G112" s="44"/>
      <c r="H112" s="169" t="s">
        <v>2927</v>
      </c>
      <c r="I112" s="149"/>
      <c r="J112" s="149"/>
      <c r="K112" s="150"/>
      <c r="L112" s="67">
        <v>343.17</v>
      </c>
    </row>
    <row r="113" spans="1:12" ht="15" customHeight="1">
      <c r="A113" s="44"/>
      <c r="B113" s="44"/>
      <c r="C113" s="44"/>
      <c r="D113" s="44"/>
      <c r="E113" s="44"/>
      <c r="F113" s="44"/>
      <c r="G113" s="44"/>
    </row>
    <row r="114" spans="1:12" ht="15" customHeight="1">
      <c r="A114" s="44"/>
      <c r="B114" s="44"/>
      <c r="C114" s="44"/>
      <c r="D114" s="44"/>
      <c r="E114" s="44"/>
      <c r="F114" s="44"/>
      <c r="G114" s="44"/>
    </row>
    <row r="115" spans="1:12" ht="9.75" customHeight="1">
      <c r="A115" s="44"/>
      <c r="B115" s="44"/>
      <c r="C115" s="44"/>
      <c r="D115" s="44"/>
      <c r="E115" s="170"/>
      <c r="F115" s="127"/>
      <c r="G115" s="127"/>
      <c r="H115" s="44"/>
      <c r="I115" s="44"/>
      <c r="J115" s="44"/>
      <c r="K115" s="44"/>
      <c r="L115" s="44"/>
    </row>
    <row r="116" spans="1:12" ht="19.5" customHeight="1">
      <c r="A116" s="171" t="s">
        <v>2928</v>
      </c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50"/>
    </row>
    <row r="117" spans="1:12" ht="19.5" customHeight="1">
      <c r="A117" s="180" t="s">
        <v>2929</v>
      </c>
      <c r="B117" s="149"/>
      <c r="C117" s="149"/>
      <c r="D117" s="149"/>
      <c r="E117" s="149"/>
      <c r="F117" s="150"/>
      <c r="G117" s="65" t="s">
        <v>2930</v>
      </c>
      <c r="H117" s="179" t="s">
        <v>2931</v>
      </c>
      <c r="I117" s="150"/>
      <c r="J117" s="179" t="s">
        <v>2932</v>
      </c>
      <c r="K117" s="150"/>
      <c r="L117" s="65" t="s">
        <v>2933</v>
      </c>
    </row>
    <row r="118" spans="1:12" ht="15" customHeight="1">
      <c r="A118" s="69" t="s">
        <v>2934</v>
      </c>
      <c r="B118" s="181" t="s">
        <v>2935</v>
      </c>
      <c r="C118" s="149"/>
      <c r="D118" s="149"/>
      <c r="E118" s="149"/>
      <c r="F118" s="149"/>
      <c r="G118" s="69" t="s">
        <v>2936</v>
      </c>
      <c r="H118" s="182">
        <v>2.6709999999999998</v>
      </c>
      <c r="I118" s="150"/>
      <c r="J118" s="198">
        <v>12.43</v>
      </c>
      <c r="K118" s="150"/>
      <c r="L118" s="71">
        <v>33.200530000000001</v>
      </c>
    </row>
    <row r="119" spans="1:12" ht="15" customHeight="1">
      <c r="A119" s="69" t="s">
        <v>2937</v>
      </c>
      <c r="B119" s="181" t="s">
        <v>2938</v>
      </c>
      <c r="C119" s="149"/>
      <c r="D119" s="149"/>
      <c r="E119" s="149"/>
      <c r="F119" s="149"/>
      <c r="G119" s="69" t="s">
        <v>2939</v>
      </c>
      <c r="H119" s="182">
        <v>8.3324999999999996</v>
      </c>
      <c r="I119" s="150"/>
      <c r="J119" s="198">
        <v>9.14</v>
      </c>
      <c r="K119" s="150"/>
      <c r="L119" s="71">
        <v>76.159049999999993</v>
      </c>
    </row>
    <row r="120" spans="1:12" ht="15" customHeight="1">
      <c r="A120" s="44"/>
      <c r="B120" s="44"/>
      <c r="C120" s="44"/>
      <c r="D120" s="44"/>
      <c r="E120" s="44"/>
      <c r="F120" s="44"/>
      <c r="G120" s="44"/>
      <c r="H120" s="168" t="s">
        <v>2940</v>
      </c>
      <c r="I120" s="149"/>
      <c r="J120" s="149"/>
      <c r="K120" s="150"/>
      <c r="L120" s="72">
        <v>109.3596</v>
      </c>
    </row>
    <row r="121" spans="1:12" ht="19.5" customHeight="1">
      <c r="A121" s="180" t="s">
        <v>2941</v>
      </c>
      <c r="B121" s="149"/>
      <c r="C121" s="149"/>
      <c r="D121" s="149"/>
      <c r="E121" s="149"/>
      <c r="F121" s="150"/>
      <c r="G121" s="65" t="s">
        <v>2942</v>
      </c>
      <c r="H121" s="179" t="s">
        <v>2943</v>
      </c>
      <c r="I121" s="150"/>
      <c r="J121" s="179" t="s">
        <v>2944</v>
      </c>
      <c r="K121" s="150"/>
      <c r="L121" s="65" t="s">
        <v>2945</v>
      </c>
    </row>
    <row r="122" spans="1:12" ht="15" customHeight="1">
      <c r="A122" s="69" t="s">
        <v>2946</v>
      </c>
      <c r="B122" s="181" t="s">
        <v>2947</v>
      </c>
      <c r="C122" s="149"/>
      <c r="D122" s="149"/>
      <c r="E122" s="149"/>
      <c r="F122" s="150"/>
      <c r="G122" s="69" t="s">
        <v>2948</v>
      </c>
      <c r="H122" s="182">
        <v>29.6</v>
      </c>
      <c r="I122" s="150"/>
      <c r="J122" s="183">
        <v>30.27</v>
      </c>
      <c r="K122" s="150"/>
      <c r="L122" s="71">
        <v>895.99199999999996</v>
      </c>
    </row>
    <row r="123" spans="1:12" ht="15" customHeight="1">
      <c r="A123" s="69" t="s">
        <v>2949</v>
      </c>
      <c r="B123" s="181" t="s">
        <v>2950</v>
      </c>
      <c r="C123" s="149"/>
      <c r="D123" s="149"/>
      <c r="E123" s="149"/>
      <c r="F123" s="150"/>
      <c r="G123" s="69" t="s">
        <v>2951</v>
      </c>
      <c r="H123" s="182">
        <v>11.2</v>
      </c>
      <c r="I123" s="150"/>
      <c r="J123" s="183">
        <v>13.44</v>
      </c>
      <c r="K123" s="150"/>
      <c r="L123" s="71">
        <v>150.52799999999999</v>
      </c>
    </row>
    <row r="124" spans="1:12" ht="15" customHeight="1">
      <c r="A124" s="69" t="s">
        <v>2952</v>
      </c>
      <c r="B124" s="181" t="s">
        <v>2953</v>
      </c>
      <c r="C124" s="149"/>
      <c r="D124" s="149"/>
      <c r="E124" s="149"/>
      <c r="F124" s="150"/>
      <c r="G124" s="69" t="s">
        <v>2954</v>
      </c>
      <c r="H124" s="182">
        <v>0.504</v>
      </c>
      <c r="I124" s="150"/>
      <c r="J124" s="183">
        <v>7.88</v>
      </c>
      <c r="K124" s="150"/>
      <c r="L124" s="71">
        <v>3.9715199999999999</v>
      </c>
    </row>
    <row r="125" spans="1:12" ht="15" customHeight="1">
      <c r="A125" s="69" t="s">
        <v>2955</v>
      </c>
      <c r="B125" s="181" t="s">
        <v>2956</v>
      </c>
      <c r="C125" s="149"/>
      <c r="D125" s="149"/>
      <c r="E125" s="149"/>
      <c r="F125" s="150"/>
      <c r="G125" s="69" t="s">
        <v>2957</v>
      </c>
      <c r="H125" s="182">
        <v>1</v>
      </c>
      <c r="I125" s="150"/>
      <c r="J125" s="183">
        <v>270.45999999999998</v>
      </c>
      <c r="K125" s="150"/>
      <c r="L125" s="71">
        <v>270.45999999999998</v>
      </c>
    </row>
    <row r="126" spans="1:12" ht="15" customHeight="1">
      <c r="A126" s="44"/>
      <c r="B126" s="44"/>
      <c r="C126" s="44"/>
      <c r="D126" s="44"/>
      <c r="E126" s="44"/>
      <c r="F126" s="44"/>
      <c r="G126" s="44"/>
      <c r="H126" s="168" t="s">
        <v>2958</v>
      </c>
      <c r="I126" s="149"/>
      <c r="J126" s="149"/>
      <c r="K126" s="150"/>
      <c r="L126" s="72">
        <v>1320.9514999999999</v>
      </c>
    </row>
    <row r="127" spans="1:12" ht="15" customHeight="1">
      <c r="A127" s="44"/>
      <c r="B127" s="44"/>
      <c r="C127" s="44"/>
      <c r="D127" s="44"/>
      <c r="E127" s="44"/>
      <c r="F127" s="44"/>
      <c r="G127" s="44"/>
      <c r="H127" s="169" t="s">
        <v>2959</v>
      </c>
      <c r="I127" s="149"/>
      <c r="J127" s="149"/>
      <c r="K127" s="150"/>
      <c r="L127" s="71">
        <v>1430.3110999999999</v>
      </c>
    </row>
    <row r="128" spans="1:12" ht="15" customHeight="1">
      <c r="A128" s="44"/>
      <c r="B128" s="44"/>
      <c r="C128" s="44"/>
      <c r="D128" s="44"/>
      <c r="E128" s="44"/>
      <c r="F128" s="44"/>
      <c r="G128" s="44"/>
      <c r="H128" s="169" t="s">
        <v>2960</v>
      </c>
      <c r="I128" s="149"/>
      <c r="J128" s="149"/>
      <c r="K128" s="150"/>
      <c r="L128" s="67">
        <v>1430.31</v>
      </c>
    </row>
    <row r="129" spans="1:12" ht="15" customHeight="1">
      <c r="A129" s="44"/>
      <c r="B129" s="44"/>
      <c r="C129" s="44"/>
      <c r="D129" s="44"/>
      <c r="E129" s="44"/>
      <c r="F129" s="44"/>
      <c r="G129" s="44"/>
    </row>
    <row r="130" spans="1:12" ht="15" customHeight="1">
      <c r="A130" s="44"/>
      <c r="B130" s="44"/>
      <c r="C130" s="44"/>
      <c r="D130" s="44"/>
      <c r="E130" s="44"/>
      <c r="F130" s="44"/>
      <c r="G130" s="44"/>
    </row>
    <row r="131" spans="1:12" ht="9.75" customHeight="1">
      <c r="A131" s="44"/>
      <c r="B131" s="44"/>
      <c r="C131" s="44"/>
      <c r="D131" s="44"/>
      <c r="E131" s="170"/>
      <c r="F131" s="127"/>
      <c r="G131" s="127"/>
      <c r="H131" s="44"/>
      <c r="I131" s="44"/>
      <c r="J131" s="44"/>
      <c r="K131" s="44"/>
      <c r="L131" s="44"/>
    </row>
    <row r="132" spans="1:12" ht="19.5" customHeight="1">
      <c r="A132" s="171" t="s">
        <v>2961</v>
      </c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50"/>
    </row>
    <row r="133" spans="1:12" ht="19.5" customHeight="1">
      <c r="A133" s="180" t="s">
        <v>2962</v>
      </c>
      <c r="B133" s="149"/>
      <c r="C133" s="149"/>
      <c r="D133" s="149"/>
      <c r="E133" s="149"/>
      <c r="F133" s="150"/>
      <c r="G133" s="65" t="s">
        <v>2963</v>
      </c>
      <c r="H133" s="179" t="s">
        <v>2964</v>
      </c>
      <c r="I133" s="150"/>
      <c r="J133" s="179" t="s">
        <v>2965</v>
      </c>
      <c r="K133" s="150"/>
      <c r="L133" s="65" t="s">
        <v>2966</v>
      </c>
    </row>
    <row r="134" spans="1:12" ht="15" customHeight="1">
      <c r="A134" s="69" t="s">
        <v>2967</v>
      </c>
      <c r="B134" s="181" t="s">
        <v>2968</v>
      </c>
      <c r="C134" s="149"/>
      <c r="D134" s="149"/>
      <c r="E134" s="149"/>
      <c r="F134" s="149"/>
      <c r="G134" s="69" t="s">
        <v>2969</v>
      </c>
      <c r="H134" s="182">
        <v>0.08</v>
      </c>
      <c r="I134" s="150"/>
      <c r="J134" s="198">
        <v>10.49</v>
      </c>
      <c r="K134" s="150"/>
      <c r="L134" s="71">
        <v>0.83919999999999995</v>
      </c>
    </row>
    <row r="135" spans="1:12" ht="15" customHeight="1">
      <c r="A135" s="69" t="s">
        <v>2970</v>
      </c>
      <c r="B135" s="181" t="s">
        <v>2971</v>
      </c>
      <c r="C135" s="149"/>
      <c r="D135" s="149"/>
      <c r="E135" s="149"/>
      <c r="F135" s="149"/>
      <c r="G135" s="69" t="s">
        <v>2972</v>
      </c>
      <c r="H135" s="182">
        <v>1.76</v>
      </c>
      <c r="I135" s="150"/>
      <c r="J135" s="198">
        <v>12.43</v>
      </c>
      <c r="K135" s="150"/>
      <c r="L135" s="71">
        <v>21.876799999999999</v>
      </c>
    </row>
    <row r="136" spans="1:12" ht="15" customHeight="1">
      <c r="A136" s="69" t="s">
        <v>2973</v>
      </c>
      <c r="B136" s="181" t="s">
        <v>2974</v>
      </c>
      <c r="C136" s="149"/>
      <c r="D136" s="149"/>
      <c r="E136" s="149"/>
      <c r="F136" s="149"/>
      <c r="G136" s="69" t="s">
        <v>2975</v>
      </c>
      <c r="H136" s="182">
        <v>0.08</v>
      </c>
      <c r="I136" s="150"/>
      <c r="J136" s="198">
        <v>12.43</v>
      </c>
      <c r="K136" s="150"/>
      <c r="L136" s="71">
        <v>0.99439999999999995</v>
      </c>
    </row>
    <row r="137" spans="1:12" ht="15" customHeight="1">
      <c r="A137" s="69" t="s">
        <v>2976</v>
      </c>
      <c r="B137" s="181" t="s">
        <v>2977</v>
      </c>
      <c r="C137" s="149"/>
      <c r="D137" s="149"/>
      <c r="E137" s="149"/>
      <c r="F137" s="149"/>
      <c r="G137" s="69" t="s">
        <v>2978</v>
      </c>
      <c r="H137" s="182">
        <v>1.7760499999999999</v>
      </c>
      <c r="I137" s="150"/>
      <c r="J137" s="198">
        <v>9.14</v>
      </c>
      <c r="K137" s="150"/>
      <c r="L137" s="71">
        <v>16.233097000000001</v>
      </c>
    </row>
    <row r="138" spans="1:12" ht="15" customHeight="1">
      <c r="A138" s="44"/>
      <c r="B138" s="44"/>
      <c r="C138" s="44"/>
      <c r="D138" s="44"/>
      <c r="E138" s="44"/>
      <c r="F138" s="44"/>
      <c r="G138" s="44"/>
      <c r="H138" s="168" t="s">
        <v>2979</v>
      </c>
      <c r="I138" s="149"/>
      <c r="J138" s="149"/>
      <c r="K138" s="150"/>
      <c r="L138" s="72">
        <v>39.9435</v>
      </c>
    </row>
    <row r="139" spans="1:12" ht="19.5" customHeight="1">
      <c r="A139" s="180" t="s">
        <v>2980</v>
      </c>
      <c r="B139" s="149"/>
      <c r="C139" s="149"/>
      <c r="D139" s="149"/>
      <c r="E139" s="149"/>
      <c r="F139" s="150"/>
      <c r="G139" s="65" t="s">
        <v>2981</v>
      </c>
      <c r="H139" s="179" t="s">
        <v>2982</v>
      </c>
      <c r="I139" s="150"/>
      <c r="J139" s="179" t="s">
        <v>2983</v>
      </c>
      <c r="K139" s="150"/>
      <c r="L139" s="65" t="s">
        <v>2984</v>
      </c>
    </row>
    <row r="140" spans="1:12" ht="15" customHeight="1">
      <c r="A140" s="69" t="s">
        <v>2985</v>
      </c>
      <c r="B140" s="181" t="s">
        <v>2986</v>
      </c>
      <c r="C140" s="149"/>
      <c r="D140" s="149"/>
      <c r="E140" s="149"/>
      <c r="F140" s="150"/>
      <c r="G140" s="69" t="s">
        <v>2987</v>
      </c>
      <c r="H140" s="182">
        <v>1.6379999999999999</v>
      </c>
      <c r="I140" s="150"/>
      <c r="J140" s="183">
        <v>4.57</v>
      </c>
      <c r="K140" s="150"/>
      <c r="L140" s="71">
        <v>7.4856600000000002</v>
      </c>
    </row>
    <row r="141" spans="1:12" ht="15" customHeight="1">
      <c r="A141" s="69" t="s">
        <v>2988</v>
      </c>
      <c r="B141" s="181" t="s">
        <v>2989</v>
      </c>
      <c r="C141" s="149"/>
      <c r="D141" s="149"/>
      <c r="E141" s="149"/>
      <c r="F141" s="150"/>
      <c r="G141" s="69" t="s">
        <v>2990</v>
      </c>
      <c r="H141" s="182">
        <v>3.7904</v>
      </c>
      <c r="I141" s="150"/>
      <c r="J141" s="183">
        <v>2.2799999999999998</v>
      </c>
      <c r="K141" s="150"/>
      <c r="L141" s="71">
        <v>8.6421119999999991</v>
      </c>
    </row>
    <row r="142" spans="1:12" ht="15" customHeight="1">
      <c r="A142" s="69" t="s">
        <v>2991</v>
      </c>
      <c r="B142" s="181" t="s">
        <v>2992</v>
      </c>
      <c r="C142" s="149"/>
      <c r="D142" s="149"/>
      <c r="E142" s="149"/>
      <c r="F142" s="150"/>
      <c r="G142" s="69" t="s">
        <v>2993</v>
      </c>
      <c r="H142" s="182">
        <v>1.155</v>
      </c>
      <c r="I142" s="150"/>
      <c r="J142" s="183">
        <v>34.49</v>
      </c>
      <c r="K142" s="150"/>
      <c r="L142" s="71">
        <v>39.835949999999997</v>
      </c>
    </row>
    <row r="143" spans="1:12" ht="15" customHeight="1">
      <c r="A143" s="69" t="s">
        <v>2994</v>
      </c>
      <c r="B143" s="181" t="s">
        <v>2995</v>
      </c>
      <c r="C143" s="149"/>
      <c r="D143" s="149"/>
      <c r="E143" s="149"/>
      <c r="F143" s="150"/>
      <c r="G143" s="69" t="s">
        <v>2996</v>
      </c>
      <c r="H143" s="182">
        <v>0.15</v>
      </c>
      <c r="I143" s="150"/>
      <c r="J143" s="183">
        <v>10.95</v>
      </c>
      <c r="K143" s="150"/>
      <c r="L143" s="71">
        <v>1.6425000000000001</v>
      </c>
    </row>
    <row r="144" spans="1:12" ht="15" customHeight="1">
      <c r="A144" s="69" t="s">
        <v>2997</v>
      </c>
      <c r="B144" s="181" t="s">
        <v>2998</v>
      </c>
      <c r="C144" s="149"/>
      <c r="D144" s="149"/>
      <c r="E144" s="149"/>
      <c r="F144" s="150"/>
      <c r="G144" s="69" t="s">
        <v>2999</v>
      </c>
      <c r="H144" s="182">
        <v>3</v>
      </c>
      <c r="I144" s="150"/>
      <c r="J144" s="183">
        <v>0.28999999999999998</v>
      </c>
      <c r="K144" s="150"/>
      <c r="L144" s="71">
        <v>0.87</v>
      </c>
    </row>
    <row r="145" spans="1:12" ht="15" customHeight="1">
      <c r="A145" s="69" t="s">
        <v>3000</v>
      </c>
      <c r="B145" s="181" t="s">
        <v>3001</v>
      </c>
      <c r="C145" s="149"/>
      <c r="D145" s="149"/>
      <c r="E145" s="149"/>
      <c r="F145" s="150"/>
      <c r="G145" s="69" t="s">
        <v>3002</v>
      </c>
      <c r="H145" s="182">
        <v>7.1999999999999995E-2</v>
      </c>
      <c r="I145" s="150"/>
      <c r="J145" s="183">
        <v>24.24</v>
      </c>
      <c r="K145" s="150"/>
      <c r="L145" s="71">
        <v>1.7452799999999999</v>
      </c>
    </row>
    <row r="146" spans="1:12" ht="15" customHeight="1">
      <c r="A146" s="69" t="s">
        <v>3003</v>
      </c>
      <c r="B146" s="181" t="s">
        <v>3004</v>
      </c>
      <c r="C146" s="149"/>
      <c r="D146" s="149"/>
      <c r="E146" s="149"/>
      <c r="F146" s="150"/>
      <c r="G146" s="69" t="s">
        <v>3005</v>
      </c>
      <c r="H146" s="182">
        <v>8.0000000000000002E-3</v>
      </c>
      <c r="I146" s="150"/>
      <c r="J146" s="183">
        <v>11.77</v>
      </c>
      <c r="K146" s="150"/>
      <c r="L146" s="71">
        <v>9.4159999999999994E-2</v>
      </c>
    </row>
    <row r="147" spans="1:12" ht="15" customHeight="1">
      <c r="A147" s="69" t="s">
        <v>3006</v>
      </c>
      <c r="B147" s="181" t="s">
        <v>3007</v>
      </c>
      <c r="C147" s="149"/>
      <c r="D147" s="149"/>
      <c r="E147" s="149"/>
      <c r="F147" s="150"/>
      <c r="G147" s="69" t="s">
        <v>3008</v>
      </c>
      <c r="H147" s="182">
        <v>0.1</v>
      </c>
      <c r="I147" s="150"/>
      <c r="J147" s="183">
        <v>20.47</v>
      </c>
      <c r="K147" s="150"/>
      <c r="L147" s="71">
        <v>2.0470000000000002</v>
      </c>
    </row>
    <row r="148" spans="1:12" ht="15" customHeight="1">
      <c r="A148" s="44"/>
      <c r="B148" s="44"/>
      <c r="C148" s="44"/>
      <c r="D148" s="44"/>
      <c r="E148" s="44"/>
      <c r="F148" s="44"/>
      <c r="G148" s="44"/>
      <c r="H148" s="168" t="s">
        <v>3009</v>
      </c>
      <c r="I148" s="149"/>
      <c r="J148" s="149"/>
      <c r="K148" s="150"/>
      <c r="L148" s="72">
        <v>62.3628</v>
      </c>
    </row>
    <row r="149" spans="1:12" ht="15" customHeight="1">
      <c r="A149" s="44"/>
      <c r="B149" s="44"/>
      <c r="C149" s="44"/>
      <c r="D149" s="44"/>
      <c r="E149" s="44"/>
      <c r="F149" s="44"/>
      <c r="G149" s="44"/>
      <c r="H149" s="169" t="s">
        <v>3010</v>
      </c>
      <c r="I149" s="149"/>
      <c r="J149" s="149"/>
      <c r="K149" s="150"/>
      <c r="L149" s="71">
        <v>102.30629999999999</v>
      </c>
    </row>
    <row r="150" spans="1:12" ht="15" customHeight="1">
      <c r="A150" s="44"/>
      <c r="B150" s="44"/>
      <c r="C150" s="44"/>
      <c r="D150" s="44"/>
      <c r="E150" s="44"/>
      <c r="F150" s="44"/>
      <c r="G150" s="44"/>
      <c r="H150" s="169" t="s">
        <v>3011</v>
      </c>
      <c r="I150" s="149"/>
      <c r="J150" s="149"/>
      <c r="K150" s="150"/>
      <c r="L150" s="67">
        <v>102.31</v>
      </c>
    </row>
    <row r="151" spans="1:12" ht="15" customHeight="1">
      <c r="A151" s="44"/>
      <c r="B151" s="44"/>
      <c r="C151" s="44"/>
      <c r="D151" s="44"/>
      <c r="E151" s="44"/>
      <c r="F151" s="44"/>
      <c r="G151" s="44"/>
    </row>
    <row r="152" spans="1:12" ht="15" customHeight="1">
      <c r="A152" s="44"/>
      <c r="B152" s="44"/>
      <c r="C152" s="44"/>
      <c r="D152" s="44"/>
      <c r="E152" s="44"/>
      <c r="F152" s="44"/>
      <c r="G152" s="44"/>
    </row>
    <row r="153" spans="1:12" ht="9.75" customHeight="1">
      <c r="A153" s="44"/>
      <c r="B153" s="44"/>
      <c r="C153" s="44"/>
      <c r="D153" s="44"/>
      <c r="E153" s="170"/>
      <c r="F153" s="127"/>
      <c r="G153" s="127"/>
      <c r="H153" s="44"/>
      <c r="I153" s="44"/>
      <c r="J153" s="44"/>
      <c r="K153" s="44"/>
      <c r="L153" s="44"/>
    </row>
    <row r="154" spans="1:12" ht="19.5" customHeight="1">
      <c r="A154" s="171" t="s">
        <v>3012</v>
      </c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50"/>
    </row>
    <row r="155" spans="1:12" ht="19.5" customHeight="1">
      <c r="A155" s="180" t="s">
        <v>3013</v>
      </c>
      <c r="B155" s="149"/>
      <c r="C155" s="149"/>
      <c r="D155" s="149"/>
      <c r="E155" s="149"/>
      <c r="F155" s="150"/>
      <c r="G155" s="65" t="s">
        <v>3014</v>
      </c>
      <c r="H155" s="179" t="s">
        <v>3015</v>
      </c>
      <c r="I155" s="150"/>
      <c r="J155" s="179" t="s">
        <v>3016</v>
      </c>
      <c r="K155" s="150"/>
      <c r="L155" s="65" t="s">
        <v>3017</v>
      </c>
    </row>
    <row r="156" spans="1:12" ht="15" customHeight="1">
      <c r="A156" s="69" t="s">
        <v>3018</v>
      </c>
      <c r="B156" s="181" t="s">
        <v>3019</v>
      </c>
      <c r="C156" s="149"/>
      <c r="D156" s="149"/>
      <c r="E156" s="149"/>
      <c r="F156" s="149"/>
      <c r="G156" s="69" t="s">
        <v>3020</v>
      </c>
      <c r="H156" s="182">
        <v>0.5</v>
      </c>
      <c r="I156" s="150"/>
      <c r="J156" s="198">
        <v>12.43</v>
      </c>
      <c r="K156" s="150"/>
      <c r="L156" s="71">
        <v>6.2149999999999999</v>
      </c>
    </row>
    <row r="157" spans="1:12" ht="15" customHeight="1">
      <c r="A157" s="69" t="s">
        <v>3021</v>
      </c>
      <c r="B157" s="181" t="s">
        <v>3022</v>
      </c>
      <c r="C157" s="149"/>
      <c r="D157" s="149"/>
      <c r="E157" s="149"/>
      <c r="F157" s="149"/>
      <c r="G157" s="69" t="s">
        <v>3023</v>
      </c>
      <c r="H157" s="182">
        <v>0.5</v>
      </c>
      <c r="I157" s="150"/>
      <c r="J157" s="198">
        <v>9.14</v>
      </c>
      <c r="K157" s="150"/>
      <c r="L157" s="71">
        <v>4.57</v>
      </c>
    </row>
    <row r="158" spans="1:12" ht="15" customHeight="1">
      <c r="A158" s="44"/>
      <c r="B158" s="44"/>
      <c r="C158" s="44"/>
      <c r="D158" s="44"/>
      <c r="E158" s="44"/>
      <c r="F158" s="44"/>
      <c r="G158" s="44"/>
      <c r="H158" s="168" t="s">
        <v>3024</v>
      </c>
      <c r="I158" s="149"/>
      <c r="J158" s="149"/>
      <c r="K158" s="150"/>
      <c r="L158" s="72">
        <v>10.785</v>
      </c>
    </row>
    <row r="159" spans="1:12" ht="19.5" customHeight="1">
      <c r="A159" s="180" t="s">
        <v>3025</v>
      </c>
      <c r="B159" s="149"/>
      <c r="C159" s="149"/>
      <c r="D159" s="149"/>
      <c r="E159" s="149"/>
      <c r="F159" s="150"/>
      <c r="G159" s="65" t="s">
        <v>3026</v>
      </c>
      <c r="H159" s="179" t="s">
        <v>3027</v>
      </c>
      <c r="I159" s="150"/>
      <c r="J159" s="179" t="s">
        <v>3028</v>
      </c>
      <c r="K159" s="150"/>
      <c r="L159" s="65" t="s">
        <v>3029</v>
      </c>
    </row>
    <row r="160" spans="1:12" ht="15" customHeight="1">
      <c r="A160" s="69" t="s">
        <v>3030</v>
      </c>
      <c r="B160" s="181" t="s">
        <v>3031</v>
      </c>
      <c r="C160" s="149"/>
      <c r="D160" s="149"/>
      <c r="E160" s="149"/>
      <c r="F160" s="150"/>
      <c r="G160" s="69" t="s">
        <v>3032</v>
      </c>
      <c r="H160" s="182">
        <v>0.25</v>
      </c>
      <c r="I160" s="150"/>
      <c r="J160" s="183">
        <v>5.35</v>
      </c>
      <c r="K160" s="150"/>
      <c r="L160" s="71">
        <v>1.3374999999999999</v>
      </c>
    </row>
    <row r="161" spans="1:12" ht="15" customHeight="1">
      <c r="A161" s="69" t="s">
        <v>3033</v>
      </c>
      <c r="B161" s="181" t="s">
        <v>3034</v>
      </c>
      <c r="C161" s="149"/>
      <c r="D161" s="149"/>
      <c r="E161" s="149"/>
      <c r="F161" s="150"/>
      <c r="G161" s="69" t="s">
        <v>3035</v>
      </c>
      <c r="H161" s="182">
        <v>1.5</v>
      </c>
      <c r="I161" s="150"/>
      <c r="J161" s="183">
        <v>4.57</v>
      </c>
      <c r="K161" s="150"/>
      <c r="L161" s="71">
        <v>6.8550000000000004</v>
      </c>
    </row>
    <row r="162" spans="1:12" ht="15" customHeight="1">
      <c r="A162" s="69" t="s">
        <v>3036</v>
      </c>
      <c r="B162" s="181" t="s">
        <v>3037</v>
      </c>
      <c r="C162" s="149"/>
      <c r="D162" s="149"/>
      <c r="E162" s="149"/>
      <c r="F162" s="150"/>
      <c r="G162" s="69" t="s">
        <v>3038</v>
      </c>
      <c r="H162" s="182">
        <v>0.125</v>
      </c>
      <c r="I162" s="150"/>
      <c r="J162" s="183">
        <v>7.35</v>
      </c>
      <c r="K162" s="150"/>
      <c r="L162" s="71">
        <v>0.91874999999999996</v>
      </c>
    </row>
    <row r="163" spans="1:12" ht="15" customHeight="1">
      <c r="A163" s="69" t="s">
        <v>3039</v>
      </c>
      <c r="B163" s="181" t="s">
        <v>3040</v>
      </c>
      <c r="C163" s="149"/>
      <c r="D163" s="149"/>
      <c r="E163" s="149"/>
      <c r="F163" s="150"/>
      <c r="G163" s="69" t="s">
        <v>3041</v>
      </c>
      <c r="H163" s="182">
        <v>1</v>
      </c>
      <c r="I163" s="150"/>
      <c r="J163" s="183">
        <v>165.5</v>
      </c>
      <c r="K163" s="150"/>
      <c r="L163" s="71">
        <v>165.5</v>
      </c>
    </row>
    <row r="164" spans="1:12" ht="15" customHeight="1">
      <c r="A164" s="44"/>
      <c r="B164" s="44"/>
      <c r="C164" s="44"/>
      <c r="D164" s="44"/>
      <c r="E164" s="44"/>
      <c r="F164" s="44"/>
      <c r="G164" s="44"/>
      <c r="H164" s="168" t="s">
        <v>3042</v>
      </c>
      <c r="I164" s="149"/>
      <c r="J164" s="149"/>
      <c r="K164" s="150"/>
      <c r="L164" s="72">
        <v>174.6113</v>
      </c>
    </row>
    <row r="165" spans="1:12" ht="15" customHeight="1">
      <c r="A165" s="44"/>
      <c r="B165" s="44"/>
      <c r="C165" s="44"/>
      <c r="D165" s="44"/>
      <c r="E165" s="44"/>
      <c r="F165" s="44"/>
      <c r="G165" s="44"/>
      <c r="H165" s="169" t="s">
        <v>3043</v>
      </c>
      <c r="I165" s="149"/>
      <c r="J165" s="149"/>
      <c r="K165" s="150"/>
      <c r="L165" s="71">
        <v>185.3963</v>
      </c>
    </row>
    <row r="166" spans="1:12" ht="15" customHeight="1">
      <c r="A166" s="44"/>
      <c r="B166" s="44"/>
      <c r="C166" s="44"/>
      <c r="D166" s="44"/>
      <c r="E166" s="44"/>
      <c r="F166" s="44"/>
      <c r="G166" s="44"/>
      <c r="H166" s="169" t="s">
        <v>3044</v>
      </c>
      <c r="I166" s="149"/>
      <c r="J166" s="149"/>
      <c r="K166" s="150"/>
      <c r="L166" s="67">
        <v>185.4</v>
      </c>
    </row>
    <row r="167" spans="1:12" ht="15" customHeight="1">
      <c r="A167" s="44"/>
      <c r="B167" s="44"/>
      <c r="C167" s="44"/>
      <c r="D167" s="44"/>
      <c r="E167" s="44"/>
      <c r="F167" s="44"/>
      <c r="G167" s="44"/>
    </row>
    <row r="168" spans="1:12" ht="15" customHeight="1">
      <c r="A168" s="44"/>
      <c r="B168" s="44"/>
      <c r="C168" s="44"/>
      <c r="D168" s="44"/>
      <c r="E168" s="44"/>
      <c r="F168" s="44"/>
      <c r="G168" s="44"/>
    </row>
    <row r="169" spans="1:12" ht="9.75" customHeight="1">
      <c r="A169" s="44"/>
      <c r="B169" s="44"/>
      <c r="C169" s="44"/>
      <c r="D169" s="44"/>
      <c r="E169" s="170"/>
      <c r="F169" s="127"/>
      <c r="G169" s="127"/>
      <c r="H169" s="44"/>
      <c r="I169" s="44"/>
      <c r="J169" s="44"/>
      <c r="K169" s="44"/>
      <c r="L169" s="44"/>
    </row>
    <row r="170" spans="1:12" ht="19.5" customHeight="1">
      <c r="A170" s="171" t="s">
        <v>3045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50"/>
    </row>
    <row r="171" spans="1:12" ht="19.5" customHeight="1">
      <c r="A171" s="180" t="s">
        <v>3046</v>
      </c>
      <c r="B171" s="149"/>
      <c r="C171" s="149"/>
      <c r="D171" s="149"/>
      <c r="E171" s="149"/>
      <c r="F171" s="150"/>
      <c r="G171" s="65" t="s">
        <v>3047</v>
      </c>
      <c r="H171" s="179" t="s">
        <v>3048</v>
      </c>
      <c r="I171" s="150"/>
      <c r="J171" s="179" t="s">
        <v>3049</v>
      </c>
      <c r="K171" s="150"/>
      <c r="L171" s="65" t="s">
        <v>3050</v>
      </c>
    </row>
    <row r="172" spans="1:12" ht="15" customHeight="1">
      <c r="A172" s="69" t="s">
        <v>3051</v>
      </c>
      <c r="B172" s="181" t="s">
        <v>3052</v>
      </c>
      <c r="C172" s="149"/>
      <c r="D172" s="149"/>
      <c r="E172" s="149"/>
      <c r="F172" s="149"/>
      <c r="G172" s="69" t="s">
        <v>3053</v>
      </c>
      <c r="H172" s="182">
        <v>0.5</v>
      </c>
      <c r="I172" s="150"/>
      <c r="J172" s="198">
        <v>12.43</v>
      </c>
      <c r="K172" s="150"/>
      <c r="L172" s="71">
        <v>6.2149999999999999</v>
      </c>
    </row>
    <row r="173" spans="1:12" ht="15" customHeight="1">
      <c r="A173" s="69" t="s">
        <v>3054</v>
      </c>
      <c r="B173" s="181" t="s">
        <v>3055</v>
      </c>
      <c r="C173" s="149"/>
      <c r="D173" s="149"/>
      <c r="E173" s="149"/>
      <c r="F173" s="149"/>
      <c r="G173" s="69" t="s">
        <v>3056</v>
      </c>
      <c r="H173" s="182">
        <v>0.5</v>
      </c>
      <c r="I173" s="150"/>
      <c r="J173" s="198">
        <v>9.14</v>
      </c>
      <c r="K173" s="150"/>
      <c r="L173" s="71">
        <v>4.57</v>
      </c>
    </row>
    <row r="174" spans="1:12" ht="15" customHeight="1">
      <c r="A174" s="44"/>
      <c r="B174" s="44"/>
      <c r="C174" s="44"/>
      <c r="D174" s="44"/>
      <c r="E174" s="44"/>
      <c r="F174" s="44"/>
      <c r="G174" s="44"/>
      <c r="H174" s="168" t="s">
        <v>3057</v>
      </c>
      <c r="I174" s="149"/>
      <c r="J174" s="149"/>
      <c r="K174" s="150"/>
      <c r="L174" s="72">
        <v>10.785</v>
      </c>
    </row>
    <row r="175" spans="1:12" ht="19.5" customHeight="1">
      <c r="A175" s="180" t="s">
        <v>3058</v>
      </c>
      <c r="B175" s="149"/>
      <c r="C175" s="149"/>
      <c r="D175" s="149"/>
      <c r="E175" s="149"/>
      <c r="F175" s="150"/>
      <c r="G175" s="65" t="s">
        <v>3059</v>
      </c>
      <c r="H175" s="179" t="s">
        <v>3060</v>
      </c>
      <c r="I175" s="150"/>
      <c r="J175" s="179" t="s">
        <v>3061</v>
      </c>
      <c r="K175" s="150"/>
      <c r="L175" s="65" t="s">
        <v>3062</v>
      </c>
    </row>
    <row r="176" spans="1:12" ht="15" customHeight="1">
      <c r="A176" s="69" t="s">
        <v>3063</v>
      </c>
      <c r="B176" s="181" t="s">
        <v>3064</v>
      </c>
      <c r="C176" s="149"/>
      <c r="D176" s="149"/>
      <c r="E176" s="149"/>
      <c r="F176" s="150"/>
      <c r="G176" s="69" t="s">
        <v>3065</v>
      </c>
      <c r="H176" s="182">
        <v>4</v>
      </c>
      <c r="I176" s="150"/>
      <c r="J176" s="183">
        <v>0.27</v>
      </c>
      <c r="K176" s="150"/>
      <c r="L176" s="71">
        <v>1.08</v>
      </c>
    </row>
    <row r="177" spans="1:12" ht="15" customHeight="1">
      <c r="A177" s="69" t="s">
        <v>3066</v>
      </c>
      <c r="B177" s="181" t="s">
        <v>3067</v>
      </c>
      <c r="C177" s="149"/>
      <c r="D177" s="149"/>
      <c r="E177" s="149"/>
      <c r="F177" s="150"/>
      <c r="G177" s="69" t="s">
        <v>3068</v>
      </c>
      <c r="H177" s="182">
        <v>1</v>
      </c>
      <c r="I177" s="150"/>
      <c r="J177" s="183">
        <v>569.66999999999996</v>
      </c>
      <c r="K177" s="150"/>
      <c r="L177" s="71">
        <v>569.66999999999996</v>
      </c>
    </row>
    <row r="178" spans="1:12" ht="15" customHeight="1">
      <c r="A178" s="44"/>
      <c r="B178" s="44"/>
      <c r="C178" s="44"/>
      <c r="D178" s="44"/>
      <c r="E178" s="44"/>
      <c r="F178" s="44"/>
      <c r="G178" s="44"/>
      <c r="H178" s="168" t="s">
        <v>3069</v>
      </c>
      <c r="I178" s="149"/>
      <c r="J178" s="149"/>
      <c r="K178" s="150"/>
      <c r="L178" s="72">
        <v>570.75</v>
      </c>
    </row>
    <row r="179" spans="1:12" ht="15" customHeight="1">
      <c r="A179" s="44"/>
      <c r="B179" s="44"/>
      <c r="C179" s="44"/>
      <c r="D179" s="44"/>
      <c r="E179" s="44"/>
      <c r="F179" s="44"/>
      <c r="G179" s="44"/>
      <c r="H179" s="169" t="s">
        <v>3070</v>
      </c>
      <c r="I179" s="149"/>
      <c r="J179" s="149"/>
      <c r="K179" s="150"/>
      <c r="L179" s="71">
        <v>581.53499999999997</v>
      </c>
    </row>
    <row r="180" spans="1:12" ht="15" customHeight="1">
      <c r="A180" s="44"/>
      <c r="B180" s="44"/>
      <c r="C180" s="44"/>
      <c r="D180" s="44"/>
      <c r="E180" s="44"/>
      <c r="F180" s="44"/>
      <c r="G180" s="44"/>
      <c r="H180" s="169" t="s">
        <v>3071</v>
      </c>
      <c r="I180" s="149"/>
      <c r="J180" s="149"/>
      <c r="K180" s="150"/>
      <c r="L180" s="67">
        <v>581.54</v>
      </c>
    </row>
    <row r="181" spans="1:12" ht="15" customHeight="1">
      <c r="A181" s="44"/>
      <c r="B181" s="44"/>
      <c r="C181" s="44"/>
      <c r="D181" s="44"/>
      <c r="E181" s="44"/>
      <c r="F181" s="44"/>
      <c r="G181" s="44"/>
    </row>
    <row r="182" spans="1:12" ht="15" customHeight="1">
      <c r="A182" s="44"/>
      <c r="B182" s="44"/>
      <c r="C182" s="44"/>
      <c r="D182" s="44"/>
      <c r="E182" s="44"/>
      <c r="F182" s="44"/>
      <c r="G182" s="44"/>
    </row>
    <row r="183" spans="1:12" ht="9.75" customHeight="1">
      <c r="A183" s="44"/>
      <c r="B183" s="44"/>
      <c r="C183" s="44"/>
      <c r="D183" s="44"/>
      <c r="E183" s="170"/>
      <c r="F183" s="127"/>
      <c r="G183" s="127"/>
      <c r="H183" s="44"/>
      <c r="I183" s="44"/>
      <c r="J183" s="44"/>
      <c r="K183" s="44"/>
      <c r="L183" s="44"/>
    </row>
    <row r="184" spans="1:12" ht="19.5" customHeight="1">
      <c r="A184" s="171" t="s">
        <v>3072</v>
      </c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50"/>
    </row>
    <row r="185" spans="1:12" ht="19.5" customHeight="1">
      <c r="A185" s="180" t="s">
        <v>3073</v>
      </c>
      <c r="B185" s="149"/>
      <c r="C185" s="149"/>
      <c r="D185" s="149"/>
      <c r="E185" s="149"/>
      <c r="F185" s="150"/>
      <c r="G185" s="65" t="s">
        <v>3074</v>
      </c>
      <c r="H185" s="179" t="s">
        <v>3075</v>
      </c>
      <c r="I185" s="150"/>
      <c r="J185" s="179" t="s">
        <v>3076</v>
      </c>
      <c r="K185" s="150"/>
      <c r="L185" s="65" t="s">
        <v>3077</v>
      </c>
    </row>
    <row r="186" spans="1:12" ht="15" customHeight="1">
      <c r="A186" s="69" t="s">
        <v>3078</v>
      </c>
      <c r="B186" s="181" t="s">
        <v>3079</v>
      </c>
      <c r="C186" s="149"/>
      <c r="D186" s="149"/>
      <c r="E186" s="149"/>
      <c r="F186" s="150"/>
      <c r="G186" s="69" t="s">
        <v>3080</v>
      </c>
      <c r="H186" s="182">
        <v>1</v>
      </c>
      <c r="I186" s="150"/>
      <c r="J186" s="183">
        <v>875</v>
      </c>
      <c r="K186" s="150"/>
      <c r="L186" s="71">
        <v>875</v>
      </c>
    </row>
    <row r="187" spans="1:12" ht="15" customHeight="1">
      <c r="A187" s="44"/>
      <c r="B187" s="44"/>
      <c r="C187" s="44"/>
      <c r="D187" s="44"/>
      <c r="E187" s="44"/>
      <c r="F187" s="44"/>
      <c r="G187" s="44"/>
      <c r="H187" s="168" t="s">
        <v>3081</v>
      </c>
      <c r="I187" s="149"/>
      <c r="J187" s="149"/>
      <c r="K187" s="150"/>
      <c r="L187" s="72">
        <v>875</v>
      </c>
    </row>
    <row r="188" spans="1:12" ht="15" customHeight="1">
      <c r="A188" s="44"/>
      <c r="B188" s="44"/>
      <c r="C188" s="44"/>
      <c r="D188" s="44"/>
      <c r="E188" s="44"/>
      <c r="F188" s="44"/>
      <c r="G188" s="44"/>
      <c r="H188" s="169" t="s">
        <v>3082</v>
      </c>
      <c r="I188" s="149"/>
      <c r="J188" s="149"/>
      <c r="K188" s="150"/>
      <c r="L188" s="71">
        <v>875</v>
      </c>
    </row>
    <row r="189" spans="1:12" ht="15" customHeight="1">
      <c r="A189" s="44"/>
      <c r="B189" s="44"/>
      <c r="C189" s="44"/>
      <c r="D189" s="44"/>
      <c r="E189" s="44"/>
      <c r="F189" s="44"/>
      <c r="G189" s="44"/>
      <c r="H189" s="169" t="s">
        <v>3083</v>
      </c>
      <c r="I189" s="149"/>
      <c r="J189" s="149"/>
      <c r="K189" s="150"/>
      <c r="L189" s="67">
        <v>875</v>
      </c>
    </row>
    <row r="190" spans="1:12" ht="15" customHeight="1">
      <c r="A190" s="44"/>
      <c r="B190" s="44"/>
      <c r="C190" s="44"/>
      <c r="D190" s="44"/>
      <c r="E190" s="44"/>
      <c r="F190" s="44"/>
      <c r="G190" s="44"/>
    </row>
    <row r="191" spans="1:12" ht="15" customHeight="1">
      <c r="A191" s="44"/>
      <c r="B191" s="44"/>
      <c r="C191" s="44"/>
      <c r="D191" s="44"/>
      <c r="E191" s="44"/>
      <c r="F191" s="44"/>
      <c r="G191" s="44"/>
    </row>
    <row r="192" spans="1:12" ht="9.75" customHeight="1">
      <c r="A192" s="44"/>
      <c r="B192" s="44"/>
      <c r="C192" s="44"/>
      <c r="D192" s="44"/>
      <c r="E192" s="170"/>
      <c r="F192" s="127"/>
      <c r="G192" s="127"/>
      <c r="H192" s="44"/>
      <c r="I192" s="44"/>
      <c r="J192" s="44"/>
      <c r="K192" s="44"/>
      <c r="L192" s="44"/>
    </row>
    <row r="193" spans="1:12" ht="19.5" customHeight="1">
      <c r="A193" s="171" t="s">
        <v>3084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50"/>
    </row>
    <row r="194" spans="1:12" ht="19.5" customHeight="1">
      <c r="A194" s="180" t="s">
        <v>3085</v>
      </c>
      <c r="B194" s="149"/>
      <c r="C194" s="149"/>
      <c r="D194" s="149"/>
      <c r="E194" s="149"/>
      <c r="F194" s="150"/>
      <c r="G194" s="65" t="s">
        <v>3086</v>
      </c>
      <c r="H194" s="179" t="s">
        <v>3087</v>
      </c>
      <c r="I194" s="150"/>
      <c r="J194" s="179" t="s">
        <v>3088</v>
      </c>
      <c r="K194" s="150"/>
      <c r="L194" s="65" t="s">
        <v>3089</v>
      </c>
    </row>
    <row r="195" spans="1:12" ht="15" customHeight="1">
      <c r="A195" s="69" t="s">
        <v>3090</v>
      </c>
      <c r="B195" s="181" t="s">
        <v>3091</v>
      </c>
      <c r="C195" s="149"/>
      <c r="D195" s="149"/>
      <c r="E195" s="149"/>
      <c r="F195" s="150"/>
      <c r="G195" s="69" t="s">
        <v>3092</v>
      </c>
      <c r="H195" s="182">
        <v>1</v>
      </c>
      <c r="I195" s="150"/>
      <c r="J195" s="183">
        <v>700</v>
      </c>
      <c r="K195" s="150"/>
      <c r="L195" s="71">
        <v>700</v>
      </c>
    </row>
    <row r="196" spans="1:12" ht="15" customHeight="1">
      <c r="A196" s="44"/>
      <c r="B196" s="44"/>
      <c r="C196" s="44"/>
      <c r="D196" s="44"/>
      <c r="E196" s="44"/>
      <c r="F196" s="44"/>
      <c r="G196" s="44"/>
      <c r="H196" s="168" t="s">
        <v>3093</v>
      </c>
      <c r="I196" s="149"/>
      <c r="J196" s="149"/>
      <c r="K196" s="150"/>
      <c r="L196" s="72">
        <v>700</v>
      </c>
    </row>
    <row r="197" spans="1:12" ht="15" customHeight="1">
      <c r="A197" s="44"/>
      <c r="B197" s="44"/>
      <c r="C197" s="44"/>
      <c r="D197" s="44"/>
      <c r="E197" s="44"/>
      <c r="F197" s="44"/>
      <c r="G197" s="44"/>
      <c r="H197" s="169" t="s">
        <v>3094</v>
      </c>
      <c r="I197" s="149"/>
      <c r="J197" s="149"/>
      <c r="K197" s="150"/>
      <c r="L197" s="71">
        <v>700</v>
      </c>
    </row>
    <row r="198" spans="1:12" ht="15" customHeight="1">
      <c r="A198" s="44"/>
      <c r="B198" s="44"/>
      <c r="C198" s="44"/>
      <c r="D198" s="44"/>
      <c r="E198" s="44"/>
      <c r="F198" s="44"/>
      <c r="G198" s="44"/>
      <c r="H198" s="169" t="s">
        <v>3095</v>
      </c>
      <c r="I198" s="149"/>
      <c r="J198" s="149"/>
      <c r="K198" s="150"/>
      <c r="L198" s="67">
        <v>700</v>
      </c>
    </row>
    <row r="199" spans="1:12" ht="15" customHeight="1">
      <c r="A199" s="44"/>
      <c r="B199" s="44"/>
      <c r="C199" s="44"/>
      <c r="D199" s="44"/>
      <c r="E199" s="44"/>
      <c r="F199" s="44"/>
      <c r="G199" s="44"/>
    </row>
    <row r="200" spans="1:12" ht="15" customHeight="1">
      <c r="A200" s="44"/>
      <c r="B200" s="44"/>
      <c r="C200" s="44"/>
      <c r="D200" s="44"/>
      <c r="E200" s="44"/>
      <c r="F200" s="44"/>
      <c r="G200" s="44"/>
    </row>
    <row r="201" spans="1:12" ht="9.75" customHeight="1">
      <c r="A201" s="44"/>
      <c r="B201" s="44"/>
      <c r="C201" s="44"/>
      <c r="D201" s="44"/>
      <c r="E201" s="170"/>
      <c r="F201" s="127"/>
      <c r="G201" s="127"/>
      <c r="H201" s="44"/>
      <c r="I201" s="44"/>
      <c r="J201" s="44"/>
      <c r="K201" s="44"/>
      <c r="L201" s="44"/>
    </row>
    <row r="202" spans="1:12" ht="19.5" customHeight="1">
      <c r="A202" s="171" t="s">
        <v>3096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50"/>
    </row>
    <row r="203" spans="1:12" ht="19.5" customHeight="1">
      <c r="A203" s="180" t="s">
        <v>3097</v>
      </c>
      <c r="B203" s="149"/>
      <c r="C203" s="149"/>
      <c r="D203" s="149"/>
      <c r="E203" s="149"/>
      <c r="F203" s="150"/>
      <c r="G203" s="65" t="s">
        <v>3098</v>
      </c>
      <c r="H203" s="179" t="s">
        <v>3099</v>
      </c>
      <c r="I203" s="150"/>
      <c r="J203" s="179" t="s">
        <v>3100</v>
      </c>
      <c r="K203" s="150"/>
      <c r="L203" s="65" t="s">
        <v>3101</v>
      </c>
    </row>
    <row r="204" spans="1:12" ht="15" customHeight="1">
      <c r="A204" s="69" t="s">
        <v>3102</v>
      </c>
      <c r="B204" s="181" t="s">
        <v>3103</v>
      </c>
      <c r="C204" s="149"/>
      <c r="D204" s="149"/>
      <c r="E204" s="149"/>
      <c r="F204" s="150"/>
      <c r="G204" s="69" t="s">
        <v>3104</v>
      </c>
      <c r="H204" s="182">
        <v>1</v>
      </c>
      <c r="I204" s="150"/>
      <c r="J204" s="183">
        <v>716</v>
      </c>
      <c r="K204" s="150"/>
      <c r="L204" s="71">
        <v>716</v>
      </c>
    </row>
    <row r="205" spans="1:12" ht="15" customHeight="1">
      <c r="A205" s="44"/>
      <c r="B205" s="44"/>
      <c r="C205" s="44"/>
      <c r="D205" s="44"/>
      <c r="E205" s="44"/>
      <c r="F205" s="44"/>
      <c r="G205" s="44"/>
      <c r="H205" s="168" t="s">
        <v>3105</v>
      </c>
      <c r="I205" s="149"/>
      <c r="J205" s="149"/>
      <c r="K205" s="150"/>
      <c r="L205" s="72">
        <v>716</v>
      </c>
    </row>
    <row r="206" spans="1:12" ht="15" customHeight="1">
      <c r="A206" s="44"/>
      <c r="B206" s="44"/>
      <c r="C206" s="44"/>
      <c r="D206" s="44"/>
      <c r="E206" s="44"/>
      <c r="F206" s="44"/>
      <c r="G206" s="44"/>
      <c r="H206" s="169" t="s">
        <v>3106</v>
      </c>
      <c r="I206" s="149"/>
      <c r="J206" s="149"/>
      <c r="K206" s="150"/>
      <c r="L206" s="71">
        <v>716</v>
      </c>
    </row>
    <row r="207" spans="1:12" ht="15" customHeight="1">
      <c r="A207" s="44"/>
      <c r="B207" s="44"/>
      <c r="C207" s="44"/>
      <c r="D207" s="44"/>
      <c r="E207" s="44"/>
      <c r="F207" s="44"/>
      <c r="G207" s="44"/>
      <c r="H207" s="169" t="s">
        <v>3107</v>
      </c>
      <c r="I207" s="149"/>
      <c r="J207" s="149"/>
      <c r="K207" s="150"/>
      <c r="L207" s="67">
        <v>716</v>
      </c>
    </row>
    <row r="208" spans="1:12" ht="15" customHeight="1">
      <c r="A208" s="44"/>
      <c r="B208" s="44"/>
      <c r="C208" s="44"/>
      <c r="D208" s="44"/>
      <c r="E208" s="44"/>
      <c r="F208" s="44"/>
      <c r="G208" s="44"/>
    </row>
    <row r="209" spans="1:12" ht="15" customHeight="1">
      <c r="A209" s="44"/>
      <c r="B209" s="44"/>
      <c r="C209" s="44"/>
      <c r="D209" s="44"/>
      <c r="E209" s="44"/>
      <c r="F209" s="44"/>
      <c r="G209" s="44"/>
    </row>
    <row r="210" spans="1:12" ht="9.75" customHeight="1">
      <c r="A210" s="44"/>
      <c r="B210" s="44"/>
      <c r="C210" s="44"/>
      <c r="D210" s="44"/>
      <c r="E210" s="170"/>
      <c r="F210" s="127"/>
      <c r="G210" s="127"/>
      <c r="H210" s="44"/>
      <c r="I210" s="44"/>
      <c r="J210" s="44"/>
      <c r="K210" s="44"/>
      <c r="L210" s="44"/>
    </row>
    <row r="211" spans="1:12" ht="27" customHeight="1">
      <c r="A211" s="171" t="s">
        <v>3108</v>
      </c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50"/>
    </row>
    <row r="212" spans="1:12" ht="19.5" customHeight="1">
      <c r="A212" s="180" t="s">
        <v>3109</v>
      </c>
      <c r="B212" s="149"/>
      <c r="C212" s="149"/>
      <c r="D212" s="149"/>
      <c r="E212" s="149"/>
      <c r="F212" s="150"/>
      <c r="G212" s="65" t="s">
        <v>3110</v>
      </c>
      <c r="H212" s="179" t="s">
        <v>3111</v>
      </c>
      <c r="I212" s="150"/>
      <c r="J212" s="179" t="s">
        <v>3112</v>
      </c>
      <c r="K212" s="150"/>
      <c r="L212" s="65" t="s">
        <v>3113</v>
      </c>
    </row>
    <row r="213" spans="1:12" ht="15" customHeight="1">
      <c r="A213" s="69" t="s">
        <v>3114</v>
      </c>
      <c r="B213" s="181" t="s">
        <v>3115</v>
      </c>
      <c r="C213" s="149"/>
      <c r="D213" s="149"/>
      <c r="E213" s="149"/>
      <c r="F213" s="150"/>
      <c r="G213" s="69" t="s">
        <v>3116</v>
      </c>
      <c r="H213" s="182">
        <v>1</v>
      </c>
      <c r="I213" s="150"/>
      <c r="J213" s="183">
        <v>706.67</v>
      </c>
      <c r="K213" s="150"/>
      <c r="L213" s="71">
        <v>706.67</v>
      </c>
    </row>
    <row r="214" spans="1:12" ht="15" customHeight="1">
      <c r="A214" s="44"/>
      <c r="B214" s="44"/>
      <c r="C214" s="44"/>
      <c r="D214" s="44"/>
      <c r="E214" s="44"/>
      <c r="F214" s="44"/>
      <c r="G214" s="44"/>
      <c r="H214" s="168" t="s">
        <v>3117</v>
      </c>
      <c r="I214" s="149"/>
      <c r="J214" s="149"/>
      <c r="K214" s="150"/>
      <c r="L214" s="72">
        <v>706.67</v>
      </c>
    </row>
    <row r="215" spans="1:12" ht="15" customHeight="1">
      <c r="A215" s="44"/>
      <c r="B215" s="44"/>
      <c r="C215" s="44"/>
      <c r="D215" s="44"/>
      <c r="E215" s="44"/>
      <c r="F215" s="44"/>
      <c r="G215" s="44"/>
      <c r="H215" s="169" t="s">
        <v>3118</v>
      </c>
      <c r="I215" s="149"/>
      <c r="J215" s="149"/>
      <c r="K215" s="150"/>
      <c r="L215" s="71">
        <v>706.67</v>
      </c>
    </row>
    <row r="216" spans="1:12" ht="15" customHeight="1">
      <c r="A216" s="44"/>
      <c r="B216" s="44"/>
      <c r="C216" s="44"/>
      <c r="D216" s="44"/>
      <c r="E216" s="44"/>
      <c r="F216" s="44"/>
      <c r="G216" s="44"/>
      <c r="H216" s="169" t="s">
        <v>3119</v>
      </c>
      <c r="I216" s="149"/>
      <c r="J216" s="149"/>
      <c r="K216" s="150"/>
      <c r="L216" s="67">
        <v>706.67</v>
      </c>
    </row>
    <row r="217" spans="1:12" ht="15" customHeight="1">
      <c r="A217" s="44"/>
      <c r="B217" s="44"/>
      <c r="C217" s="44"/>
      <c r="D217" s="44"/>
      <c r="E217" s="44"/>
      <c r="F217" s="44"/>
      <c r="G217" s="44"/>
    </row>
    <row r="218" spans="1:12" ht="15" customHeight="1">
      <c r="A218" s="44"/>
      <c r="B218" s="44"/>
      <c r="C218" s="44"/>
      <c r="D218" s="44"/>
      <c r="E218" s="44"/>
      <c r="F218" s="44"/>
      <c r="G218" s="44"/>
    </row>
    <row r="219" spans="1:12" ht="9.75" customHeight="1">
      <c r="A219" s="44"/>
      <c r="B219" s="44"/>
      <c r="C219" s="44"/>
      <c r="D219" s="44"/>
      <c r="E219" s="170"/>
      <c r="F219" s="127"/>
      <c r="G219" s="127"/>
      <c r="H219" s="44"/>
      <c r="I219" s="44"/>
      <c r="J219" s="44"/>
      <c r="K219" s="44"/>
      <c r="L219" s="44"/>
    </row>
    <row r="220" spans="1:12" ht="19.5" customHeight="1">
      <c r="A220" s="171" t="s">
        <v>3120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50"/>
    </row>
    <row r="221" spans="1:12" ht="19.5" customHeight="1">
      <c r="A221" s="180" t="s">
        <v>3121</v>
      </c>
      <c r="B221" s="149"/>
      <c r="C221" s="149"/>
      <c r="D221" s="149"/>
      <c r="E221" s="149"/>
      <c r="F221" s="150"/>
      <c r="G221" s="65" t="s">
        <v>3122</v>
      </c>
      <c r="H221" s="179" t="s">
        <v>3123</v>
      </c>
      <c r="I221" s="150"/>
      <c r="J221" s="179" t="s">
        <v>3124</v>
      </c>
      <c r="K221" s="150"/>
      <c r="L221" s="65" t="s">
        <v>3125</v>
      </c>
    </row>
    <row r="222" spans="1:12" ht="15" customHeight="1">
      <c r="A222" s="69" t="s">
        <v>3126</v>
      </c>
      <c r="B222" s="181" t="s">
        <v>3127</v>
      </c>
      <c r="C222" s="149"/>
      <c r="D222" s="149"/>
      <c r="E222" s="149"/>
      <c r="F222" s="150"/>
      <c r="G222" s="69" t="s">
        <v>3128</v>
      </c>
      <c r="H222" s="182">
        <v>1</v>
      </c>
      <c r="I222" s="150"/>
      <c r="J222" s="183">
        <v>416.67</v>
      </c>
      <c r="K222" s="150"/>
      <c r="L222" s="71">
        <v>416.67</v>
      </c>
    </row>
    <row r="223" spans="1:12" ht="15" customHeight="1">
      <c r="A223" s="44"/>
      <c r="B223" s="44"/>
      <c r="C223" s="44"/>
      <c r="D223" s="44"/>
      <c r="E223" s="44"/>
      <c r="F223" s="44"/>
      <c r="G223" s="44"/>
      <c r="H223" s="168" t="s">
        <v>3129</v>
      </c>
      <c r="I223" s="149"/>
      <c r="J223" s="149"/>
      <c r="K223" s="150"/>
      <c r="L223" s="72">
        <v>416.67</v>
      </c>
    </row>
    <row r="224" spans="1:12" ht="15" customHeight="1">
      <c r="A224" s="44"/>
      <c r="B224" s="44"/>
      <c r="C224" s="44"/>
      <c r="D224" s="44"/>
      <c r="E224" s="44"/>
      <c r="F224" s="44"/>
      <c r="G224" s="44"/>
      <c r="H224" s="169" t="s">
        <v>3130</v>
      </c>
      <c r="I224" s="149"/>
      <c r="J224" s="149"/>
      <c r="K224" s="150"/>
      <c r="L224" s="71">
        <v>416.67</v>
      </c>
    </row>
    <row r="225" spans="1:12" ht="15" customHeight="1">
      <c r="A225" s="44"/>
      <c r="B225" s="44"/>
      <c r="C225" s="44"/>
      <c r="D225" s="44"/>
      <c r="E225" s="44"/>
      <c r="F225" s="44"/>
      <c r="G225" s="44"/>
      <c r="H225" s="169" t="s">
        <v>3131</v>
      </c>
      <c r="I225" s="149"/>
      <c r="J225" s="149"/>
      <c r="K225" s="150"/>
      <c r="L225" s="67">
        <v>416.67</v>
      </c>
    </row>
    <row r="226" spans="1:12" ht="15" customHeight="1">
      <c r="A226" s="44"/>
      <c r="B226" s="44"/>
      <c r="C226" s="44"/>
      <c r="D226" s="44"/>
      <c r="E226" s="44"/>
      <c r="F226" s="44"/>
      <c r="G226" s="44"/>
    </row>
    <row r="227" spans="1:12" ht="15" customHeight="1">
      <c r="A227" s="44"/>
      <c r="B227" s="44"/>
      <c r="C227" s="44"/>
      <c r="D227" s="44"/>
      <c r="E227" s="44"/>
      <c r="F227" s="44"/>
      <c r="G227" s="44"/>
    </row>
    <row r="228" spans="1:12" ht="9.75" customHeight="1">
      <c r="A228" s="44"/>
      <c r="B228" s="44"/>
      <c r="C228" s="44"/>
      <c r="D228" s="44"/>
      <c r="E228" s="170"/>
      <c r="F228" s="127"/>
      <c r="G228" s="127"/>
      <c r="H228" s="44"/>
      <c r="I228" s="44"/>
      <c r="J228" s="44"/>
      <c r="K228" s="44"/>
      <c r="L228" s="44"/>
    </row>
    <row r="229" spans="1:12" ht="19.5" customHeight="1">
      <c r="A229" s="171" t="s">
        <v>3132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50"/>
    </row>
    <row r="230" spans="1:12" ht="12.75" customHeight="1">
      <c r="A230" s="185" t="s">
        <v>3133</v>
      </c>
      <c r="B230" s="146"/>
      <c r="C230" s="146"/>
      <c r="D230" s="186"/>
      <c r="E230" s="190" t="s">
        <v>3134</v>
      </c>
      <c r="F230" s="179" t="s">
        <v>3135</v>
      </c>
      <c r="G230" s="150"/>
      <c r="H230" s="179" t="s">
        <v>3136</v>
      </c>
      <c r="I230" s="149"/>
      <c r="J230" s="149"/>
      <c r="K230" s="150"/>
      <c r="L230" s="184" t="s">
        <v>3137</v>
      </c>
    </row>
    <row r="231" spans="1:12" ht="12" customHeight="1">
      <c r="A231" s="187"/>
      <c r="B231" s="188"/>
      <c r="C231" s="188"/>
      <c r="D231" s="189"/>
      <c r="E231" s="191"/>
      <c r="F231" s="73" t="s">
        <v>3138</v>
      </c>
      <c r="G231" s="73" t="s">
        <v>3139</v>
      </c>
      <c r="H231" s="173" t="s">
        <v>3140</v>
      </c>
      <c r="I231" s="150"/>
      <c r="J231" s="173" t="s">
        <v>3141</v>
      </c>
      <c r="K231" s="150"/>
      <c r="L231" s="156"/>
    </row>
    <row r="232" spans="1:12" ht="15" customHeight="1">
      <c r="A232" s="69" t="s">
        <v>3142</v>
      </c>
      <c r="B232" s="181" t="s">
        <v>3143</v>
      </c>
      <c r="C232" s="149"/>
      <c r="D232" s="150"/>
      <c r="E232" s="74">
        <v>1</v>
      </c>
      <c r="F232" s="74">
        <v>1</v>
      </c>
      <c r="G232" s="74">
        <v>0</v>
      </c>
      <c r="H232" s="198">
        <v>82.270300000000006</v>
      </c>
      <c r="I232" s="150"/>
      <c r="J232" s="198">
        <v>42.648800000000001</v>
      </c>
      <c r="K232" s="150"/>
      <c r="L232" s="71">
        <v>82.270300000000006</v>
      </c>
    </row>
    <row r="233" spans="1:12" ht="15" customHeight="1">
      <c r="A233" s="44"/>
      <c r="B233" s="44"/>
      <c r="C233" s="44"/>
      <c r="D233" s="44"/>
      <c r="E233" s="44"/>
      <c r="F233" s="44"/>
      <c r="G233" s="44"/>
      <c r="H233" s="168" t="s">
        <v>3144</v>
      </c>
      <c r="I233" s="149"/>
      <c r="J233" s="149"/>
      <c r="K233" s="150"/>
      <c r="L233" s="72">
        <v>82.270300000000006</v>
      </c>
    </row>
    <row r="234" spans="1:12" ht="19.5" customHeight="1">
      <c r="A234" s="180" t="s">
        <v>3145</v>
      </c>
      <c r="B234" s="149"/>
      <c r="C234" s="149"/>
      <c r="D234" s="149"/>
      <c r="E234" s="149"/>
      <c r="F234" s="150"/>
      <c r="G234" s="65" t="s">
        <v>3146</v>
      </c>
      <c r="H234" s="179" t="s">
        <v>3147</v>
      </c>
      <c r="I234" s="150"/>
      <c r="J234" s="179" t="s">
        <v>3148</v>
      </c>
      <c r="K234" s="150"/>
      <c r="L234" s="65" t="s">
        <v>3149</v>
      </c>
    </row>
    <row r="235" spans="1:12" ht="15" customHeight="1">
      <c r="A235" s="69" t="s">
        <v>3150</v>
      </c>
      <c r="B235" s="181" t="s">
        <v>3151</v>
      </c>
      <c r="C235" s="149"/>
      <c r="D235" s="149"/>
      <c r="E235" s="149"/>
      <c r="F235" s="149"/>
      <c r="G235" s="69" t="s">
        <v>3152</v>
      </c>
      <c r="H235" s="182">
        <v>1</v>
      </c>
      <c r="I235" s="150"/>
      <c r="J235" s="198">
        <v>10.5078</v>
      </c>
      <c r="K235" s="150"/>
      <c r="L235" s="71">
        <v>10.5078</v>
      </c>
    </row>
    <row r="236" spans="1:12" ht="15" customHeight="1">
      <c r="A236" s="44"/>
      <c r="B236" s="44"/>
      <c r="C236" s="44"/>
      <c r="D236" s="44"/>
      <c r="E236" s="44"/>
      <c r="F236" s="44"/>
      <c r="G236" s="44"/>
      <c r="H236" s="168" t="s">
        <v>3153</v>
      </c>
      <c r="I236" s="149"/>
      <c r="J236" s="149"/>
      <c r="K236" s="150"/>
      <c r="L236" s="72">
        <v>10.5078</v>
      </c>
    </row>
    <row r="237" spans="1:12" ht="15" customHeight="1">
      <c r="A237" s="44"/>
      <c r="B237" s="44"/>
      <c r="C237" s="44"/>
      <c r="D237" s="44"/>
      <c r="E237" s="44"/>
      <c r="F237" s="44"/>
      <c r="G237" s="44"/>
      <c r="H237" s="169" t="s">
        <v>3154</v>
      </c>
      <c r="I237" s="149"/>
      <c r="J237" s="149"/>
      <c r="K237" s="150"/>
      <c r="L237" s="71">
        <v>4.8479000000000001</v>
      </c>
    </row>
    <row r="238" spans="1:12" ht="15" customHeight="1">
      <c r="A238" s="44"/>
      <c r="B238" s="44"/>
      <c r="C238" s="44"/>
      <c r="D238" s="44"/>
      <c r="E238" s="44"/>
      <c r="F238" s="44"/>
      <c r="G238" s="44"/>
      <c r="H238" s="169" t="s">
        <v>3155</v>
      </c>
      <c r="I238" s="149"/>
      <c r="J238" s="149"/>
      <c r="K238" s="150"/>
      <c r="L238" s="67">
        <v>4.8499999999999996</v>
      </c>
    </row>
    <row r="239" spans="1:12" ht="15" customHeight="1">
      <c r="A239" s="44"/>
      <c r="B239" s="44"/>
      <c r="C239" s="44"/>
      <c r="D239" s="44"/>
      <c r="E239" s="44"/>
      <c r="F239" s="44"/>
      <c r="G239" s="44"/>
    </row>
    <row r="240" spans="1:12" ht="15" customHeight="1">
      <c r="A240" s="44"/>
      <c r="B240" s="44"/>
      <c r="C240" s="44"/>
      <c r="D240" s="44"/>
      <c r="E240" s="44"/>
      <c r="F240" s="44"/>
      <c r="G240" s="44"/>
    </row>
    <row r="241" spans="1:12" ht="9.75" customHeight="1">
      <c r="A241" s="44"/>
      <c r="B241" s="44"/>
      <c r="C241" s="44"/>
      <c r="D241" s="44"/>
      <c r="E241" s="170"/>
      <c r="F241" s="127"/>
      <c r="G241" s="127"/>
      <c r="H241" s="44"/>
      <c r="I241" s="44"/>
      <c r="J241" s="44"/>
      <c r="K241" s="44"/>
      <c r="L241" s="44"/>
    </row>
    <row r="242" spans="1:12" ht="19.5" customHeight="1">
      <c r="A242" s="171" t="s">
        <v>3156</v>
      </c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50"/>
    </row>
    <row r="243" spans="1:12" ht="12.75" customHeight="1">
      <c r="A243" s="185" t="s">
        <v>3157</v>
      </c>
      <c r="B243" s="146"/>
      <c r="C243" s="146"/>
      <c r="D243" s="186"/>
      <c r="E243" s="190" t="s">
        <v>3158</v>
      </c>
      <c r="F243" s="179" t="s">
        <v>3159</v>
      </c>
      <c r="G243" s="150"/>
      <c r="H243" s="179" t="s">
        <v>3160</v>
      </c>
      <c r="I243" s="149"/>
      <c r="J243" s="149"/>
      <c r="K243" s="150"/>
      <c r="L243" s="184" t="s">
        <v>3161</v>
      </c>
    </row>
    <row r="244" spans="1:12" ht="12" customHeight="1">
      <c r="A244" s="187"/>
      <c r="B244" s="188"/>
      <c r="C244" s="188"/>
      <c r="D244" s="189"/>
      <c r="E244" s="191"/>
      <c r="F244" s="73" t="s">
        <v>3162</v>
      </c>
      <c r="G244" s="73" t="s">
        <v>3163</v>
      </c>
      <c r="H244" s="173" t="s">
        <v>3164</v>
      </c>
      <c r="I244" s="150"/>
      <c r="J244" s="173" t="s">
        <v>3165</v>
      </c>
      <c r="K244" s="150"/>
      <c r="L244" s="156"/>
    </row>
    <row r="245" spans="1:12" ht="15" customHeight="1">
      <c r="A245" s="69" t="s">
        <v>3166</v>
      </c>
      <c r="B245" s="181" t="s">
        <v>3167</v>
      </c>
      <c r="C245" s="149"/>
      <c r="D245" s="150"/>
      <c r="E245" s="74">
        <v>8.3330000000000001E-3</v>
      </c>
      <c r="F245" s="74">
        <v>0.5</v>
      </c>
      <c r="G245" s="74">
        <v>0.5</v>
      </c>
      <c r="H245" s="198">
        <v>91.84</v>
      </c>
      <c r="I245" s="150"/>
      <c r="J245" s="198">
        <v>11.15</v>
      </c>
      <c r="K245" s="150"/>
      <c r="L245" s="71">
        <v>0.42910783499999999</v>
      </c>
    </row>
    <row r="246" spans="1:12" ht="15" customHeight="1">
      <c r="A246" s="44"/>
      <c r="B246" s="44"/>
      <c r="C246" s="44"/>
      <c r="D246" s="44"/>
      <c r="E246" s="44"/>
      <c r="F246" s="44"/>
      <c r="G246" s="44"/>
      <c r="H246" s="168" t="s">
        <v>3168</v>
      </c>
      <c r="I246" s="149"/>
      <c r="J246" s="149"/>
      <c r="K246" s="150"/>
      <c r="L246" s="72">
        <v>0.42909999999999998</v>
      </c>
    </row>
    <row r="247" spans="1:12" ht="19.5" customHeight="1">
      <c r="A247" s="180" t="s">
        <v>3169</v>
      </c>
      <c r="B247" s="149"/>
      <c r="C247" s="149"/>
      <c r="D247" s="149"/>
      <c r="E247" s="149"/>
      <c r="F247" s="150"/>
      <c r="G247" s="65" t="s">
        <v>3170</v>
      </c>
      <c r="H247" s="179" t="s">
        <v>3171</v>
      </c>
      <c r="I247" s="150"/>
      <c r="J247" s="179" t="s">
        <v>3172</v>
      </c>
      <c r="K247" s="150"/>
      <c r="L247" s="65" t="s">
        <v>3173</v>
      </c>
    </row>
    <row r="248" spans="1:12" ht="15" customHeight="1">
      <c r="A248" s="69" t="s">
        <v>3174</v>
      </c>
      <c r="B248" s="181" t="s">
        <v>3175</v>
      </c>
      <c r="C248" s="149"/>
      <c r="D248" s="149"/>
      <c r="E248" s="149"/>
      <c r="F248" s="149"/>
      <c r="G248" s="69" t="s">
        <v>3176</v>
      </c>
      <c r="H248" s="182">
        <v>1.397</v>
      </c>
      <c r="I248" s="150"/>
      <c r="J248" s="198">
        <v>9.14</v>
      </c>
      <c r="K248" s="150"/>
      <c r="L248" s="71">
        <v>12.76858</v>
      </c>
    </row>
    <row r="249" spans="1:12" ht="15" customHeight="1">
      <c r="A249" s="44"/>
      <c r="B249" s="44"/>
      <c r="C249" s="44"/>
      <c r="D249" s="44"/>
      <c r="E249" s="44"/>
      <c r="F249" s="44"/>
      <c r="G249" s="44"/>
      <c r="H249" s="168" t="s">
        <v>3177</v>
      </c>
      <c r="I249" s="149"/>
      <c r="J249" s="149"/>
      <c r="K249" s="150"/>
      <c r="L249" s="72">
        <v>12.768599999999999</v>
      </c>
    </row>
    <row r="250" spans="1:12" ht="19.5" customHeight="1">
      <c r="A250" s="180" t="s">
        <v>3178</v>
      </c>
      <c r="B250" s="149"/>
      <c r="C250" s="149"/>
      <c r="D250" s="149"/>
      <c r="E250" s="149"/>
      <c r="F250" s="150"/>
      <c r="G250" s="65" t="s">
        <v>3179</v>
      </c>
      <c r="H250" s="179" t="s">
        <v>3180</v>
      </c>
      <c r="I250" s="150"/>
      <c r="J250" s="179" t="s">
        <v>3181</v>
      </c>
      <c r="K250" s="150"/>
      <c r="L250" s="65" t="s">
        <v>3182</v>
      </c>
    </row>
    <row r="251" spans="1:12" ht="15" customHeight="1">
      <c r="A251" s="69" t="s">
        <v>3183</v>
      </c>
      <c r="B251" s="181" t="s">
        <v>3184</v>
      </c>
      <c r="C251" s="149"/>
      <c r="D251" s="149"/>
      <c r="E251" s="149"/>
      <c r="F251" s="150"/>
      <c r="G251" s="69" t="s">
        <v>3185</v>
      </c>
      <c r="H251" s="182">
        <v>1.25</v>
      </c>
      <c r="I251" s="150"/>
      <c r="J251" s="183">
        <v>50.4</v>
      </c>
      <c r="K251" s="150"/>
      <c r="L251" s="71">
        <v>63</v>
      </c>
    </row>
    <row r="252" spans="1:12" ht="15" customHeight="1">
      <c r="A252" s="44"/>
      <c r="B252" s="44"/>
      <c r="C252" s="44"/>
      <c r="D252" s="44"/>
      <c r="E252" s="44"/>
      <c r="F252" s="44"/>
      <c r="G252" s="44"/>
      <c r="H252" s="168" t="s">
        <v>3186</v>
      </c>
      <c r="I252" s="149"/>
      <c r="J252" s="149"/>
      <c r="K252" s="150"/>
      <c r="L252" s="72">
        <v>63</v>
      </c>
    </row>
    <row r="253" spans="1:12" ht="15" customHeight="1">
      <c r="A253" s="44"/>
      <c r="B253" s="44"/>
      <c r="C253" s="44"/>
      <c r="D253" s="44"/>
      <c r="E253" s="44"/>
      <c r="F253" s="44"/>
      <c r="G253" s="44"/>
      <c r="H253" s="169" t="s">
        <v>3187</v>
      </c>
      <c r="I253" s="149"/>
      <c r="J253" s="149"/>
      <c r="K253" s="150"/>
      <c r="L253" s="71">
        <v>76.197699999999998</v>
      </c>
    </row>
    <row r="254" spans="1:12" ht="15" customHeight="1">
      <c r="A254" s="44"/>
      <c r="B254" s="44"/>
      <c r="C254" s="44"/>
      <c r="D254" s="44"/>
      <c r="E254" s="44"/>
      <c r="F254" s="44"/>
      <c r="G254" s="44"/>
      <c r="H254" s="169" t="s">
        <v>3188</v>
      </c>
      <c r="I254" s="149"/>
      <c r="J254" s="149"/>
      <c r="K254" s="150"/>
      <c r="L254" s="67">
        <v>76.2</v>
      </c>
    </row>
    <row r="255" spans="1:12" ht="15" customHeight="1">
      <c r="A255" s="44"/>
      <c r="B255" s="44"/>
      <c r="C255" s="44"/>
      <c r="D255" s="44"/>
      <c r="E255" s="44"/>
      <c r="F255" s="44"/>
      <c r="G255" s="44"/>
    </row>
    <row r="256" spans="1:12" ht="15" customHeight="1">
      <c r="A256" s="44"/>
      <c r="B256" s="44"/>
      <c r="C256" s="44"/>
      <c r="D256" s="44"/>
      <c r="E256" s="44"/>
      <c r="F256" s="44"/>
      <c r="G256" s="44"/>
    </row>
    <row r="257" spans="1:12" ht="9.75" customHeight="1">
      <c r="A257" s="44"/>
      <c r="B257" s="44"/>
      <c r="C257" s="44"/>
      <c r="D257" s="44"/>
      <c r="E257" s="170"/>
      <c r="F257" s="127"/>
      <c r="G257" s="127"/>
      <c r="H257" s="44"/>
      <c r="I257" s="44"/>
      <c r="J257" s="44"/>
      <c r="K257" s="44"/>
      <c r="L257" s="44"/>
    </row>
    <row r="258" spans="1:12" ht="19.5" customHeight="1">
      <c r="A258" s="171" t="s">
        <v>3189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50"/>
    </row>
    <row r="259" spans="1:12" ht="19.5" customHeight="1">
      <c r="A259" s="180" t="s">
        <v>3190</v>
      </c>
      <c r="B259" s="149"/>
      <c r="C259" s="149"/>
      <c r="D259" s="149"/>
      <c r="E259" s="149"/>
      <c r="F259" s="150"/>
      <c r="G259" s="65" t="s">
        <v>3191</v>
      </c>
      <c r="H259" s="179" t="s">
        <v>3192</v>
      </c>
      <c r="I259" s="150"/>
      <c r="J259" s="179" t="s">
        <v>3193</v>
      </c>
      <c r="K259" s="150"/>
      <c r="L259" s="65" t="s">
        <v>3194</v>
      </c>
    </row>
    <row r="260" spans="1:12" ht="15" customHeight="1">
      <c r="A260" s="69" t="s">
        <v>3195</v>
      </c>
      <c r="B260" s="181" t="s">
        <v>3196</v>
      </c>
      <c r="C260" s="149"/>
      <c r="D260" s="149"/>
      <c r="E260" s="149"/>
      <c r="F260" s="150"/>
      <c r="G260" s="69" t="s">
        <v>3197</v>
      </c>
      <c r="H260" s="182">
        <v>1</v>
      </c>
      <c r="I260" s="150"/>
      <c r="J260" s="183">
        <v>6.16</v>
      </c>
      <c r="K260" s="150"/>
      <c r="L260" s="71">
        <v>6.16</v>
      </c>
    </row>
    <row r="261" spans="1:12" ht="15" customHeight="1">
      <c r="A261" s="44"/>
      <c r="B261" s="44"/>
      <c r="C261" s="44"/>
      <c r="D261" s="44"/>
      <c r="E261" s="44"/>
      <c r="F261" s="44"/>
      <c r="G261" s="44"/>
      <c r="H261" s="168" t="s">
        <v>3198</v>
      </c>
      <c r="I261" s="149"/>
      <c r="J261" s="149"/>
      <c r="K261" s="150"/>
      <c r="L261" s="72">
        <v>6.16</v>
      </c>
    </row>
    <row r="262" spans="1:12" ht="15" customHeight="1">
      <c r="A262" s="44"/>
      <c r="B262" s="44"/>
      <c r="C262" s="44"/>
      <c r="D262" s="44"/>
      <c r="E262" s="44"/>
      <c r="F262" s="44"/>
      <c r="G262" s="44"/>
      <c r="H262" s="169" t="s">
        <v>3199</v>
      </c>
      <c r="I262" s="149"/>
      <c r="J262" s="149"/>
      <c r="K262" s="150"/>
      <c r="L262" s="71">
        <v>6.16</v>
      </c>
    </row>
    <row r="263" spans="1:12" ht="15" customHeight="1">
      <c r="A263" s="44"/>
      <c r="B263" s="44"/>
      <c r="C263" s="44"/>
      <c r="D263" s="44"/>
      <c r="E263" s="44"/>
      <c r="F263" s="44"/>
      <c r="G263" s="44"/>
      <c r="H263" s="169" t="s">
        <v>3200</v>
      </c>
      <c r="I263" s="149"/>
      <c r="J263" s="149"/>
      <c r="K263" s="150"/>
      <c r="L263" s="67">
        <v>6.16</v>
      </c>
    </row>
    <row r="264" spans="1:12" ht="15" customHeight="1">
      <c r="A264" s="44"/>
      <c r="B264" s="44"/>
      <c r="C264" s="44"/>
      <c r="D264" s="44"/>
      <c r="E264" s="44"/>
      <c r="F264" s="44"/>
      <c r="G264" s="44"/>
    </row>
    <row r="265" spans="1:12" ht="15" customHeight="1">
      <c r="A265" s="44"/>
      <c r="B265" s="44"/>
      <c r="C265" s="44"/>
      <c r="D265" s="44"/>
      <c r="E265" s="44"/>
      <c r="F265" s="44"/>
      <c r="G265" s="44"/>
    </row>
    <row r="266" spans="1:12" ht="9.75" customHeight="1">
      <c r="A266" s="44"/>
      <c r="B266" s="44"/>
      <c r="C266" s="44"/>
      <c r="D266" s="44"/>
      <c r="E266" s="170"/>
      <c r="F266" s="127"/>
      <c r="G266" s="127"/>
      <c r="H266" s="44"/>
      <c r="I266" s="44"/>
      <c r="J266" s="44"/>
      <c r="K266" s="44"/>
      <c r="L266" s="44"/>
    </row>
    <row r="267" spans="1:12" ht="19.5" customHeight="1">
      <c r="A267" s="171" t="s">
        <v>3201</v>
      </c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50"/>
    </row>
    <row r="268" spans="1:12" ht="12.75" customHeight="1">
      <c r="A268" s="185" t="s">
        <v>3202</v>
      </c>
      <c r="B268" s="146"/>
      <c r="C268" s="146"/>
      <c r="D268" s="186"/>
      <c r="E268" s="190" t="s">
        <v>3203</v>
      </c>
      <c r="F268" s="179" t="s">
        <v>3204</v>
      </c>
      <c r="G268" s="150"/>
      <c r="H268" s="179" t="s">
        <v>3205</v>
      </c>
      <c r="I268" s="149"/>
      <c r="J268" s="149"/>
      <c r="K268" s="150"/>
      <c r="L268" s="184" t="s">
        <v>3206</v>
      </c>
    </row>
    <row r="269" spans="1:12" ht="12" customHeight="1">
      <c r="A269" s="187"/>
      <c r="B269" s="188"/>
      <c r="C269" s="188"/>
      <c r="D269" s="189"/>
      <c r="E269" s="191"/>
      <c r="F269" s="73" t="s">
        <v>3207</v>
      </c>
      <c r="G269" s="73" t="s">
        <v>3208</v>
      </c>
      <c r="H269" s="173" t="s">
        <v>3209</v>
      </c>
      <c r="I269" s="150"/>
      <c r="J269" s="173" t="s">
        <v>3210</v>
      </c>
      <c r="K269" s="150"/>
      <c r="L269" s="156"/>
    </row>
    <row r="270" spans="1:12" ht="15" customHeight="1">
      <c r="A270" s="69" t="s">
        <v>3211</v>
      </c>
      <c r="B270" s="181" t="s">
        <v>3212</v>
      </c>
      <c r="C270" s="149"/>
      <c r="D270" s="150"/>
      <c r="E270" s="74">
        <v>1</v>
      </c>
      <c r="F270" s="74">
        <v>1</v>
      </c>
      <c r="G270" s="74">
        <v>0</v>
      </c>
      <c r="H270" s="198">
        <v>96.05</v>
      </c>
      <c r="I270" s="150"/>
      <c r="J270" s="198">
        <v>60.24</v>
      </c>
      <c r="K270" s="150"/>
      <c r="L270" s="71">
        <v>96.05</v>
      </c>
    </row>
    <row r="271" spans="1:12" ht="15" customHeight="1">
      <c r="A271" s="44"/>
      <c r="B271" s="44"/>
      <c r="C271" s="44"/>
      <c r="D271" s="44"/>
      <c r="E271" s="44"/>
      <c r="F271" s="44"/>
      <c r="G271" s="44"/>
      <c r="H271" s="168" t="s">
        <v>3213</v>
      </c>
      <c r="I271" s="149"/>
      <c r="J271" s="149"/>
      <c r="K271" s="150"/>
      <c r="L271" s="72">
        <v>96.05</v>
      </c>
    </row>
    <row r="272" spans="1:12" ht="19.5" customHeight="1">
      <c r="A272" s="180" t="s">
        <v>3214</v>
      </c>
      <c r="B272" s="149"/>
      <c r="C272" s="149"/>
      <c r="D272" s="149"/>
      <c r="E272" s="149"/>
      <c r="F272" s="150"/>
      <c r="G272" s="65" t="s">
        <v>3215</v>
      </c>
      <c r="H272" s="179" t="s">
        <v>3216</v>
      </c>
      <c r="I272" s="150"/>
      <c r="J272" s="179" t="s">
        <v>3217</v>
      </c>
      <c r="K272" s="150"/>
      <c r="L272" s="65" t="s">
        <v>3218</v>
      </c>
    </row>
    <row r="273" spans="1:12" ht="15" customHeight="1">
      <c r="A273" s="69" t="s">
        <v>3219</v>
      </c>
      <c r="B273" s="181" t="s">
        <v>3220</v>
      </c>
      <c r="C273" s="149"/>
      <c r="D273" s="149"/>
      <c r="E273" s="149"/>
      <c r="F273" s="149"/>
      <c r="G273" s="69" t="s">
        <v>3221</v>
      </c>
      <c r="H273" s="182">
        <v>1</v>
      </c>
      <c r="I273" s="150"/>
      <c r="J273" s="198">
        <v>3257.1763999999998</v>
      </c>
      <c r="K273" s="150"/>
      <c r="L273" s="71">
        <v>3257.1763999999998</v>
      </c>
    </row>
    <row r="274" spans="1:12" ht="15" customHeight="1">
      <c r="A274" s="44"/>
      <c r="B274" s="44"/>
      <c r="C274" s="44"/>
      <c r="D274" s="44"/>
      <c r="E274" s="44"/>
      <c r="F274" s="44"/>
      <c r="G274" s="44"/>
      <c r="H274" s="168" t="s">
        <v>3222</v>
      </c>
      <c r="I274" s="149"/>
      <c r="J274" s="149"/>
      <c r="K274" s="150"/>
      <c r="L274" s="72">
        <v>3257.1763999999998</v>
      </c>
    </row>
    <row r="275" spans="1:12" ht="15" customHeight="1">
      <c r="A275" s="44"/>
      <c r="B275" s="44"/>
      <c r="C275" s="44"/>
      <c r="D275" s="44"/>
      <c r="E275" s="44"/>
      <c r="F275" s="44"/>
      <c r="G275" s="44"/>
      <c r="H275" s="169" t="s">
        <v>3223</v>
      </c>
      <c r="I275" s="149"/>
      <c r="J275" s="149"/>
      <c r="K275" s="150"/>
      <c r="L275" s="71">
        <v>39.4497</v>
      </c>
    </row>
    <row r="276" spans="1:12" ht="15" customHeight="1">
      <c r="A276" s="44"/>
      <c r="B276" s="44"/>
      <c r="C276" s="44"/>
      <c r="D276" s="44"/>
      <c r="E276" s="44"/>
      <c r="F276" s="44"/>
      <c r="G276" s="44"/>
      <c r="H276" s="203" t="s">
        <v>3224</v>
      </c>
      <c r="I276" s="204"/>
      <c r="J276" s="204"/>
      <c r="K276" s="205"/>
      <c r="L276" s="75" t="s">
        <v>3225</v>
      </c>
    </row>
    <row r="277" spans="1:12" ht="15" customHeight="1">
      <c r="A277" s="44"/>
      <c r="B277" s="44"/>
      <c r="C277" s="44"/>
      <c r="D277" s="44"/>
      <c r="E277" s="44"/>
      <c r="F277" s="44"/>
      <c r="G277" s="44"/>
      <c r="H277" s="168" t="s">
        <v>3226</v>
      </c>
      <c r="I277" s="149"/>
      <c r="J277" s="149"/>
      <c r="K277" s="150"/>
      <c r="L277" s="70">
        <v>0</v>
      </c>
    </row>
    <row r="278" spans="1:12" ht="15" customHeight="1">
      <c r="A278" s="44"/>
      <c r="B278" s="44"/>
      <c r="C278" s="44"/>
      <c r="D278" s="44"/>
      <c r="E278" s="44"/>
      <c r="F278" s="44"/>
      <c r="G278" s="44"/>
      <c r="H278" s="169" t="s">
        <v>3227</v>
      </c>
      <c r="I278" s="149"/>
      <c r="J278" s="149"/>
      <c r="K278" s="150"/>
      <c r="L278" s="67">
        <v>7.35</v>
      </c>
    </row>
    <row r="279" spans="1:12" ht="15" customHeight="1">
      <c r="A279" s="44"/>
      <c r="B279" s="44"/>
      <c r="C279" s="44"/>
      <c r="D279" s="44"/>
      <c r="E279" s="44"/>
      <c r="F279" s="44"/>
      <c r="G279" s="44"/>
    </row>
    <row r="280" spans="1:12" ht="15" customHeight="1">
      <c r="A280" s="44"/>
      <c r="B280" s="44"/>
      <c r="C280" s="44"/>
      <c r="D280" s="44"/>
      <c r="E280" s="44"/>
      <c r="F280" s="44"/>
      <c r="G280" s="44"/>
    </row>
    <row r="281" spans="1:12" ht="9.75" customHeight="1">
      <c r="A281" s="44"/>
      <c r="B281" s="44"/>
      <c r="C281" s="44"/>
      <c r="D281" s="44"/>
      <c r="E281" s="170"/>
      <c r="F281" s="127"/>
      <c r="G281" s="127"/>
      <c r="H281" s="44"/>
      <c r="I281" s="44"/>
      <c r="J281" s="44"/>
      <c r="K281" s="44"/>
      <c r="L281" s="44"/>
    </row>
    <row r="282" spans="1:12" ht="19.5" customHeight="1">
      <c r="A282" s="171" t="s">
        <v>3228</v>
      </c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50"/>
    </row>
    <row r="283" spans="1:12" ht="12.75" customHeight="1">
      <c r="A283" s="185" t="s">
        <v>3229</v>
      </c>
      <c r="B283" s="146"/>
      <c r="C283" s="146"/>
      <c r="D283" s="186"/>
      <c r="E283" s="190" t="s">
        <v>3230</v>
      </c>
      <c r="F283" s="179" t="s">
        <v>3231</v>
      </c>
      <c r="G283" s="150"/>
      <c r="H283" s="179" t="s">
        <v>3232</v>
      </c>
      <c r="I283" s="149"/>
      <c r="J283" s="149"/>
      <c r="K283" s="150"/>
      <c r="L283" s="184" t="s">
        <v>3233</v>
      </c>
    </row>
    <row r="284" spans="1:12" ht="12" customHeight="1">
      <c r="A284" s="187"/>
      <c r="B284" s="188"/>
      <c r="C284" s="188"/>
      <c r="D284" s="189"/>
      <c r="E284" s="191"/>
      <c r="F284" s="73" t="s">
        <v>3234</v>
      </c>
      <c r="G284" s="73" t="s">
        <v>3235</v>
      </c>
      <c r="H284" s="173" t="s">
        <v>3236</v>
      </c>
      <c r="I284" s="150"/>
      <c r="J284" s="173" t="s">
        <v>3237</v>
      </c>
      <c r="K284" s="150"/>
      <c r="L284" s="156"/>
    </row>
    <row r="285" spans="1:12" ht="15" customHeight="1">
      <c r="A285" s="69" t="s">
        <v>3238</v>
      </c>
      <c r="B285" s="181" t="s">
        <v>3239</v>
      </c>
      <c r="C285" s="149"/>
      <c r="D285" s="150"/>
      <c r="E285" s="74">
        <v>1</v>
      </c>
      <c r="F285" s="74">
        <v>0.45</v>
      </c>
      <c r="G285" s="74">
        <v>0.55000000000000004</v>
      </c>
      <c r="H285" s="198">
        <v>183.6412</v>
      </c>
      <c r="I285" s="150"/>
      <c r="J285" s="198">
        <v>46.764099999999999</v>
      </c>
      <c r="K285" s="150"/>
      <c r="L285" s="71">
        <v>108.358795</v>
      </c>
    </row>
    <row r="286" spans="1:12" ht="15" customHeight="1">
      <c r="A286" s="69" t="s">
        <v>3240</v>
      </c>
      <c r="B286" s="181" t="s">
        <v>3241</v>
      </c>
      <c r="C286" s="149"/>
      <c r="D286" s="150"/>
      <c r="E286" s="74">
        <v>1</v>
      </c>
      <c r="F286" s="74">
        <v>0.24</v>
      </c>
      <c r="G286" s="74">
        <v>0.76</v>
      </c>
      <c r="H286" s="198">
        <v>2.2618999999999998</v>
      </c>
      <c r="I286" s="150"/>
      <c r="J286" s="198">
        <v>1.5207999999999999</v>
      </c>
      <c r="K286" s="150"/>
      <c r="L286" s="71">
        <v>1.698664</v>
      </c>
    </row>
    <row r="287" spans="1:12" ht="15" customHeight="1">
      <c r="A287" s="69" t="s">
        <v>3242</v>
      </c>
      <c r="B287" s="181" t="s">
        <v>3243</v>
      </c>
      <c r="C287" s="149"/>
      <c r="D287" s="150"/>
      <c r="E287" s="74">
        <v>1</v>
      </c>
      <c r="F287" s="74">
        <v>0.13</v>
      </c>
      <c r="G287" s="74">
        <v>0.87</v>
      </c>
      <c r="H287" s="198">
        <v>152.96019999999999</v>
      </c>
      <c r="I287" s="150"/>
      <c r="J287" s="198">
        <v>65.250299999999996</v>
      </c>
      <c r="K287" s="150"/>
      <c r="L287" s="71">
        <v>76.652586999999997</v>
      </c>
    </row>
    <row r="288" spans="1:12" ht="15.75" customHeight="1">
      <c r="A288" s="69" t="s">
        <v>3244</v>
      </c>
      <c r="B288" s="181" t="s">
        <v>3245</v>
      </c>
      <c r="C288" s="149"/>
      <c r="D288" s="150"/>
      <c r="E288" s="74">
        <v>1</v>
      </c>
      <c r="F288" s="74">
        <v>1</v>
      </c>
      <c r="G288" s="74">
        <v>0</v>
      </c>
      <c r="H288" s="198">
        <v>124.00920000000001</v>
      </c>
      <c r="I288" s="150"/>
      <c r="J288" s="198">
        <v>55.842300000000002</v>
      </c>
      <c r="K288" s="150"/>
      <c r="L288" s="71">
        <v>124.00920000000001</v>
      </c>
    </row>
    <row r="289" spans="1:12" ht="15" customHeight="1">
      <c r="A289" s="69" t="s">
        <v>3246</v>
      </c>
      <c r="B289" s="181" t="s">
        <v>3247</v>
      </c>
      <c r="C289" s="149"/>
      <c r="D289" s="150"/>
      <c r="E289" s="74">
        <v>1</v>
      </c>
      <c r="F289" s="74">
        <v>0.24</v>
      </c>
      <c r="G289" s="74">
        <v>0.76</v>
      </c>
      <c r="H289" s="198">
        <v>113.2706</v>
      </c>
      <c r="I289" s="150"/>
      <c r="J289" s="198">
        <v>29.31</v>
      </c>
      <c r="K289" s="150"/>
      <c r="L289" s="71">
        <v>49.460543999999999</v>
      </c>
    </row>
    <row r="290" spans="1:12" ht="15" customHeight="1">
      <c r="A290" s="44"/>
      <c r="B290" s="44"/>
      <c r="C290" s="44"/>
      <c r="D290" s="44"/>
      <c r="E290" s="44"/>
      <c r="F290" s="44"/>
      <c r="G290" s="44"/>
      <c r="H290" s="168" t="s">
        <v>3248</v>
      </c>
      <c r="I290" s="149"/>
      <c r="J290" s="149"/>
      <c r="K290" s="150"/>
      <c r="L290" s="72">
        <v>360.1798</v>
      </c>
    </row>
    <row r="291" spans="1:12" ht="19.5" customHeight="1">
      <c r="A291" s="180" t="s">
        <v>3249</v>
      </c>
      <c r="B291" s="149"/>
      <c r="C291" s="149"/>
      <c r="D291" s="149"/>
      <c r="E291" s="149"/>
      <c r="F291" s="150"/>
      <c r="G291" s="65" t="s">
        <v>3250</v>
      </c>
      <c r="H291" s="179" t="s">
        <v>3251</v>
      </c>
      <c r="I291" s="150"/>
      <c r="J291" s="179" t="s">
        <v>3252</v>
      </c>
      <c r="K291" s="150"/>
      <c r="L291" s="65" t="s">
        <v>3253</v>
      </c>
    </row>
    <row r="292" spans="1:12" ht="15" customHeight="1">
      <c r="A292" s="69" t="s">
        <v>3254</v>
      </c>
      <c r="B292" s="181" t="s">
        <v>3255</v>
      </c>
      <c r="C292" s="149"/>
      <c r="D292" s="149"/>
      <c r="E292" s="149"/>
      <c r="F292" s="149"/>
      <c r="G292" s="69" t="s">
        <v>3256</v>
      </c>
      <c r="H292" s="182">
        <v>1</v>
      </c>
      <c r="I292" s="150"/>
      <c r="J292" s="198">
        <v>10.5078</v>
      </c>
      <c r="K292" s="150"/>
      <c r="L292" s="71">
        <v>10.5078</v>
      </c>
    </row>
    <row r="293" spans="1:12" ht="15" customHeight="1">
      <c r="A293" s="44"/>
      <c r="B293" s="44"/>
      <c r="C293" s="44"/>
      <c r="D293" s="44"/>
      <c r="E293" s="44"/>
      <c r="F293" s="44"/>
      <c r="G293" s="44"/>
      <c r="H293" s="168" t="s">
        <v>3257</v>
      </c>
      <c r="I293" s="149"/>
      <c r="J293" s="149"/>
      <c r="K293" s="150"/>
      <c r="L293" s="72">
        <v>10.5078</v>
      </c>
    </row>
    <row r="294" spans="1:12" ht="15" customHeight="1">
      <c r="A294" s="44"/>
      <c r="B294" s="44"/>
      <c r="C294" s="44"/>
      <c r="D294" s="44"/>
      <c r="E294" s="44"/>
      <c r="F294" s="44"/>
      <c r="G294" s="44"/>
      <c r="H294" s="169" t="s">
        <v>3258</v>
      </c>
      <c r="I294" s="149"/>
      <c r="J294" s="149"/>
      <c r="K294" s="150"/>
      <c r="L294" s="71">
        <v>4.9348999999999998</v>
      </c>
    </row>
    <row r="295" spans="1:12" ht="15" customHeight="1">
      <c r="A295" s="44"/>
      <c r="B295" s="44"/>
      <c r="C295" s="44"/>
      <c r="D295" s="44"/>
      <c r="E295" s="44"/>
      <c r="F295" s="44"/>
      <c r="G295" s="44"/>
      <c r="H295" s="169" t="s">
        <v>3259</v>
      </c>
      <c r="I295" s="149"/>
      <c r="J295" s="149"/>
      <c r="K295" s="150"/>
      <c r="L295" s="67">
        <v>4.93</v>
      </c>
    </row>
    <row r="296" spans="1:12" ht="15" customHeight="1">
      <c r="A296" s="44"/>
      <c r="B296" s="44"/>
      <c r="C296" s="44"/>
      <c r="D296" s="44"/>
      <c r="E296" s="44"/>
      <c r="F296" s="44"/>
      <c r="G296" s="44"/>
    </row>
    <row r="297" spans="1:12" ht="15" customHeight="1">
      <c r="A297" s="44"/>
      <c r="B297" s="44"/>
      <c r="C297" s="44"/>
      <c r="D297" s="44"/>
      <c r="E297" s="44"/>
      <c r="F297" s="44"/>
      <c r="G297" s="44"/>
    </row>
    <row r="298" spans="1:12" ht="9.75" customHeight="1">
      <c r="A298" s="44"/>
      <c r="B298" s="44"/>
      <c r="C298" s="44"/>
      <c r="D298" s="44"/>
      <c r="E298" s="170"/>
      <c r="F298" s="127"/>
      <c r="G298" s="127"/>
      <c r="H298" s="44"/>
      <c r="I298" s="44"/>
      <c r="J298" s="44"/>
      <c r="K298" s="44"/>
      <c r="L298" s="44"/>
    </row>
    <row r="299" spans="1:12" ht="19.5" customHeight="1">
      <c r="A299" s="171" t="s">
        <v>3260</v>
      </c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50"/>
    </row>
    <row r="300" spans="1:12" ht="12.75" customHeight="1">
      <c r="A300" s="185" t="s">
        <v>3261</v>
      </c>
      <c r="B300" s="146"/>
      <c r="C300" s="146"/>
      <c r="D300" s="186"/>
      <c r="E300" s="190" t="s">
        <v>3262</v>
      </c>
      <c r="F300" s="179" t="s">
        <v>3263</v>
      </c>
      <c r="G300" s="150"/>
      <c r="H300" s="179" t="s">
        <v>3264</v>
      </c>
      <c r="I300" s="149"/>
      <c r="J300" s="149"/>
      <c r="K300" s="150"/>
      <c r="L300" s="184" t="s">
        <v>3265</v>
      </c>
    </row>
    <row r="301" spans="1:12" ht="12" customHeight="1">
      <c r="A301" s="187"/>
      <c r="B301" s="188"/>
      <c r="C301" s="188"/>
      <c r="D301" s="189"/>
      <c r="E301" s="191"/>
      <c r="F301" s="73" t="s">
        <v>3266</v>
      </c>
      <c r="G301" s="73" t="s">
        <v>3267</v>
      </c>
      <c r="H301" s="173" t="s">
        <v>3268</v>
      </c>
      <c r="I301" s="150"/>
      <c r="J301" s="173" t="s">
        <v>3269</v>
      </c>
      <c r="K301" s="150"/>
      <c r="L301" s="156"/>
    </row>
    <row r="302" spans="1:12" ht="15" customHeight="1">
      <c r="A302" s="69" t="s">
        <v>3270</v>
      </c>
      <c r="B302" s="181" t="s">
        <v>3271</v>
      </c>
      <c r="C302" s="149"/>
      <c r="D302" s="150"/>
      <c r="E302" s="74">
        <v>1</v>
      </c>
      <c r="F302" s="74">
        <v>0.65</v>
      </c>
      <c r="G302" s="74">
        <v>0.35</v>
      </c>
      <c r="H302" s="198">
        <v>129.99700000000001</v>
      </c>
      <c r="I302" s="150"/>
      <c r="J302" s="198">
        <v>62.383899999999997</v>
      </c>
      <c r="K302" s="150"/>
      <c r="L302" s="71">
        <v>106.332415</v>
      </c>
    </row>
    <row r="303" spans="1:12" ht="15" customHeight="1">
      <c r="A303" s="69" t="s">
        <v>3272</v>
      </c>
      <c r="B303" s="181" t="s">
        <v>3273</v>
      </c>
      <c r="C303" s="149"/>
      <c r="D303" s="150"/>
      <c r="E303" s="74">
        <v>1</v>
      </c>
      <c r="F303" s="74">
        <v>0.52</v>
      </c>
      <c r="G303" s="74">
        <v>0.48</v>
      </c>
      <c r="H303" s="198">
        <v>127.3244</v>
      </c>
      <c r="I303" s="150"/>
      <c r="J303" s="198">
        <v>53.717199999999998</v>
      </c>
      <c r="K303" s="150"/>
      <c r="L303" s="71">
        <v>91.992943999999994</v>
      </c>
    </row>
    <row r="304" spans="1:12" ht="15" customHeight="1">
      <c r="A304" s="69" t="s">
        <v>3274</v>
      </c>
      <c r="B304" s="181" t="s">
        <v>3275</v>
      </c>
      <c r="C304" s="149"/>
      <c r="D304" s="150"/>
      <c r="E304" s="74">
        <v>1</v>
      </c>
      <c r="F304" s="74">
        <v>0.73</v>
      </c>
      <c r="G304" s="74">
        <v>0.27</v>
      </c>
      <c r="H304" s="198">
        <v>165.86840000000001</v>
      </c>
      <c r="I304" s="150"/>
      <c r="J304" s="198">
        <v>74.423000000000002</v>
      </c>
      <c r="K304" s="150"/>
      <c r="L304" s="71">
        <v>141.17814200000001</v>
      </c>
    </row>
    <row r="305" spans="1:12" ht="15" customHeight="1">
      <c r="A305" s="44"/>
      <c r="B305" s="44"/>
      <c r="C305" s="44"/>
      <c r="D305" s="44"/>
      <c r="E305" s="44"/>
      <c r="F305" s="44"/>
      <c r="G305" s="44"/>
      <c r="H305" s="168" t="s">
        <v>3276</v>
      </c>
      <c r="I305" s="149"/>
      <c r="J305" s="149"/>
      <c r="K305" s="150"/>
      <c r="L305" s="72">
        <v>339.5034</v>
      </c>
    </row>
    <row r="306" spans="1:12" ht="19.5" customHeight="1">
      <c r="A306" s="180" t="s">
        <v>3277</v>
      </c>
      <c r="B306" s="149"/>
      <c r="C306" s="149"/>
      <c r="D306" s="149"/>
      <c r="E306" s="149"/>
      <c r="F306" s="150"/>
      <c r="G306" s="65" t="s">
        <v>3278</v>
      </c>
      <c r="H306" s="179" t="s">
        <v>3279</v>
      </c>
      <c r="I306" s="150"/>
      <c r="J306" s="179" t="s">
        <v>3280</v>
      </c>
      <c r="K306" s="150"/>
      <c r="L306" s="65" t="s">
        <v>3281</v>
      </c>
    </row>
    <row r="307" spans="1:12" ht="15" customHeight="1">
      <c r="A307" s="69" t="s">
        <v>3282</v>
      </c>
      <c r="B307" s="181" t="s">
        <v>3283</v>
      </c>
      <c r="C307" s="149"/>
      <c r="D307" s="149"/>
      <c r="E307" s="149"/>
      <c r="F307" s="149"/>
      <c r="G307" s="69" t="s">
        <v>3284</v>
      </c>
      <c r="H307" s="182">
        <v>1</v>
      </c>
      <c r="I307" s="150"/>
      <c r="J307" s="198">
        <v>10.5078</v>
      </c>
      <c r="K307" s="150"/>
      <c r="L307" s="71">
        <v>10.5078</v>
      </c>
    </row>
    <row r="308" spans="1:12" ht="15" customHeight="1">
      <c r="A308" s="44"/>
      <c r="B308" s="44"/>
      <c r="C308" s="44"/>
      <c r="D308" s="44"/>
      <c r="E308" s="44"/>
      <c r="F308" s="44"/>
      <c r="G308" s="44"/>
      <c r="H308" s="168" t="s">
        <v>3285</v>
      </c>
      <c r="I308" s="149"/>
      <c r="J308" s="149"/>
      <c r="K308" s="150"/>
      <c r="L308" s="72">
        <v>10.5078</v>
      </c>
    </row>
    <row r="309" spans="1:12" ht="19.5" customHeight="1">
      <c r="A309" s="180" t="s">
        <v>3286</v>
      </c>
      <c r="B309" s="149"/>
      <c r="C309" s="149"/>
      <c r="D309" s="149"/>
      <c r="E309" s="149"/>
      <c r="F309" s="150"/>
      <c r="G309" s="65" t="s">
        <v>3287</v>
      </c>
      <c r="H309" s="179" t="s">
        <v>3288</v>
      </c>
      <c r="I309" s="150"/>
      <c r="J309" s="179" t="s">
        <v>3289</v>
      </c>
      <c r="K309" s="150"/>
      <c r="L309" s="65" t="s">
        <v>3290</v>
      </c>
    </row>
    <row r="310" spans="1:12" ht="15" customHeight="1">
      <c r="A310" s="69" t="s">
        <v>3291</v>
      </c>
      <c r="B310" s="181" t="s">
        <v>3292</v>
      </c>
      <c r="C310" s="149"/>
      <c r="D310" s="149"/>
      <c r="E310" s="149"/>
      <c r="F310" s="150"/>
      <c r="G310" s="69" t="s">
        <v>3293</v>
      </c>
      <c r="H310" s="198">
        <v>1</v>
      </c>
      <c r="I310" s="150"/>
      <c r="J310" s="198">
        <v>115.3</v>
      </c>
      <c r="K310" s="150"/>
      <c r="L310" s="71">
        <v>115.3</v>
      </c>
    </row>
    <row r="311" spans="1:12" ht="15" customHeight="1">
      <c r="A311" s="44"/>
      <c r="B311" s="44"/>
      <c r="C311" s="44"/>
      <c r="D311" s="44"/>
      <c r="E311" s="44"/>
      <c r="F311" s="44"/>
      <c r="G311" s="44"/>
      <c r="H311" s="168" t="s">
        <v>3294</v>
      </c>
      <c r="I311" s="149"/>
      <c r="J311" s="149"/>
      <c r="K311" s="150"/>
      <c r="L311" s="72">
        <v>115.3</v>
      </c>
    </row>
    <row r="312" spans="1:12" ht="15" customHeight="1">
      <c r="A312" s="180" t="s">
        <v>3295</v>
      </c>
      <c r="B312" s="149"/>
      <c r="C312" s="150"/>
      <c r="D312" s="173" t="s">
        <v>3296</v>
      </c>
      <c r="E312" s="150"/>
      <c r="F312" s="173" t="s">
        <v>3297</v>
      </c>
      <c r="G312" s="150"/>
      <c r="H312" s="173" t="s">
        <v>3298</v>
      </c>
      <c r="I312" s="150"/>
      <c r="J312" s="173" t="s">
        <v>3299</v>
      </c>
      <c r="K312" s="150"/>
      <c r="L312" s="73" t="s">
        <v>3300</v>
      </c>
    </row>
    <row r="313" spans="1:12" ht="19.5" customHeight="1">
      <c r="A313" s="76" t="s">
        <v>3301</v>
      </c>
      <c r="B313" s="192" t="s">
        <v>3302</v>
      </c>
      <c r="C313" s="150"/>
      <c r="D313" s="193" t="s">
        <v>3303</v>
      </c>
      <c r="E313" s="150"/>
      <c r="F313" s="193" t="s">
        <v>3304</v>
      </c>
      <c r="G313" s="150"/>
      <c r="H313" s="197">
        <v>2.1</v>
      </c>
      <c r="I313" s="150"/>
      <c r="J313" s="194">
        <v>2.65</v>
      </c>
      <c r="K313" s="150"/>
      <c r="L313" s="77">
        <v>5.5650000000000004</v>
      </c>
    </row>
    <row r="314" spans="1:12" ht="15" customHeight="1">
      <c r="A314" s="44"/>
      <c r="B314" s="44"/>
      <c r="C314" s="44"/>
      <c r="D314" s="44"/>
      <c r="E314" s="44"/>
      <c r="F314" s="44"/>
      <c r="G314" s="44"/>
      <c r="H314" s="168" t="s">
        <v>3305</v>
      </c>
      <c r="I314" s="149"/>
      <c r="J314" s="149"/>
      <c r="K314" s="150"/>
      <c r="L314" s="71">
        <v>5.5650000000000004</v>
      </c>
    </row>
    <row r="315" spans="1:12" ht="15" customHeight="1">
      <c r="A315" s="44"/>
      <c r="B315" s="44"/>
      <c r="C315" s="44"/>
      <c r="D315" s="44"/>
      <c r="E315" s="44"/>
      <c r="F315" s="44"/>
      <c r="G315" s="44"/>
      <c r="H315" s="169" t="s">
        <v>3306</v>
      </c>
      <c r="I315" s="149"/>
      <c r="J315" s="149"/>
      <c r="K315" s="150"/>
      <c r="L315" s="71">
        <v>123.98180000000001</v>
      </c>
    </row>
    <row r="316" spans="1:12" ht="15" customHeight="1">
      <c r="A316" s="44"/>
      <c r="B316" s="44"/>
      <c r="C316" s="44"/>
      <c r="D316" s="44"/>
      <c r="E316" s="44"/>
      <c r="F316" s="44"/>
      <c r="G316" s="44"/>
      <c r="H316" s="169" t="s">
        <v>3307</v>
      </c>
      <c r="I316" s="149"/>
      <c r="J316" s="149"/>
      <c r="K316" s="150"/>
      <c r="L316" s="67">
        <v>123.98</v>
      </c>
    </row>
    <row r="317" spans="1:12" ht="15" customHeight="1">
      <c r="A317" s="44"/>
      <c r="B317" s="44"/>
      <c r="C317" s="44"/>
      <c r="D317" s="44"/>
      <c r="E317" s="44"/>
      <c r="F317" s="44"/>
      <c r="G317" s="44"/>
    </row>
    <row r="318" spans="1:12" ht="15" customHeight="1">
      <c r="A318" s="44"/>
      <c r="B318" s="44"/>
      <c r="C318" s="44"/>
      <c r="D318" s="44"/>
      <c r="E318" s="44"/>
      <c r="F318" s="44"/>
      <c r="G318" s="44"/>
    </row>
    <row r="319" spans="1:12" ht="9.75" customHeight="1">
      <c r="A319" s="44"/>
      <c r="B319" s="44"/>
      <c r="C319" s="44"/>
      <c r="D319" s="44"/>
      <c r="E319" s="170"/>
      <c r="F319" s="127"/>
      <c r="G319" s="127"/>
      <c r="H319" s="44"/>
      <c r="I319" s="44"/>
      <c r="J319" s="44"/>
      <c r="K319" s="44"/>
      <c r="L319" s="44"/>
    </row>
    <row r="320" spans="1:12" ht="19.5" customHeight="1">
      <c r="A320" s="171" t="s">
        <v>3308</v>
      </c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50"/>
    </row>
    <row r="321" spans="1:12" ht="12.75" customHeight="1">
      <c r="A321" s="185" t="s">
        <v>3309</v>
      </c>
      <c r="B321" s="146"/>
      <c r="C321" s="146"/>
      <c r="D321" s="186"/>
      <c r="E321" s="190" t="s">
        <v>3310</v>
      </c>
      <c r="F321" s="179" t="s">
        <v>3311</v>
      </c>
      <c r="G321" s="150"/>
      <c r="H321" s="179" t="s">
        <v>3312</v>
      </c>
      <c r="I321" s="149"/>
      <c r="J321" s="149"/>
      <c r="K321" s="150"/>
      <c r="L321" s="184" t="s">
        <v>3313</v>
      </c>
    </row>
    <row r="322" spans="1:12" ht="12" customHeight="1">
      <c r="A322" s="187"/>
      <c r="B322" s="188"/>
      <c r="C322" s="188"/>
      <c r="D322" s="189"/>
      <c r="E322" s="191"/>
      <c r="F322" s="73" t="s">
        <v>3314</v>
      </c>
      <c r="G322" s="73" t="s">
        <v>3315</v>
      </c>
      <c r="H322" s="173" t="s">
        <v>3316</v>
      </c>
      <c r="I322" s="150"/>
      <c r="J322" s="173" t="s">
        <v>3317</v>
      </c>
      <c r="K322" s="150"/>
      <c r="L322" s="156"/>
    </row>
    <row r="323" spans="1:12" ht="15" customHeight="1">
      <c r="A323" s="69" t="s">
        <v>3318</v>
      </c>
      <c r="B323" s="181" t="s">
        <v>3319</v>
      </c>
      <c r="C323" s="149"/>
      <c r="D323" s="150"/>
      <c r="E323" s="74">
        <v>1</v>
      </c>
      <c r="F323" s="74">
        <v>0.59</v>
      </c>
      <c r="G323" s="74">
        <v>0.41</v>
      </c>
      <c r="H323" s="198">
        <v>129.99700000000001</v>
      </c>
      <c r="I323" s="150"/>
      <c r="J323" s="198">
        <v>62.383899999999997</v>
      </c>
      <c r="K323" s="150"/>
      <c r="L323" s="71">
        <v>102.275629</v>
      </c>
    </row>
    <row r="324" spans="1:12" ht="15" customHeight="1">
      <c r="A324" s="69" t="s">
        <v>3320</v>
      </c>
      <c r="B324" s="181" t="s">
        <v>3321</v>
      </c>
      <c r="C324" s="149"/>
      <c r="D324" s="150"/>
      <c r="E324" s="74">
        <v>1</v>
      </c>
      <c r="F324" s="74">
        <v>0.51</v>
      </c>
      <c r="G324" s="74">
        <v>0.49</v>
      </c>
      <c r="H324" s="198">
        <v>127.3244</v>
      </c>
      <c r="I324" s="150"/>
      <c r="J324" s="198">
        <v>53.717199999999998</v>
      </c>
      <c r="K324" s="150"/>
      <c r="L324" s="71">
        <v>91.256872000000001</v>
      </c>
    </row>
    <row r="325" spans="1:12" ht="15" customHeight="1">
      <c r="A325" s="69" t="s">
        <v>3322</v>
      </c>
      <c r="B325" s="181" t="s">
        <v>3323</v>
      </c>
      <c r="C325" s="149"/>
      <c r="D325" s="150"/>
      <c r="E325" s="74">
        <v>1</v>
      </c>
      <c r="F325" s="74">
        <v>0.89</v>
      </c>
      <c r="G325" s="74">
        <v>0.11</v>
      </c>
      <c r="H325" s="198">
        <v>165.86840000000001</v>
      </c>
      <c r="I325" s="150"/>
      <c r="J325" s="198">
        <v>74.423000000000002</v>
      </c>
      <c r="K325" s="150"/>
      <c r="L325" s="71">
        <v>155.809406</v>
      </c>
    </row>
    <row r="326" spans="1:12" ht="15" customHeight="1">
      <c r="A326" s="44"/>
      <c r="B326" s="44"/>
      <c r="C326" s="44"/>
      <c r="D326" s="44"/>
      <c r="E326" s="44"/>
      <c r="F326" s="44"/>
      <c r="G326" s="44"/>
      <c r="H326" s="168" t="s">
        <v>3324</v>
      </c>
      <c r="I326" s="149"/>
      <c r="J326" s="149"/>
      <c r="K326" s="150"/>
      <c r="L326" s="72">
        <v>349.34190000000001</v>
      </c>
    </row>
    <row r="327" spans="1:12" ht="19.5" customHeight="1">
      <c r="A327" s="180" t="s">
        <v>3325</v>
      </c>
      <c r="B327" s="149"/>
      <c r="C327" s="149"/>
      <c r="D327" s="149"/>
      <c r="E327" s="149"/>
      <c r="F327" s="150"/>
      <c r="G327" s="65" t="s">
        <v>3326</v>
      </c>
      <c r="H327" s="179" t="s">
        <v>3327</v>
      </c>
      <c r="I327" s="150"/>
      <c r="J327" s="179" t="s">
        <v>3328</v>
      </c>
      <c r="K327" s="150"/>
      <c r="L327" s="65" t="s">
        <v>3329</v>
      </c>
    </row>
    <row r="328" spans="1:12" ht="15" customHeight="1">
      <c r="A328" s="69" t="s">
        <v>3330</v>
      </c>
      <c r="B328" s="181" t="s">
        <v>3331</v>
      </c>
      <c r="C328" s="149"/>
      <c r="D328" s="149"/>
      <c r="E328" s="149"/>
      <c r="F328" s="149"/>
      <c r="G328" s="69" t="s">
        <v>3332</v>
      </c>
      <c r="H328" s="182">
        <v>8</v>
      </c>
      <c r="I328" s="150"/>
      <c r="J328" s="198">
        <v>10.5078</v>
      </c>
      <c r="K328" s="150"/>
      <c r="L328" s="71">
        <v>84.062399999999997</v>
      </c>
    </row>
    <row r="329" spans="1:12" ht="15" customHeight="1">
      <c r="A329" s="44"/>
      <c r="B329" s="44"/>
      <c r="C329" s="44"/>
      <c r="D329" s="44"/>
      <c r="E329" s="44"/>
      <c r="F329" s="44"/>
      <c r="G329" s="44"/>
      <c r="H329" s="168" t="s">
        <v>3333</v>
      </c>
      <c r="I329" s="149"/>
      <c r="J329" s="149"/>
      <c r="K329" s="150"/>
      <c r="L329" s="72">
        <v>84.062399999999997</v>
      </c>
    </row>
    <row r="330" spans="1:12" ht="19.5" customHeight="1">
      <c r="A330" s="180" t="s">
        <v>3334</v>
      </c>
      <c r="B330" s="149"/>
      <c r="C330" s="149"/>
      <c r="D330" s="149"/>
      <c r="E330" s="149"/>
      <c r="F330" s="150"/>
      <c r="G330" s="65" t="s">
        <v>3335</v>
      </c>
      <c r="H330" s="179" t="s">
        <v>3336</v>
      </c>
      <c r="I330" s="150"/>
      <c r="J330" s="179" t="s">
        <v>3337</v>
      </c>
      <c r="K330" s="150"/>
      <c r="L330" s="65" t="s">
        <v>3338</v>
      </c>
    </row>
    <row r="331" spans="1:12" ht="15" customHeight="1">
      <c r="A331" s="69" t="s">
        <v>3339</v>
      </c>
      <c r="B331" s="181" t="s">
        <v>3340</v>
      </c>
      <c r="C331" s="149"/>
      <c r="D331" s="149"/>
      <c r="E331" s="149"/>
      <c r="F331" s="150"/>
      <c r="G331" s="69" t="s">
        <v>3341</v>
      </c>
      <c r="H331" s="198">
        <v>1.02</v>
      </c>
      <c r="I331" s="150"/>
      <c r="J331" s="198">
        <v>116.07</v>
      </c>
      <c r="K331" s="150"/>
      <c r="L331" s="71">
        <v>118.3914</v>
      </c>
    </row>
    <row r="332" spans="1:12" ht="15" customHeight="1">
      <c r="A332" s="44"/>
      <c r="B332" s="44"/>
      <c r="C332" s="44"/>
      <c r="D332" s="44"/>
      <c r="E332" s="44"/>
      <c r="F332" s="44"/>
      <c r="G332" s="44"/>
      <c r="H332" s="168" t="s">
        <v>3342</v>
      </c>
      <c r="I332" s="149"/>
      <c r="J332" s="149"/>
      <c r="K332" s="150"/>
      <c r="L332" s="72">
        <v>118.3914</v>
      </c>
    </row>
    <row r="333" spans="1:12" ht="15" customHeight="1">
      <c r="A333" s="180" t="s">
        <v>3343</v>
      </c>
      <c r="B333" s="149"/>
      <c r="C333" s="150"/>
      <c r="D333" s="173" t="s">
        <v>3344</v>
      </c>
      <c r="E333" s="150"/>
      <c r="F333" s="173" t="s">
        <v>3345</v>
      </c>
      <c r="G333" s="150"/>
      <c r="H333" s="173" t="s">
        <v>3346</v>
      </c>
      <c r="I333" s="150"/>
      <c r="J333" s="173" t="s">
        <v>3347</v>
      </c>
      <c r="K333" s="150"/>
      <c r="L333" s="73" t="s">
        <v>3348</v>
      </c>
    </row>
    <row r="334" spans="1:12" ht="27.75" customHeight="1">
      <c r="A334" s="76" t="s">
        <v>3349</v>
      </c>
      <c r="B334" s="192" t="s">
        <v>3350</v>
      </c>
      <c r="C334" s="150"/>
      <c r="D334" s="193" t="s">
        <v>3351</v>
      </c>
      <c r="E334" s="150"/>
      <c r="F334" s="193" t="s">
        <v>3352</v>
      </c>
      <c r="G334" s="150"/>
      <c r="H334" s="197">
        <v>1.02</v>
      </c>
      <c r="I334" s="150"/>
      <c r="J334" s="194">
        <v>6.26</v>
      </c>
      <c r="K334" s="150"/>
      <c r="L334" s="77">
        <v>6.3852000000000002</v>
      </c>
    </row>
    <row r="335" spans="1:12" ht="15" customHeight="1">
      <c r="A335" s="44"/>
      <c r="B335" s="44"/>
      <c r="C335" s="44"/>
      <c r="D335" s="44"/>
      <c r="E335" s="44"/>
      <c r="F335" s="44"/>
      <c r="G335" s="44"/>
      <c r="H335" s="168" t="s">
        <v>3353</v>
      </c>
      <c r="I335" s="149"/>
      <c r="J335" s="149"/>
      <c r="K335" s="150"/>
      <c r="L335" s="71">
        <v>6.3852000000000002</v>
      </c>
    </row>
    <row r="336" spans="1:12" ht="12.75" customHeight="1">
      <c r="A336" s="185" t="s">
        <v>3354</v>
      </c>
      <c r="B336" s="147"/>
      <c r="C336" s="190" t="s">
        <v>3355</v>
      </c>
      <c r="D336" s="195" t="s">
        <v>3356</v>
      </c>
      <c r="E336" s="147"/>
      <c r="F336" s="173" t="s">
        <v>3357</v>
      </c>
      <c r="G336" s="150"/>
      <c r="H336" s="173" t="s">
        <v>3358</v>
      </c>
      <c r="I336" s="150"/>
      <c r="J336" s="173" t="s">
        <v>3359</v>
      </c>
      <c r="K336" s="150"/>
      <c r="L336" s="190" t="s">
        <v>3360</v>
      </c>
    </row>
    <row r="337" spans="1:12" ht="12" customHeight="1">
      <c r="A337" s="131"/>
      <c r="B337" s="133"/>
      <c r="C337" s="156"/>
      <c r="D337" s="131"/>
      <c r="E337" s="133"/>
      <c r="F337" s="73" t="s">
        <v>3361</v>
      </c>
      <c r="G337" s="73" t="s">
        <v>3362</v>
      </c>
      <c r="H337" s="73" t="s">
        <v>3363</v>
      </c>
      <c r="I337" s="73" t="s">
        <v>3364</v>
      </c>
      <c r="J337" s="73" t="s">
        <v>3365</v>
      </c>
      <c r="K337" s="73" t="s">
        <v>3366</v>
      </c>
      <c r="L337" s="156"/>
    </row>
    <row r="338" spans="1:12" ht="27.75" customHeight="1">
      <c r="A338" s="76" t="s">
        <v>3367</v>
      </c>
      <c r="B338" s="78" t="s">
        <v>3368</v>
      </c>
      <c r="C338" s="76" t="s">
        <v>3369</v>
      </c>
      <c r="D338" s="196">
        <v>1.02</v>
      </c>
      <c r="E338" s="150"/>
      <c r="F338" s="79">
        <v>10</v>
      </c>
      <c r="G338" s="79">
        <v>0.61</v>
      </c>
      <c r="H338" s="79">
        <v>0</v>
      </c>
      <c r="I338" s="79">
        <v>0.49</v>
      </c>
      <c r="J338" s="79">
        <v>0</v>
      </c>
      <c r="K338" s="79">
        <v>0.4</v>
      </c>
      <c r="L338" s="77">
        <v>6.2220000000000004</v>
      </c>
    </row>
    <row r="339" spans="1:12" ht="15" customHeight="1">
      <c r="A339" s="44"/>
      <c r="B339" s="44"/>
      <c r="C339" s="44"/>
      <c r="D339" s="44"/>
      <c r="E339" s="44"/>
      <c r="F339" s="44"/>
      <c r="G339" s="44"/>
      <c r="H339" s="168" t="s">
        <v>3370</v>
      </c>
      <c r="I339" s="149"/>
      <c r="J339" s="149"/>
      <c r="K339" s="150"/>
      <c r="L339" s="71">
        <v>6.2220000000000004</v>
      </c>
    </row>
    <row r="340" spans="1:12" ht="15" customHeight="1">
      <c r="A340" s="44"/>
      <c r="B340" s="44"/>
      <c r="C340" s="44"/>
      <c r="D340" s="44"/>
      <c r="E340" s="44"/>
      <c r="F340" s="44"/>
      <c r="G340" s="44"/>
      <c r="H340" s="169" t="s">
        <v>3371</v>
      </c>
      <c r="I340" s="149"/>
      <c r="J340" s="149"/>
      <c r="K340" s="150"/>
      <c r="L340" s="71">
        <v>136.24080000000001</v>
      </c>
    </row>
    <row r="341" spans="1:12" ht="15" customHeight="1">
      <c r="A341" s="44"/>
      <c r="B341" s="44"/>
      <c r="C341" s="44"/>
      <c r="D341" s="44"/>
      <c r="E341" s="44"/>
      <c r="F341" s="44"/>
      <c r="G341" s="44"/>
      <c r="H341" s="169" t="s">
        <v>3372</v>
      </c>
      <c r="I341" s="149"/>
      <c r="J341" s="149"/>
      <c r="K341" s="150"/>
      <c r="L341" s="67">
        <v>136.24</v>
      </c>
    </row>
    <row r="342" spans="1:12" ht="15" customHeight="1">
      <c r="A342" s="44"/>
      <c r="B342" s="44"/>
      <c r="C342" s="44"/>
      <c r="D342" s="44"/>
      <c r="E342" s="44"/>
      <c r="F342" s="44"/>
      <c r="G342" s="44"/>
    </row>
    <row r="343" spans="1:12" ht="15" customHeight="1">
      <c r="A343" s="44"/>
      <c r="B343" s="44"/>
      <c r="C343" s="44"/>
      <c r="D343" s="44"/>
      <c r="E343" s="44"/>
      <c r="F343" s="44"/>
      <c r="G343" s="44"/>
    </row>
    <row r="344" spans="1:12" ht="9.75" customHeight="1">
      <c r="A344" s="44"/>
      <c r="B344" s="44"/>
      <c r="C344" s="44"/>
      <c r="D344" s="44"/>
      <c r="E344" s="170"/>
      <c r="F344" s="127"/>
      <c r="G344" s="127"/>
      <c r="H344" s="44"/>
      <c r="I344" s="44"/>
      <c r="J344" s="44"/>
      <c r="K344" s="44"/>
      <c r="L344" s="44"/>
    </row>
    <row r="345" spans="1:12" ht="19.5" customHeight="1">
      <c r="A345" s="171" t="s">
        <v>3373</v>
      </c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50"/>
    </row>
    <row r="346" spans="1:12" ht="12.75" customHeight="1">
      <c r="A346" s="185" t="s">
        <v>3374</v>
      </c>
      <c r="B346" s="146"/>
      <c r="C346" s="146"/>
      <c r="D346" s="186"/>
      <c r="E346" s="190" t="s">
        <v>3375</v>
      </c>
      <c r="F346" s="179" t="s">
        <v>3376</v>
      </c>
      <c r="G346" s="150"/>
      <c r="H346" s="179" t="s">
        <v>3377</v>
      </c>
      <c r="I346" s="149"/>
      <c r="J346" s="149"/>
      <c r="K346" s="150"/>
      <c r="L346" s="184" t="s">
        <v>3378</v>
      </c>
    </row>
    <row r="347" spans="1:12" ht="12" customHeight="1">
      <c r="A347" s="187"/>
      <c r="B347" s="188"/>
      <c r="C347" s="188"/>
      <c r="D347" s="189"/>
      <c r="E347" s="191"/>
      <c r="F347" s="73" t="s">
        <v>3379</v>
      </c>
      <c r="G347" s="73" t="s">
        <v>3380</v>
      </c>
      <c r="H347" s="173" t="s">
        <v>3381</v>
      </c>
      <c r="I347" s="150"/>
      <c r="J347" s="173" t="s">
        <v>3382</v>
      </c>
      <c r="K347" s="150"/>
      <c r="L347" s="156"/>
    </row>
    <row r="348" spans="1:12" ht="15.75" customHeight="1">
      <c r="A348" s="69" t="s">
        <v>3383</v>
      </c>
      <c r="B348" s="181" t="s">
        <v>3384</v>
      </c>
      <c r="C348" s="149"/>
      <c r="D348" s="150"/>
      <c r="E348" s="74">
        <v>1</v>
      </c>
      <c r="F348" s="74">
        <v>1</v>
      </c>
      <c r="G348" s="74">
        <v>0</v>
      </c>
      <c r="H348" s="198">
        <v>150.12569999999999</v>
      </c>
      <c r="I348" s="150"/>
      <c r="J348" s="198">
        <v>43.316600000000001</v>
      </c>
      <c r="K348" s="150"/>
      <c r="L348" s="71">
        <v>150.12569999999999</v>
      </c>
    </row>
    <row r="349" spans="1:12" ht="15" customHeight="1">
      <c r="A349" s="69" t="s">
        <v>3385</v>
      </c>
      <c r="B349" s="181" t="s">
        <v>3386</v>
      </c>
      <c r="C349" s="149"/>
      <c r="D349" s="150"/>
      <c r="E349" s="74">
        <v>1</v>
      </c>
      <c r="F349" s="74">
        <v>1</v>
      </c>
      <c r="G349" s="74">
        <v>0</v>
      </c>
      <c r="H349" s="198">
        <v>15.486700000000001</v>
      </c>
      <c r="I349" s="150"/>
      <c r="J349" s="198">
        <v>10.1159</v>
      </c>
      <c r="K349" s="150"/>
      <c r="L349" s="71">
        <v>15.486700000000001</v>
      </c>
    </row>
    <row r="350" spans="1:12" ht="15" customHeight="1">
      <c r="A350" s="69" t="s">
        <v>3387</v>
      </c>
      <c r="B350" s="181" t="s">
        <v>3388</v>
      </c>
      <c r="C350" s="149"/>
      <c r="D350" s="150"/>
      <c r="E350" s="74">
        <v>1</v>
      </c>
      <c r="F350" s="74">
        <v>0.35</v>
      </c>
      <c r="G350" s="74">
        <v>0.65</v>
      </c>
      <c r="H350" s="198">
        <v>113.2706</v>
      </c>
      <c r="I350" s="150"/>
      <c r="J350" s="198">
        <v>29.31</v>
      </c>
      <c r="K350" s="150"/>
      <c r="L350" s="71">
        <v>58.696210000000001</v>
      </c>
    </row>
    <row r="351" spans="1:12" ht="15" customHeight="1">
      <c r="A351" s="69" t="s">
        <v>3389</v>
      </c>
      <c r="B351" s="181" t="s">
        <v>3390</v>
      </c>
      <c r="C351" s="149"/>
      <c r="D351" s="150"/>
      <c r="E351" s="74">
        <v>1</v>
      </c>
      <c r="F351" s="74">
        <v>0.35</v>
      </c>
      <c r="G351" s="74">
        <v>0.65</v>
      </c>
      <c r="H351" s="198">
        <v>5.6811999999999996</v>
      </c>
      <c r="I351" s="150"/>
      <c r="J351" s="198">
        <v>3.5434000000000001</v>
      </c>
      <c r="K351" s="150"/>
      <c r="L351" s="71">
        <v>4.2916299999999996</v>
      </c>
    </row>
    <row r="352" spans="1:12" ht="15" customHeight="1">
      <c r="A352" s="44"/>
      <c r="B352" s="44"/>
      <c r="C352" s="44"/>
      <c r="D352" s="44"/>
      <c r="E352" s="44"/>
      <c r="F352" s="44"/>
      <c r="G352" s="44"/>
      <c r="H352" s="168" t="s">
        <v>3391</v>
      </c>
      <c r="I352" s="149"/>
      <c r="J352" s="149"/>
      <c r="K352" s="150"/>
      <c r="L352" s="72">
        <v>228.6002</v>
      </c>
    </row>
    <row r="353" spans="1:12" ht="19.5" customHeight="1">
      <c r="A353" s="180" t="s">
        <v>3392</v>
      </c>
      <c r="B353" s="149"/>
      <c r="C353" s="149"/>
      <c r="D353" s="149"/>
      <c r="E353" s="149"/>
      <c r="F353" s="150"/>
      <c r="G353" s="65" t="s">
        <v>3393</v>
      </c>
      <c r="H353" s="179" t="s">
        <v>3394</v>
      </c>
      <c r="I353" s="150"/>
      <c r="J353" s="179" t="s">
        <v>3395</v>
      </c>
      <c r="K353" s="150"/>
      <c r="L353" s="65" t="s">
        <v>3396</v>
      </c>
    </row>
    <row r="354" spans="1:12" ht="15" customHeight="1">
      <c r="A354" s="69" t="s">
        <v>3397</v>
      </c>
      <c r="B354" s="181" t="s">
        <v>3398</v>
      </c>
      <c r="C354" s="149"/>
      <c r="D354" s="149"/>
      <c r="E354" s="149"/>
      <c r="F354" s="149"/>
      <c r="G354" s="69" t="s">
        <v>3399</v>
      </c>
      <c r="H354" s="182">
        <v>2</v>
      </c>
      <c r="I354" s="150"/>
      <c r="J354" s="198">
        <v>10.5078</v>
      </c>
      <c r="K354" s="150"/>
      <c r="L354" s="71">
        <v>21.015599999999999</v>
      </c>
    </row>
    <row r="355" spans="1:12" ht="15" customHeight="1">
      <c r="A355" s="44"/>
      <c r="B355" s="44"/>
      <c r="C355" s="44"/>
      <c r="D355" s="44"/>
      <c r="E355" s="44"/>
      <c r="F355" s="44"/>
      <c r="G355" s="44"/>
      <c r="H355" s="168" t="s">
        <v>3400</v>
      </c>
      <c r="I355" s="149"/>
      <c r="J355" s="149"/>
      <c r="K355" s="150"/>
      <c r="L355" s="72">
        <v>21.015599999999999</v>
      </c>
    </row>
    <row r="356" spans="1:12" ht="15" customHeight="1">
      <c r="A356" s="44"/>
      <c r="B356" s="44"/>
      <c r="C356" s="44"/>
      <c r="D356" s="44"/>
      <c r="E356" s="44"/>
      <c r="F356" s="44"/>
      <c r="G356" s="44"/>
      <c r="H356" s="169" t="s">
        <v>3401</v>
      </c>
      <c r="I356" s="149"/>
      <c r="J356" s="149"/>
      <c r="K356" s="150"/>
      <c r="L356" s="71">
        <v>0.2228</v>
      </c>
    </row>
    <row r="357" spans="1:12" ht="15" customHeight="1">
      <c r="A357" s="44"/>
      <c r="B357" s="44"/>
      <c r="C357" s="44"/>
      <c r="D357" s="44"/>
      <c r="E357" s="44"/>
      <c r="F357" s="44"/>
      <c r="G357" s="44"/>
      <c r="H357" s="169" t="s">
        <v>3402</v>
      </c>
      <c r="I357" s="149"/>
      <c r="J357" s="149"/>
      <c r="K357" s="150"/>
      <c r="L357" s="67">
        <v>0.22</v>
      </c>
    </row>
    <row r="358" spans="1:12" ht="15" customHeight="1">
      <c r="A358" s="44"/>
      <c r="B358" s="44"/>
      <c r="C358" s="44"/>
      <c r="D358" s="44"/>
      <c r="E358" s="44"/>
      <c r="F358" s="44"/>
      <c r="G358" s="44"/>
    </row>
    <row r="359" spans="1:12" ht="15" customHeight="1">
      <c r="A359" s="44"/>
      <c r="B359" s="44"/>
      <c r="C359" s="44"/>
      <c r="D359" s="44"/>
      <c r="E359" s="44"/>
      <c r="F359" s="44"/>
      <c r="G359" s="44"/>
    </row>
    <row r="360" spans="1:12" ht="9.75" customHeight="1">
      <c r="A360" s="44"/>
      <c r="B360" s="44"/>
      <c r="C360" s="44"/>
      <c r="D360" s="44"/>
      <c r="E360" s="170"/>
      <c r="F360" s="127"/>
      <c r="G360" s="127"/>
      <c r="H360" s="44"/>
      <c r="I360" s="44"/>
      <c r="J360" s="44"/>
      <c r="K360" s="44"/>
      <c r="L360" s="44"/>
    </row>
    <row r="361" spans="1:12" ht="19.5" customHeight="1">
      <c r="A361" s="171" t="s">
        <v>3403</v>
      </c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50"/>
    </row>
    <row r="362" spans="1:12" ht="15" customHeight="1">
      <c r="A362" s="172" t="s">
        <v>3404</v>
      </c>
      <c r="B362" s="149"/>
      <c r="C362" s="149"/>
      <c r="D362" s="150"/>
      <c r="E362" s="173" t="s">
        <v>3405</v>
      </c>
      <c r="F362" s="150"/>
      <c r="G362" s="73" t="s">
        <v>3406</v>
      </c>
      <c r="H362" s="173" t="s">
        <v>3407</v>
      </c>
      <c r="I362" s="150"/>
      <c r="J362" s="173" t="s">
        <v>3408</v>
      </c>
      <c r="K362" s="150"/>
      <c r="L362" s="73" t="s">
        <v>3409</v>
      </c>
    </row>
    <row r="363" spans="1:12" ht="19.5" customHeight="1">
      <c r="A363" s="80" t="s">
        <v>3410</v>
      </c>
      <c r="B363" s="174" t="s">
        <v>3411</v>
      </c>
      <c r="C363" s="149"/>
      <c r="D363" s="150"/>
      <c r="E363" s="175" t="s">
        <v>3412</v>
      </c>
      <c r="F363" s="150"/>
      <c r="G363" s="80" t="s">
        <v>3413</v>
      </c>
      <c r="H363" s="176">
        <v>1</v>
      </c>
      <c r="I363" s="150"/>
      <c r="J363" s="177">
        <v>72.45</v>
      </c>
      <c r="K363" s="150"/>
      <c r="L363" s="81">
        <v>72.45</v>
      </c>
    </row>
    <row r="364" spans="1:12" ht="15" customHeight="1">
      <c r="A364" s="44"/>
      <c r="B364" s="44"/>
      <c r="C364" s="44"/>
      <c r="D364" s="44"/>
      <c r="E364" s="44"/>
      <c r="F364" s="44"/>
      <c r="G364" s="44"/>
      <c r="H364" s="178" t="s">
        <v>3414</v>
      </c>
      <c r="I364" s="149"/>
      <c r="J364" s="149"/>
      <c r="K364" s="150"/>
      <c r="L364" s="82">
        <v>72.45</v>
      </c>
    </row>
    <row r="365" spans="1:12" ht="15" customHeight="1">
      <c r="A365" s="44"/>
      <c r="B365" s="44"/>
      <c r="C365" s="44"/>
      <c r="D365" s="44"/>
      <c r="E365" s="44"/>
      <c r="F365" s="44"/>
      <c r="G365" s="44"/>
      <c r="H365" s="169" t="s">
        <v>3415</v>
      </c>
      <c r="I365" s="149"/>
      <c r="J365" s="149"/>
      <c r="K365" s="150"/>
      <c r="L365" s="67">
        <v>72.45</v>
      </c>
    </row>
    <row r="366" spans="1:12" ht="15" customHeight="1">
      <c r="A366" s="44"/>
      <c r="B366" s="44"/>
      <c r="C366" s="44"/>
      <c r="D366" s="44"/>
      <c r="E366" s="44"/>
      <c r="F366" s="44"/>
      <c r="G366" s="44"/>
    </row>
    <row r="367" spans="1:12" ht="15" customHeight="1">
      <c r="A367" s="44"/>
      <c r="B367" s="44"/>
      <c r="C367" s="44"/>
      <c r="D367" s="44"/>
      <c r="E367" s="44"/>
      <c r="F367" s="44"/>
      <c r="G367" s="44"/>
    </row>
    <row r="368" spans="1:12" ht="9.75" customHeight="1">
      <c r="A368" s="44"/>
      <c r="B368" s="44"/>
      <c r="C368" s="44"/>
      <c r="D368" s="44"/>
      <c r="E368" s="170"/>
      <c r="F368" s="127"/>
      <c r="G368" s="127"/>
      <c r="H368" s="44"/>
      <c r="I368" s="44"/>
      <c r="J368" s="44"/>
      <c r="K368" s="44"/>
      <c r="L368" s="44"/>
    </row>
    <row r="369" spans="1:12" ht="19.5" customHeight="1">
      <c r="A369" s="171" t="s">
        <v>3416</v>
      </c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50"/>
    </row>
    <row r="370" spans="1:12" ht="19.5" customHeight="1">
      <c r="A370" s="180" t="s">
        <v>3417</v>
      </c>
      <c r="B370" s="149"/>
      <c r="C370" s="149"/>
      <c r="D370" s="149"/>
      <c r="E370" s="149"/>
      <c r="F370" s="150"/>
      <c r="G370" s="65" t="s">
        <v>3418</v>
      </c>
      <c r="H370" s="179" t="s">
        <v>3419</v>
      </c>
      <c r="I370" s="150"/>
      <c r="J370" s="179" t="s">
        <v>3420</v>
      </c>
      <c r="K370" s="150"/>
      <c r="L370" s="65" t="s">
        <v>3421</v>
      </c>
    </row>
    <row r="371" spans="1:12" ht="15" customHeight="1">
      <c r="A371" s="69" t="s">
        <v>3422</v>
      </c>
      <c r="B371" s="181" t="s">
        <v>3423</v>
      </c>
      <c r="C371" s="149"/>
      <c r="D371" s="149"/>
      <c r="E371" s="149"/>
      <c r="F371" s="150"/>
      <c r="G371" s="69" t="s">
        <v>3424</v>
      </c>
      <c r="H371" s="182">
        <v>1</v>
      </c>
      <c r="I371" s="150"/>
      <c r="J371" s="183">
        <v>2406.2800000000002</v>
      </c>
      <c r="K371" s="150"/>
      <c r="L371" s="71">
        <v>2406.2800000000002</v>
      </c>
    </row>
    <row r="372" spans="1:12" ht="15" customHeight="1">
      <c r="A372" s="44"/>
      <c r="B372" s="44"/>
      <c r="C372" s="44"/>
      <c r="D372" s="44"/>
      <c r="E372" s="44"/>
      <c r="F372" s="44"/>
      <c r="G372" s="44"/>
      <c r="H372" s="168" t="s">
        <v>3425</v>
      </c>
      <c r="I372" s="149"/>
      <c r="J372" s="149"/>
      <c r="K372" s="150"/>
      <c r="L372" s="72">
        <v>2406.2800000000002</v>
      </c>
    </row>
    <row r="373" spans="1:12" ht="15" customHeight="1">
      <c r="A373" s="44"/>
      <c r="B373" s="44"/>
      <c r="C373" s="44"/>
      <c r="D373" s="44"/>
      <c r="E373" s="44"/>
      <c r="F373" s="44"/>
      <c r="G373" s="44"/>
      <c r="H373" s="169" t="s">
        <v>3426</v>
      </c>
      <c r="I373" s="149"/>
      <c r="J373" s="149"/>
      <c r="K373" s="150"/>
      <c r="L373" s="71">
        <v>2406.2800000000002</v>
      </c>
    </row>
    <row r="374" spans="1:12" ht="15" customHeight="1">
      <c r="A374" s="44"/>
      <c r="B374" s="44"/>
      <c r="C374" s="44"/>
      <c r="D374" s="44"/>
      <c r="E374" s="44"/>
      <c r="F374" s="44"/>
      <c r="G374" s="44"/>
      <c r="H374" s="169" t="s">
        <v>3427</v>
      </c>
      <c r="I374" s="149"/>
      <c r="J374" s="149"/>
      <c r="K374" s="150"/>
      <c r="L374" s="67">
        <v>2222.56</v>
      </c>
    </row>
    <row r="375" spans="1:12" ht="15" customHeight="1">
      <c r="A375" s="44"/>
      <c r="B375" s="44"/>
      <c r="C375" s="44"/>
      <c r="D375" s="44"/>
      <c r="E375" s="44"/>
      <c r="F375" s="44"/>
      <c r="G375" s="44"/>
    </row>
    <row r="376" spans="1:12" ht="15" customHeight="1">
      <c r="A376" s="44"/>
      <c r="B376" s="44"/>
      <c r="C376" s="44"/>
      <c r="D376" s="44"/>
      <c r="E376" s="44"/>
      <c r="F376" s="44"/>
      <c r="G376" s="44"/>
    </row>
    <row r="377" spans="1:12" ht="9.75" customHeight="1">
      <c r="A377" s="44"/>
      <c r="B377" s="44"/>
      <c r="C377" s="44"/>
      <c r="D377" s="44"/>
      <c r="E377" s="170"/>
      <c r="F377" s="127"/>
      <c r="G377" s="127"/>
      <c r="H377" s="44"/>
      <c r="I377" s="44"/>
      <c r="J377" s="44"/>
      <c r="K377" s="44"/>
      <c r="L377" s="44"/>
    </row>
    <row r="378" spans="1:12" ht="19.5" customHeight="1">
      <c r="A378" s="171" t="s">
        <v>3428</v>
      </c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50"/>
    </row>
    <row r="379" spans="1:12" ht="12.75" customHeight="1">
      <c r="A379" s="185" t="s">
        <v>3429</v>
      </c>
      <c r="B379" s="146"/>
      <c r="C379" s="146"/>
      <c r="D379" s="186"/>
      <c r="E379" s="190" t="s">
        <v>3430</v>
      </c>
      <c r="F379" s="179" t="s">
        <v>3431</v>
      </c>
      <c r="G379" s="150"/>
      <c r="H379" s="179" t="s">
        <v>3432</v>
      </c>
      <c r="I379" s="149"/>
      <c r="J379" s="149"/>
      <c r="K379" s="150"/>
      <c r="L379" s="184" t="s">
        <v>3433</v>
      </c>
    </row>
    <row r="380" spans="1:12" ht="12" customHeight="1">
      <c r="A380" s="187"/>
      <c r="B380" s="188"/>
      <c r="C380" s="188"/>
      <c r="D380" s="189"/>
      <c r="E380" s="191"/>
      <c r="F380" s="73" t="s">
        <v>3434</v>
      </c>
      <c r="G380" s="73" t="s">
        <v>3435</v>
      </c>
      <c r="H380" s="173" t="s">
        <v>3436</v>
      </c>
      <c r="I380" s="150"/>
      <c r="J380" s="173" t="s">
        <v>3437</v>
      </c>
      <c r="K380" s="150"/>
      <c r="L380" s="156"/>
    </row>
    <row r="381" spans="1:12" ht="15" customHeight="1">
      <c r="A381" s="69" t="s">
        <v>3438</v>
      </c>
      <c r="B381" s="181" t="s">
        <v>3439</v>
      </c>
      <c r="C381" s="149"/>
      <c r="D381" s="150"/>
      <c r="E381" s="74">
        <v>1</v>
      </c>
      <c r="F381" s="74">
        <v>1</v>
      </c>
      <c r="G381" s="74">
        <v>0</v>
      </c>
      <c r="H381" s="198">
        <v>158.25810000000001</v>
      </c>
      <c r="I381" s="150"/>
      <c r="J381" s="198">
        <v>49.690300000000001</v>
      </c>
      <c r="K381" s="150"/>
      <c r="L381" s="71">
        <v>158.25810000000001</v>
      </c>
    </row>
    <row r="382" spans="1:12" ht="15" customHeight="1">
      <c r="A382" s="44"/>
      <c r="B382" s="44"/>
      <c r="C382" s="44"/>
      <c r="D382" s="44"/>
      <c r="E382" s="44"/>
      <c r="F382" s="44"/>
      <c r="G382" s="44"/>
      <c r="H382" s="168" t="s">
        <v>3440</v>
      </c>
      <c r="I382" s="149"/>
      <c r="J382" s="149"/>
      <c r="K382" s="150"/>
      <c r="L382" s="72">
        <v>158.25810000000001</v>
      </c>
    </row>
    <row r="383" spans="1:12" ht="15" customHeight="1">
      <c r="A383" s="44"/>
      <c r="B383" s="44"/>
      <c r="C383" s="44"/>
      <c r="D383" s="44"/>
      <c r="E383" s="44"/>
      <c r="F383" s="44"/>
      <c r="G383" s="44"/>
      <c r="H383" s="169" t="s">
        <v>3441</v>
      </c>
      <c r="I383" s="149"/>
      <c r="J383" s="149"/>
      <c r="K383" s="150"/>
      <c r="L383" s="71">
        <v>0.35310000000000002</v>
      </c>
    </row>
    <row r="384" spans="1:12" ht="15" customHeight="1">
      <c r="A384" s="44"/>
      <c r="B384" s="44"/>
      <c r="C384" s="44"/>
      <c r="D384" s="44"/>
      <c r="E384" s="44"/>
      <c r="F384" s="44"/>
      <c r="G384" s="44"/>
      <c r="H384" s="169" t="s">
        <v>3442</v>
      </c>
      <c r="I384" s="149"/>
      <c r="J384" s="149"/>
      <c r="K384" s="150"/>
      <c r="L384" s="67">
        <v>0.35</v>
      </c>
    </row>
    <row r="385" spans="1:12" ht="15" customHeight="1">
      <c r="A385" s="44"/>
      <c r="B385" s="44"/>
      <c r="C385" s="44"/>
      <c r="D385" s="44"/>
      <c r="E385" s="44"/>
      <c r="F385" s="44"/>
      <c r="G385" s="44"/>
    </row>
    <row r="386" spans="1:12" ht="15" customHeight="1">
      <c r="A386" s="44"/>
      <c r="B386" s="44"/>
      <c r="C386" s="44"/>
      <c r="D386" s="44"/>
      <c r="E386" s="44"/>
      <c r="F386" s="44"/>
      <c r="G386" s="44"/>
    </row>
    <row r="387" spans="1:12" ht="9.75" customHeight="1">
      <c r="A387" s="44"/>
      <c r="B387" s="44"/>
      <c r="C387" s="44"/>
      <c r="D387" s="44"/>
      <c r="E387" s="170"/>
      <c r="F387" s="127"/>
      <c r="G387" s="127"/>
      <c r="H387" s="44"/>
      <c r="I387" s="44"/>
      <c r="J387" s="44"/>
      <c r="K387" s="44"/>
      <c r="L387" s="44"/>
    </row>
    <row r="388" spans="1:12" ht="19.5" customHeight="1">
      <c r="A388" s="171" t="s">
        <v>3443</v>
      </c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50"/>
    </row>
    <row r="389" spans="1:12" ht="9.75" customHeight="1">
      <c r="A389" s="199"/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</row>
    <row r="390" spans="1:12" ht="15" customHeight="1">
      <c r="A390" s="44"/>
      <c r="B390" s="44"/>
      <c r="C390" s="44"/>
      <c r="D390" s="44"/>
      <c r="E390" s="44"/>
      <c r="F390" s="44"/>
      <c r="G390" s="44"/>
      <c r="H390" s="169" t="s">
        <v>3444</v>
      </c>
      <c r="I390" s="149"/>
      <c r="J390" s="149"/>
      <c r="K390" s="150"/>
      <c r="L390" s="67">
        <v>40</v>
      </c>
    </row>
    <row r="391" spans="1:12" ht="15" customHeight="1">
      <c r="A391" s="44"/>
      <c r="B391" s="44"/>
      <c r="C391" s="44"/>
      <c r="D391" s="44"/>
      <c r="E391" s="44"/>
      <c r="F391" s="44"/>
      <c r="G391" s="44"/>
    </row>
    <row r="392" spans="1:12" ht="15" customHeight="1">
      <c r="A392" s="44"/>
      <c r="B392" s="44"/>
      <c r="C392" s="44"/>
      <c r="D392" s="44"/>
      <c r="E392" s="44"/>
      <c r="F392" s="44"/>
      <c r="G392" s="44"/>
    </row>
    <row r="393" spans="1:12" ht="9.75" customHeight="1">
      <c r="A393" s="44"/>
      <c r="B393" s="44"/>
      <c r="C393" s="44"/>
      <c r="D393" s="44"/>
      <c r="E393" s="170"/>
      <c r="F393" s="127"/>
      <c r="G393" s="127"/>
      <c r="H393" s="44"/>
      <c r="I393" s="44"/>
      <c r="J393" s="44"/>
      <c r="K393" s="44"/>
      <c r="L393" s="44"/>
    </row>
    <row r="394" spans="1:12" ht="19.5" customHeight="1">
      <c r="A394" s="171" t="s">
        <v>3445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50"/>
    </row>
    <row r="395" spans="1:12" ht="15" customHeight="1">
      <c r="A395" s="172" t="s">
        <v>3446</v>
      </c>
      <c r="B395" s="149"/>
      <c r="C395" s="149"/>
      <c r="D395" s="150"/>
      <c r="E395" s="173" t="s">
        <v>3447</v>
      </c>
      <c r="F395" s="150"/>
      <c r="G395" s="73" t="s">
        <v>3448</v>
      </c>
      <c r="H395" s="173" t="s">
        <v>3449</v>
      </c>
      <c r="I395" s="150"/>
      <c r="J395" s="173" t="s">
        <v>3450</v>
      </c>
      <c r="K395" s="150"/>
      <c r="L395" s="73" t="s">
        <v>3451</v>
      </c>
    </row>
    <row r="396" spans="1:12" ht="19.5" customHeight="1">
      <c r="A396" s="80" t="s">
        <v>3452</v>
      </c>
      <c r="B396" s="174" t="s">
        <v>3453</v>
      </c>
      <c r="C396" s="149"/>
      <c r="D396" s="150"/>
      <c r="E396" s="175" t="s">
        <v>3454</v>
      </c>
      <c r="F396" s="150"/>
      <c r="G396" s="80" t="s">
        <v>3455</v>
      </c>
      <c r="H396" s="176">
        <v>1</v>
      </c>
      <c r="I396" s="150"/>
      <c r="J396" s="177">
        <v>315.55</v>
      </c>
      <c r="K396" s="150"/>
      <c r="L396" s="81">
        <v>315.55</v>
      </c>
    </row>
    <row r="397" spans="1:12" ht="15" customHeight="1">
      <c r="A397" s="44"/>
      <c r="B397" s="44"/>
      <c r="C397" s="44"/>
      <c r="D397" s="44"/>
      <c r="E397" s="44"/>
      <c r="F397" s="44"/>
      <c r="G397" s="44"/>
      <c r="H397" s="178" t="s">
        <v>3456</v>
      </c>
      <c r="I397" s="149"/>
      <c r="J397" s="149"/>
      <c r="K397" s="150"/>
      <c r="L397" s="82">
        <v>315.55</v>
      </c>
    </row>
    <row r="398" spans="1:12" ht="15" customHeight="1">
      <c r="A398" s="172" t="s">
        <v>3457</v>
      </c>
      <c r="B398" s="149"/>
      <c r="C398" s="149"/>
      <c r="D398" s="150"/>
      <c r="E398" s="173" t="s">
        <v>3458</v>
      </c>
      <c r="F398" s="150"/>
      <c r="G398" s="73" t="s">
        <v>3459</v>
      </c>
      <c r="H398" s="173" t="s">
        <v>3460</v>
      </c>
      <c r="I398" s="150"/>
      <c r="J398" s="173" t="s">
        <v>3461</v>
      </c>
      <c r="K398" s="150"/>
      <c r="L398" s="73" t="s">
        <v>3462</v>
      </c>
    </row>
    <row r="399" spans="1:12" ht="27.75" customHeight="1">
      <c r="A399" s="80" t="s">
        <v>3463</v>
      </c>
      <c r="B399" s="174" t="s">
        <v>3464</v>
      </c>
      <c r="C399" s="149"/>
      <c r="D399" s="150"/>
      <c r="E399" s="175" t="s">
        <v>3465</v>
      </c>
      <c r="F399" s="150"/>
      <c r="G399" s="80" t="s">
        <v>3466</v>
      </c>
      <c r="H399" s="176">
        <v>5.0000000000000001E-3</v>
      </c>
      <c r="I399" s="150"/>
      <c r="J399" s="177">
        <v>269.05</v>
      </c>
      <c r="K399" s="150"/>
      <c r="L399" s="81">
        <v>1.35</v>
      </c>
    </row>
    <row r="400" spans="1:12" ht="15" customHeight="1">
      <c r="A400" s="80" t="s">
        <v>3467</v>
      </c>
      <c r="B400" s="174" t="s">
        <v>3468</v>
      </c>
      <c r="C400" s="149"/>
      <c r="D400" s="150"/>
      <c r="E400" s="175" t="s">
        <v>3469</v>
      </c>
      <c r="F400" s="150"/>
      <c r="G400" s="80" t="s">
        <v>3470</v>
      </c>
      <c r="H400" s="176">
        <v>2</v>
      </c>
      <c r="I400" s="150"/>
      <c r="J400" s="177">
        <v>19.93</v>
      </c>
      <c r="K400" s="150"/>
      <c r="L400" s="81">
        <v>39.86</v>
      </c>
    </row>
    <row r="401" spans="1:12" ht="15" customHeight="1">
      <c r="A401" s="80" t="s">
        <v>3471</v>
      </c>
      <c r="B401" s="174" t="s">
        <v>3472</v>
      </c>
      <c r="C401" s="149"/>
      <c r="D401" s="150"/>
      <c r="E401" s="175" t="s">
        <v>3473</v>
      </c>
      <c r="F401" s="150"/>
      <c r="G401" s="80" t="s">
        <v>3474</v>
      </c>
      <c r="H401" s="176">
        <v>2</v>
      </c>
      <c r="I401" s="150"/>
      <c r="J401" s="177">
        <v>14.27</v>
      </c>
      <c r="K401" s="150"/>
      <c r="L401" s="81">
        <v>28.54</v>
      </c>
    </row>
    <row r="402" spans="1:12" ht="15" customHeight="1">
      <c r="A402" s="44"/>
      <c r="B402" s="44"/>
      <c r="C402" s="44"/>
      <c r="D402" s="44"/>
      <c r="E402" s="44"/>
      <c r="F402" s="44"/>
      <c r="G402" s="44"/>
      <c r="H402" s="178" t="s">
        <v>3475</v>
      </c>
      <c r="I402" s="149"/>
      <c r="J402" s="149"/>
      <c r="K402" s="150"/>
      <c r="L402" s="82">
        <v>69.75</v>
      </c>
    </row>
    <row r="403" spans="1:12" ht="15" customHeight="1">
      <c r="A403" s="44"/>
      <c r="B403" s="44"/>
      <c r="C403" s="44"/>
      <c r="D403" s="44"/>
      <c r="E403" s="44"/>
      <c r="F403" s="44"/>
      <c r="G403" s="44"/>
      <c r="H403" s="169" t="s">
        <v>3476</v>
      </c>
      <c r="I403" s="149"/>
      <c r="J403" s="149"/>
      <c r="K403" s="150"/>
      <c r="L403" s="67">
        <v>385.3</v>
      </c>
    </row>
    <row r="404" spans="1:12" ht="15" customHeight="1">
      <c r="A404" s="44"/>
      <c r="B404" s="44"/>
      <c r="C404" s="44"/>
      <c r="D404" s="44"/>
      <c r="E404" s="44"/>
      <c r="F404" s="44"/>
      <c r="G404" s="44"/>
    </row>
    <row r="405" spans="1:12" ht="15" customHeight="1">
      <c r="A405" s="44"/>
      <c r="B405" s="44"/>
      <c r="C405" s="44"/>
      <c r="D405" s="44"/>
      <c r="E405" s="44"/>
      <c r="F405" s="44"/>
      <c r="G405" s="44"/>
    </row>
    <row r="406" spans="1:12" ht="9.75" customHeight="1">
      <c r="A406" s="44"/>
      <c r="B406" s="44"/>
      <c r="C406" s="44"/>
      <c r="D406" s="44"/>
      <c r="E406" s="170"/>
      <c r="F406" s="127"/>
      <c r="G406" s="127"/>
      <c r="H406" s="44"/>
      <c r="I406" s="44"/>
      <c r="J406" s="44"/>
      <c r="K406" s="44"/>
      <c r="L406" s="44"/>
    </row>
    <row r="407" spans="1:12" ht="19.5" customHeight="1">
      <c r="A407" s="171" t="s">
        <v>3477</v>
      </c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50"/>
    </row>
    <row r="408" spans="1:12" ht="12.75" customHeight="1">
      <c r="A408" s="185" t="s">
        <v>3478</v>
      </c>
      <c r="B408" s="146"/>
      <c r="C408" s="146"/>
      <c r="D408" s="186"/>
      <c r="E408" s="190" t="s">
        <v>3479</v>
      </c>
      <c r="F408" s="179" t="s">
        <v>3480</v>
      </c>
      <c r="G408" s="150"/>
      <c r="H408" s="179" t="s">
        <v>3481</v>
      </c>
      <c r="I408" s="149"/>
      <c r="J408" s="149"/>
      <c r="K408" s="150"/>
      <c r="L408" s="184" t="s">
        <v>3482</v>
      </c>
    </row>
    <row r="409" spans="1:12" ht="12" customHeight="1">
      <c r="A409" s="187"/>
      <c r="B409" s="188"/>
      <c r="C409" s="188"/>
      <c r="D409" s="189"/>
      <c r="E409" s="191"/>
      <c r="F409" s="73" t="s">
        <v>3483</v>
      </c>
      <c r="G409" s="73" t="s">
        <v>3484</v>
      </c>
      <c r="H409" s="173" t="s">
        <v>3485</v>
      </c>
      <c r="I409" s="150"/>
      <c r="J409" s="173" t="s">
        <v>3486</v>
      </c>
      <c r="K409" s="150"/>
      <c r="L409" s="156"/>
    </row>
    <row r="410" spans="1:12" ht="15" customHeight="1">
      <c r="A410" s="69" t="s">
        <v>3487</v>
      </c>
      <c r="B410" s="181" t="s">
        <v>3488</v>
      </c>
      <c r="C410" s="149"/>
      <c r="D410" s="150"/>
      <c r="E410" s="74">
        <v>1</v>
      </c>
      <c r="F410" s="74">
        <v>1</v>
      </c>
      <c r="G410" s="74">
        <v>0</v>
      </c>
      <c r="H410" s="198">
        <v>173.20050000000001</v>
      </c>
      <c r="I410" s="150"/>
      <c r="J410" s="198">
        <v>67.330399999999997</v>
      </c>
      <c r="K410" s="150"/>
      <c r="L410" s="71">
        <v>173.20050000000001</v>
      </c>
    </row>
    <row r="411" spans="1:12" ht="15" customHeight="1">
      <c r="A411" s="44"/>
      <c r="B411" s="44"/>
      <c r="C411" s="44"/>
      <c r="D411" s="44"/>
      <c r="E411" s="44"/>
      <c r="F411" s="44"/>
      <c r="G411" s="44"/>
      <c r="H411" s="168" t="s">
        <v>3489</v>
      </c>
      <c r="I411" s="149"/>
      <c r="J411" s="149"/>
      <c r="K411" s="150"/>
      <c r="L411" s="72">
        <v>173.20050000000001</v>
      </c>
    </row>
    <row r="412" spans="1:12" ht="19.5" customHeight="1">
      <c r="A412" s="180" t="s">
        <v>3490</v>
      </c>
      <c r="B412" s="149"/>
      <c r="C412" s="149"/>
      <c r="D412" s="149"/>
      <c r="E412" s="149"/>
      <c r="F412" s="150"/>
      <c r="G412" s="65" t="s">
        <v>3491</v>
      </c>
      <c r="H412" s="179" t="s">
        <v>3492</v>
      </c>
      <c r="I412" s="150"/>
      <c r="J412" s="179" t="s">
        <v>3493</v>
      </c>
      <c r="K412" s="150"/>
      <c r="L412" s="65" t="s">
        <v>3494</v>
      </c>
    </row>
    <row r="413" spans="1:12" ht="15" customHeight="1">
      <c r="A413" s="69" t="s">
        <v>3495</v>
      </c>
      <c r="B413" s="181" t="s">
        <v>3496</v>
      </c>
      <c r="C413" s="149"/>
      <c r="D413" s="149"/>
      <c r="E413" s="149"/>
      <c r="F413" s="149"/>
      <c r="G413" s="69" t="s">
        <v>3497</v>
      </c>
      <c r="H413" s="182">
        <v>1</v>
      </c>
      <c r="I413" s="150"/>
      <c r="J413" s="198">
        <v>15.283200000000001</v>
      </c>
      <c r="K413" s="150"/>
      <c r="L413" s="71">
        <v>15.283200000000001</v>
      </c>
    </row>
    <row r="414" spans="1:12" ht="15" customHeight="1">
      <c r="A414" s="69" t="s">
        <v>3498</v>
      </c>
      <c r="B414" s="181" t="s">
        <v>3499</v>
      </c>
      <c r="C414" s="149"/>
      <c r="D414" s="149"/>
      <c r="E414" s="149"/>
      <c r="F414" s="149"/>
      <c r="G414" s="69" t="s">
        <v>3500</v>
      </c>
      <c r="H414" s="182">
        <v>3</v>
      </c>
      <c r="I414" s="150"/>
      <c r="J414" s="198">
        <v>10.5078</v>
      </c>
      <c r="K414" s="150"/>
      <c r="L414" s="71">
        <v>31.523399999999999</v>
      </c>
    </row>
    <row r="415" spans="1:12" ht="15" customHeight="1">
      <c r="A415" s="44"/>
      <c r="B415" s="44"/>
      <c r="C415" s="44"/>
      <c r="D415" s="44"/>
      <c r="E415" s="44"/>
      <c r="F415" s="44"/>
      <c r="G415" s="44"/>
      <c r="H415" s="168" t="s">
        <v>3501</v>
      </c>
      <c r="I415" s="149"/>
      <c r="J415" s="149"/>
      <c r="K415" s="150"/>
      <c r="L415" s="72">
        <v>46.806600000000003</v>
      </c>
    </row>
    <row r="416" spans="1:12" ht="19.5" customHeight="1">
      <c r="A416" s="180" t="s">
        <v>3502</v>
      </c>
      <c r="B416" s="149"/>
      <c r="C416" s="149"/>
      <c r="D416" s="149"/>
      <c r="E416" s="149"/>
      <c r="F416" s="150"/>
      <c r="G416" s="65" t="s">
        <v>3503</v>
      </c>
      <c r="H416" s="179" t="s">
        <v>3504</v>
      </c>
      <c r="I416" s="150"/>
      <c r="J416" s="179" t="s">
        <v>3505</v>
      </c>
      <c r="K416" s="150"/>
      <c r="L416" s="65" t="s">
        <v>3506</v>
      </c>
    </row>
    <row r="417" spans="1:12" ht="15" customHeight="1">
      <c r="A417" s="69" t="s">
        <v>3507</v>
      </c>
      <c r="B417" s="181" t="s">
        <v>3508</v>
      </c>
      <c r="C417" s="149"/>
      <c r="D417" s="149"/>
      <c r="E417" s="149"/>
      <c r="F417" s="150"/>
      <c r="G417" s="69" t="s">
        <v>3509</v>
      </c>
      <c r="H417" s="182">
        <v>1</v>
      </c>
      <c r="I417" s="150"/>
      <c r="J417" s="183">
        <v>54.125</v>
      </c>
      <c r="K417" s="150"/>
      <c r="L417" s="71">
        <v>54.125</v>
      </c>
    </row>
    <row r="418" spans="1:12" ht="15" customHeight="1">
      <c r="A418" s="44"/>
      <c r="B418" s="44"/>
      <c r="C418" s="44"/>
      <c r="D418" s="44"/>
      <c r="E418" s="44"/>
      <c r="F418" s="44"/>
      <c r="G418" s="44"/>
      <c r="H418" s="168" t="s">
        <v>3510</v>
      </c>
      <c r="I418" s="149"/>
      <c r="J418" s="149"/>
      <c r="K418" s="150"/>
      <c r="L418" s="72">
        <v>54.125</v>
      </c>
    </row>
    <row r="419" spans="1:12" ht="19.5" customHeight="1">
      <c r="A419" s="180" t="s">
        <v>3511</v>
      </c>
      <c r="B419" s="149"/>
      <c r="C419" s="149"/>
      <c r="D419" s="149"/>
      <c r="E419" s="149"/>
      <c r="F419" s="150"/>
      <c r="G419" s="65" t="s">
        <v>3512</v>
      </c>
      <c r="H419" s="179" t="s">
        <v>3513</v>
      </c>
      <c r="I419" s="150"/>
      <c r="J419" s="179" t="s">
        <v>3514</v>
      </c>
      <c r="K419" s="150"/>
      <c r="L419" s="65" t="s">
        <v>3515</v>
      </c>
    </row>
    <row r="420" spans="1:12" ht="15" customHeight="1">
      <c r="A420" s="69" t="s">
        <v>3516</v>
      </c>
      <c r="B420" s="181" t="s">
        <v>3517</v>
      </c>
      <c r="C420" s="149"/>
      <c r="D420" s="149"/>
      <c r="E420" s="149"/>
      <c r="F420" s="150"/>
      <c r="G420" s="69" t="s">
        <v>3518</v>
      </c>
      <c r="H420" s="198">
        <v>1.5499999999999999E-3</v>
      </c>
      <c r="I420" s="150"/>
      <c r="J420" s="198">
        <v>267.45999999999998</v>
      </c>
      <c r="K420" s="150"/>
      <c r="L420" s="71">
        <v>0.41456300000000001</v>
      </c>
    </row>
    <row r="421" spans="1:12" ht="15.75" customHeight="1">
      <c r="A421" s="69" t="s">
        <v>3519</v>
      </c>
      <c r="B421" s="181" t="s">
        <v>3520</v>
      </c>
      <c r="C421" s="149"/>
      <c r="D421" s="149"/>
      <c r="E421" s="149"/>
      <c r="F421" s="150"/>
      <c r="G421" s="69" t="s">
        <v>3521</v>
      </c>
      <c r="H421" s="198">
        <v>0.151</v>
      </c>
      <c r="I421" s="150"/>
      <c r="J421" s="198">
        <v>243.7</v>
      </c>
      <c r="K421" s="150"/>
      <c r="L421" s="71">
        <v>36.798699999999997</v>
      </c>
    </row>
    <row r="422" spans="1:12" ht="15.75" customHeight="1">
      <c r="A422" s="69" t="s">
        <v>3522</v>
      </c>
      <c r="B422" s="181" t="s">
        <v>3523</v>
      </c>
      <c r="C422" s="149"/>
      <c r="D422" s="149"/>
      <c r="E422" s="149"/>
      <c r="F422" s="150"/>
      <c r="G422" s="69" t="s">
        <v>3524</v>
      </c>
      <c r="H422" s="198">
        <v>0.5</v>
      </c>
      <c r="I422" s="150"/>
      <c r="J422" s="198">
        <v>42.24</v>
      </c>
      <c r="K422" s="150"/>
      <c r="L422" s="71">
        <v>21.12</v>
      </c>
    </row>
    <row r="423" spans="1:12" ht="15" customHeight="1">
      <c r="A423" s="44"/>
      <c r="B423" s="44"/>
      <c r="C423" s="44"/>
      <c r="D423" s="44"/>
      <c r="E423" s="44"/>
      <c r="F423" s="44"/>
      <c r="G423" s="44"/>
      <c r="H423" s="168" t="s">
        <v>3525</v>
      </c>
      <c r="I423" s="149"/>
      <c r="J423" s="149"/>
      <c r="K423" s="150"/>
      <c r="L423" s="72">
        <v>58.333300000000001</v>
      </c>
    </row>
    <row r="424" spans="1:12" ht="15" customHeight="1">
      <c r="A424" s="44"/>
      <c r="B424" s="44"/>
      <c r="C424" s="44"/>
      <c r="D424" s="44"/>
      <c r="E424" s="44"/>
      <c r="F424" s="44"/>
      <c r="G424" s="44"/>
      <c r="H424" s="169" t="s">
        <v>3526</v>
      </c>
      <c r="I424" s="149"/>
      <c r="J424" s="149"/>
      <c r="K424" s="150"/>
      <c r="L424" s="71">
        <v>130.12960000000001</v>
      </c>
    </row>
    <row r="425" spans="1:12" ht="15" customHeight="1">
      <c r="A425" s="44"/>
      <c r="B425" s="44"/>
      <c r="C425" s="44"/>
      <c r="D425" s="44"/>
      <c r="E425" s="44"/>
      <c r="F425" s="44"/>
      <c r="G425" s="44"/>
      <c r="H425" s="169" t="s">
        <v>3527</v>
      </c>
      <c r="I425" s="149"/>
      <c r="J425" s="149"/>
      <c r="K425" s="150"/>
      <c r="L425" s="67">
        <v>130.13</v>
      </c>
    </row>
    <row r="426" spans="1:12" ht="15" customHeight="1">
      <c r="A426" s="44"/>
      <c r="B426" s="44"/>
      <c r="C426" s="44"/>
      <c r="D426" s="44"/>
      <c r="E426" s="44"/>
      <c r="F426" s="44"/>
      <c r="G426" s="44"/>
    </row>
    <row r="427" spans="1:12" ht="15" customHeight="1">
      <c r="A427" s="44"/>
      <c r="B427" s="44"/>
      <c r="C427" s="44"/>
      <c r="D427" s="44"/>
      <c r="E427" s="44"/>
      <c r="F427" s="44"/>
      <c r="G427" s="44"/>
    </row>
    <row r="428" spans="1:12" ht="9.75" customHeight="1">
      <c r="A428" s="44"/>
      <c r="B428" s="44"/>
      <c r="C428" s="44"/>
      <c r="D428" s="44"/>
      <c r="E428" s="170"/>
      <c r="F428" s="127"/>
      <c r="G428" s="127"/>
      <c r="H428" s="44"/>
      <c r="I428" s="44"/>
      <c r="J428" s="44"/>
      <c r="K428" s="44"/>
      <c r="L428" s="44"/>
    </row>
    <row r="429" spans="1:12" ht="19.5" customHeight="1">
      <c r="A429" s="171" t="s">
        <v>3528</v>
      </c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50"/>
    </row>
    <row r="430" spans="1:12" ht="19.5" customHeight="1">
      <c r="A430" s="180" t="s">
        <v>3529</v>
      </c>
      <c r="B430" s="149"/>
      <c r="C430" s="149"/>
      <c r="D430" s="149"/>
      <c r="E430" s="149"/>
      <c r="F430" s="150"/>
      <c r="G430" s="65" t="s">
        <v>3530</v>
      </c>
      <c r="H430" s="179" t="s">
        <v>3531</v>
      </c>
      <c r="I430" s="150"/>
      <c r="J430" s="179" t="s">
        <v>3532</v>
      </c>
      <c r="K430" s="150"/>
      <c r="L430" s="65" t="s">
        <v>3533</v>
      </c>
    </row>
    <row r="431" spans="1:12" ht="15" customHeight="1">
      <c r="A431" s="69" t="s">
        <v>3534</v>
      </c>
      <c r="B431" s="181" t="s">
        <v>3535</v>
      </c>
      <c r="C431" s="149"/>
      <c r="D431" s="149"/>
      <c r="E431" s="149"/>
      <c r="F431" s="150"/>
      <c r="G431" s="69" t="s">
        <v>3536</v>
      </c>
      <c r="H431" s="198">
        <v>17</v>
      </c>
      <c r="I431" s="150"/>
      <c r="J431" s="198">
        <v>8.02</v>
      </c>
      <c r="K431" s="150"/>
      <c r="L431" s="71">
        <v>136.34</v>
      </c>
    </row>
    <row r="432" spans="1:12" ht="15.75" customHeight="1">
      <c r="A432" s="69" t="s">
        <v>3537</v>
      </c>
      <c r="B432" s="181" t="s">
        <v>3538</v>
      </c>
      <c r="C432" s="149"/>
      <c r="D432" s="149"/>
      <c r="E432" s="149"/>
      <c r="F432" s="150"/>
      <c r="G432" s="69" t="s">
        <v>3539</v>
      </c>
      <c r="H432" s="198">
        <v>1.67</v>
      </c>
      <c r="I432" s="150"/>
      <c r="J432" s="198">
        <v>272.43</v>
      </c>
      <c r="K432" s="150"/>
      <c r="L432" s="71">
        <v>454.9581</v>
      </c>
    </row>
    <row r="433" spans="1:12" ht="15.75" customHeight="1">
      <c r="A433" s="69" t="s">
        <v>3540</v>
      </c>
      <c r="B433" s="181" t="s">
        <v>3541</v>
      </c>
      <c r="C433" s="149"/>
      <c r="D433" s="149"/>
      <c r="E433" s="149"/>
      <c r="F433" s="150"/>
      <c r="G433" s="69" t="s">
        <v>3542</v>
      </c>
      <c r="H433" s="198">
        <v>15.05</v>
      </c>
      <c r="I433" s="150"/>
      <c r="J433" s="198">
        <v>42.24</v>
      </c>
      <c r="K433" s="150"/>
      <c r="L433" s="71">
        <v>635.71199999999999</v>
      </c>
    </row>
    <row r="434" spans="1:12" ht="15" customHeight="1">
      <c r="A434" s="44"/>
      <c r="B434" s="44"/>
      <c r="C434" s="44"/>
      <c r="D434" s="44"/>
      <c r="E434" s="44"/>
      <c r="F434" s="44"/>
      <c r="G434" s="44"/>
      <c r="H434" s="168" t="s">
        <v>3543</v>
      </c>
      <c r="I434" s="149"/>
      <c r="J434" s="149"/>
      <c r="K434" s="150"/>
      <c r="L434" s="72">
        <v>1227.0101</v>
      </c>
    </row>
    <row r="435" spans="1:12" ht="15" customHeight="1">
      <c r="A435" s="44"/>
      <c r="B435" s="44"/>
      <c r="C435" s="44"/>
      <c r="D435" s="44"/>
      <c r="E435" s="44"/>
      <c r="F435" s="44"/>
      <c r="G435" s="44"/>
      <c r="H435" s="169" t="s">
        <v>3544</v>
      </c>
      <c r="I435" s="149"/>
      <c r="J435" s="149"/>
      <c r="K435" s="150"/>
      <c r="L435" s="71">
        <v>1227.0101</v>
      </c>
    </row>
    <row r="436" spans="1:12" ht="15" customHeight="1">
      <c r="A436" s="44"/>
      <c r="B436" s="44"/>
      <c r="C436" s="44"/>
      <c r="D436" s="44"/>
      <c r="E436" s="44"/>
      <c r="F436" s="44"/>
      <c r="G436" s="44"/>
      <c r="H436" s="169" t="s">
        <v>3545</v>
      </c>
      <c r="I436" s="149"/>
      <c r="J436" s="149"/>
      <c r="K436" s="150"/>
      <c r="L436" s="67">
        <v>1227.01</v>
      </c>
    </row>
    <row r="437" spans="1:12" ht="15" customHeight="1">
      <c r="A437" s="44"/>
      <c r="B437" s="44"/>
      <c r="C437" s="44"/>
      <c r="D437" s="44"/>
      <c r="E437" s="44"/>
      <c r="F437" s="44"/>
      <c r="G437" s="44"/>
    </row>
    <row r="438" spans="1:12" ht="15" customHeight="1">
      <c r="A438" s="44"/>
      <c r="B438" s="44"/>
      <c r="C438" s="44"/>
      <c r="D438" s="44"/>
      <c r="E438" s="44"/>
      <c r="F438" s="44"/>
      <c r="G438" s="44"/>
    </row>
    <row r="439" spans="1:12" ht="9.75" customHeight="1">
      <c r="A439" s="44"/>
      <c r="B439" s="44"/>
      <c r="C439" s="44"/>
      <c r="D439" s="44"/>
      <c r="E439" s="170"/>
      <c r="F439" s="127"/>
      <c r="G439" s="127"/>
      <c r="H439" s="44"/>
      <c r="I439" s="44"/>
      <c r="J439" s="44"/>
      <c r="K439" s="44"/>
      <c r="L439" s="44"/>
    </row>
    <row r="440" spans="1:12" ht="19.5" customHeight="1">
      <c r="A440" s="171" t="s">
        <v>3546</v>
      </c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50"/>
    </row>
    <row r="441" spans="1:12" ht="12.75" customHeight="1">
      <c r="A441" s="185" t="s">
        <v>3547</v>
      </c>
      <c r="B441" s="146"/>
      <c r="C441" s="146"/>
      <c r="D441" s="186"/>
      <c r="E441" s="190" t="s">
        <v>3548</v>
      </c>
      <c r="F441" s="179" t="s">
        <v>3549</v>
      </c>
      <c r="G441" s="150"/>
      <c r="H441" s="179" t="s">
        <v>3550</v>
      </c>
      <c r="I441" s="149"/>
      <c r="J441" s="149"/>
      <c r="K441" s="150"/>
      <c r="L441" s="184" t="s">
        <v>3551</v>
      </c>
    </row>
    <row r="442" spans="1:12" ht="12" customHeight="1">
      <c r="A442" s="187"/>
      <c r="B442" s="188"/>
      <c r="C442" s="188"/>
      <c r="D442" s="189"/>
      <c r="E442" s="191"/>
      <c r="F442" s="73" t="s">
        <v>3552</v>
      </c>
      <c r="G442" s="73" t="s">
        <v>3553</v>
      </c>
      <c r="H442" s="173" t="s">
        <v>3554</v>
      </c>
      <c r="I442" s="150"/>
      <c r="J442" s="173" t="s">
        <v>3555</v>
      </c>
      <c r="K442" s="150"/>
      <c r="L442" s="156"/>
    </row>
    <row r="443" spans="1:12" ht="15" customHeight="1">
      <c r="A443" s="69" t="s">
        <v>3556</v>
      </c>
      <c r="B443" s="181" t="s">
        <v>3557</v>
      </c>
      <c r="C443" s="149"/>
      <c r="D443" s="150"/>
      <c r="E443" s="74">
        <v>1</v>
      </c>
      <c r="F443" s="74">
        <v>1</v>
      </c>
      <c r="G443" s="74">
        <v>0</v>
      </c>
      <c r="H443" s="198">
        <v>173.20050000000001</v>
      </c>
      <c r="I443" s="150"/>
      <c r="J443" s="198">
        <v>67.330399999999997</v>
      </c>
      <c r="K443" s="150"/>
      <c r="L443" s="71">
        <v>173.20050000000001</v>
      </c>
    </row>
    <row r="444" spans="1:12" ht="15" customHeight="1">
      <c r="A444" s="44"/>
      <c r="B444" s="44"/>
      <c r="C444" s="44"/>
      <c r="D444" s="44"/>
      <c r="E444" s="44"/>
      <c r="F444" s="44"/>
      <c r="G444" s="44"/>
      <c r="H444" s="168" t="s">
        <v>3558</v>
      </c>
      <c r="I444" s="149"/>
      <c r="J444" s="149"/>
      <c r="K444" s="150"/>
      <c r="L444" s="72">
        <v>173.20050000000001</v>
      </c>
    </row>
    <row r="445" spans="1:12" ht="19.5" customHeight="1">
      <c r="A445" s="180" t="s">
        <v>3559</v>
      </c>
      <c r="B445" s="149"/>
      <c r="C445" s="149"/>
      <c r="D445" s="149"/>
      <c r="E445" s="149"/>
      <c r="F445" s="150"/>
      <c r="G445" s="65" t="s">
        <v>3560</v>
      </c>
      <c r="H445" s="179" t="s">
        <v>3561</v>
      </c>
      <c r="I445" s="150"/>
      <c r="J445" s="179" t="s">
        <v>3562</v>
      </c>
      <c r="K445" s="150"/>
      <c r="L445" s="65" t="s">
        <v>3563</v>
      </c>
    </row>
    <row r="446" spans="1:12" ht="15" customHeight="1">
      <c r="A446" s="69" t="s">
        <v>3564</v>
      </c>
      <c r="B446" s="181" t="s">
        <v>3565</v>
      </c>
      <c r="C446" s="149"/>
      <c r="D446" s="149"/>
      <c r="E446" s="149"/>
      <c r="F446" s="149"/>
      <c r="G446" s="69" t="s">
        <v>3566</v>
      </c>
      <c r="H446" s="182">
        <v>1</v>
      </c>
      <c r="I446" s="150"/>
      <c r="J446" s="198">
        <v>15.283200000000001</v>
      </c>
      <c r="K446" s="150"/>
      <c r="L446" s="71">
        <v>15.283200000000001</v>
      </c>
    </row>
    <row r="447" spans="1:12" ht="15" customHeight="1">
      <c r="A447" s="69" t="s">
        <v>3567</v>
      </c>
      <c r="B447" s="181" t="s">
        <v>3568</v>
      </c>
      <c r="C447" s="149"/>
      <c r="D447" s="149"/>
      <c r="E447" s="149"/>
      <c r="F447" s="149"/>
      <c r="G447" s="69" t="s">
        <v>3569</v>
      </c>
      <c r="H447" s="182">
        <v>3</v>
      </c>
      <c r="I447" s="150"/>
      <c r="J447" s="198">
        <v>10.5078</v>
      </c>
      <c r="K447" s="150"/>
      <c r="L447" s="71">
        <v>31.523399999999999</v>
      </c>
    </row>
    <row r="448" spans="1:12" ht="15" customHeight="1">
      <c r="A448" s="44"/>
      <c r="B448" s="44"/>
      <c r="C448" s="44"/>
      <c r="D448" s="44"/>
      <c r="E448" s="44"/>
      <c r="F448" s="44"/>
      <c r="G448" s="44"/>
      <c r="H448" s="168" t="s">
        <v>3570</v>
      </c>
      <c r="I448" s="149"/>
      <c r="J448" s="149"/>
      <c r="K448" s="150"/>
      <c r="L448" s="72">
        <v>46.806600000000003</v>
      </c>
    </row>
    <row r="449" spans="1:12" ht="19.5" customHeight="1">
      <c r="A449" s="180" t="s">
        <v>3571</v>
      </c>
      <c r="B449" s="149"/>
      <c r="C449" s="149"/>
      <c r="D449" s="149"/>
      <c r="E449" s="149"/>
      <c r="F449" s="150"/>
      <c r="G449" s="65" t="s">
        <v>3572</v>
      </c>
      <c r="H449" s="179" t="s">
        <v>3573</v>
      </c>
      <c r="I449" s="150"/>
      <c r="J449" s="179" t="s">
        <v>3574</v>
      </c>
      <c r="K449" s="150"/>
      <c r="L449" s="65" t="s">
        <v>3575</v>
      </c>
    </row>
    <row r="450" spans="1:12" ht="15" customHeight="1">
      <c r="A450" s="69" t="s">
        <v>3576</v>
      </c>
      <c r="B450" s="181" t="s">
        <v>3577</v>
      </c>
      <c r="C450" s="149"/>
      <c r="D450" s="149"/>
      <c r="E450" s="149"/>
      <c r="F450" s="150"/>
      <c r="G450" s="69" t="s">
        <v>3578</v>
      </c>
      <c r="H450" s="182">
        <v>1</v>
      </c>
      <c r="I450" s="150"/>
      <c r="J450" s="183">
        <v>84.111999999999995</v>
      </c>
      <c r="K450" s="150"/>
      <c r="L450" s="71">
        <v>84.111999999999995</v>
      </c>
    </row>
    <row r="451" spans="1:12" ht="15" customHeight="1">
      <c r="A451" s="44"/>
      <c r="B451" s="44"/>
      <c r="C451" s="44"/>
      <c r="D451" s="44"/>
      <c r="E451" s="44"/>
      <c r="F451" s="44"/>
      <c r="G451" s="44"/>
      <c r="H451" s="168" t="s">
        <v>3579</v>
      </c>
      <c r="I451" s="149"/>
      <c r="J451" s="149"/>
      <c r="K451" s="150"/>
      <c r="L451" s="72">
        <v>84.111999999999995</v>
      </c>
    </row>
    <row r="452" spans="1:12" ht="19.5" customHeight="1">
      <c r="A452" s="180" t="s">
        <v>3580</v>
      </c>
      <c r="B452" s="149"/>
      <c r="C452" s="149"/>
      <c r="D452" s="149"/>
      <c r="E452" s="149"/>
      <c r="F452" s="150"/>
      <c r="G452" s="65" t="s">
        <v>3581</v>
      </c>
      <c r="H452" s="179" t="s">
        <v>3582</v>
      </c>
      <c r="I452" s="150"/>
      <c r="J452" s="179" t="s">
        <v>3583</v>
      </c>
      <c r="K452" s="150"/>
      <c r="L452" s="65" t="s">
        <v>3584</v>
      </c>
    </row>
    <row r="453" spans="1:12" ht="15" customHeight="1">
      <c r="A453" s="69" t="s">
        <v>3585</v>
      </c>
      <c r="B453" s="181" t="s">
        <v>3586</v>
      </c>
      <c r="C453" s="149"/>
      <c r="D453" s="149"/>
      <c r="E453" s="149"/>
      <c r="F453" s="150"/>
      <c r="G453" s="69" t="s">
        <v>3587</v>
      </c>
      <c r="H453" s="198">
        <v>1.5499999999999999E-3</v>
      </c>
      <c r="I453" s="150"/>
      <c r="J453" s="198">
        <v>267.45999999999998</v>
      </c>
      <c r="K453" s="150"/>
      <c r="L453" s="71">
        <v>0.41456300000000001</v>
      </c>
    </row>
    <row r="454" spans="1:12" ht="15.75" customHeight="1">
      <c r="A454" s="69" t="s">
        <v>3588</v>
      </c>
      <c r="B454" s="181" t="s">
        <v>3589</v>
      </c>
      <c r="C454" s="149"/>
      <c r="D454" s="149"/>
      <c r="E454" s="149"/>
      <c r="F454" s="150"/>
      <c r="G454" s="69" t="s">
        <v>3590</v>
      </c>
      <c r="H454" s="198">
        <v>0.151</v>
      </c>
      <c r="I454" s="150"/>
      <c r="J454" s="198">
        <v>243.7</v>
      </c>
      <c r="K454" s="150"/>
      <c r="L454" s="71">
        <v>36.798699999999997</v>
      </c>
    </row>
    <row r="455" spans="1:12" ht="15.75" customHeight="1">
      <c r="A455" s="69" t="s">
        <v>3591</v>
      </c>
      <c r="B455" s="181" t="s">
        <v>3592</v>
      </c>
      <c r="C455" s="149"/>
      <c r="D455" s="149"/>
      <c r="E455" s="149"/>
      <c r="F455" s="150"/>
      <c r="G455" s="69" t="s">
        <v>3593</v>
      </c>
      <c r="H455" s="198">
        <v>0.5</v>
      </c>
      <c r="I455" s="150"/>
      <c r="J455" s="198">
        <v>42.24</v>
      </c>
      <c r="K455" s="150"/>
      <c r="L455" s="71">
        <v>21.12</v>
      </c>
    </row>
    <row r="456" spans="1:12" ht="15" customHeight="1">
      <c r="A456" s="44"/>
      <c r="B456" s="44"/>
      <c r="C456" s="44"/>
      <c r="D456" s="44"/>
      <c r="E456" s="44"/>
      <c r="F456" s="44"/>
      <c r="G456" s="44"/>
      <c r="H456" s="168" t="s">
        <v>3594</v>
      </c>
      <c r="I456" s="149"/>
      <c r="J456" s="149"/>
      <c r="K456" s="150"/>
      <c r="L456" s="72">
        <v>58.333300000000001</v>
      </c>
    </row>
    <row r="457" spans="1:12" ht="15" customHeight="1">
      <c r="A457" s="44"/>
      <c r="B457" s="44"/>
      <c r="C457" s="44"/>
      <c r="D457" s="44"/>
      <c r="E457" s="44"/>
      <c r="F457" s="44"/>
      <c r="G457" s="44"/>
      <c r="H457" s="169" t="s">
        <v>3595</v>
      </c>
      <c r="I457" s="149"/>
      <c r="J457" s="149"/>
      <c r="K457" s="150"/>
      <c r="L457" s="71">
        <v>160.11660000000001</v>
      </c>
    </row>
    <row r="458" spans="1:12" ht="15" customHeight="1">
      <c r="A458" s="44"/>
      <c r="B458" s="44"/>
      <c r="C458" s="44"/>
      <c r="D458" s="44"/>
      <c r="E458" s="44"/>
      <c r="F458" s="44"/>
      <c r="G458" s="44"/>
      <c r="H458" s="169" t="s">
        <v>3596</v>
      </c>
      <c r="I458" s="149"/>
      <c r="J458" s="149"/>
      <c r="K458" s="150"/>
      <c r="L458" s="67">
        <v>160.12</v>
      </c>
    </row>
    <row r="459" spans="1:12" ht="15" customHeight="1">
      <c r="A459" s="44"/>
      <c r="B459" s="44"/>
      <c r="C459" s="44"/>
      <c r="D459" s="44"/>
      <c r="E459" s="44"/>
      <c r="F459" s="44"/>
      <c r="G459" s="44"/>
    </row>
    <row r="460" spans="1:12" ht="15" customHeight="1">
      <c r="A460" s="44"/>
      <c r="B460" s="44"/>
      <c r="C460" s="44"/>
      <c r="D460" s="44"/>
      <c r="E460" s="44"/>
      <c r="F460" s="44"/>
      <c r="G460" s="44"/>
    </row>
    <row r="461" spans="1:12" ht="9.75" customHeight="1">
      <c r="A461" s="44"/>
      <c r="B461" s="44"/>
      <c r="C461" s="44"/>
      <c r="D461" s="44"/>
      <c r="E461" s="170"/>
      <c r="F461" s="127"/>
      <c r="G461" s="127"/>
      <c r="H461" s="44"/>
      <c r="I461" s="44"/>
      <c r="J461" s="44"/>
      <c r="K461" s="44"/>
      <c r="L461" s="44"/>
    </row>
    <row r="462" spans="1:12" ht="19.5" customHeight="1">
      <c r="A462" s="171" t="s">
        <v>3597</v>
      </c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50"/>
    </row>
    <row r="463" spans="1:12" ht="12.75" customHeight="1">
      <c r="A463" s="185" t="s">
        <v>3598</v>
      </c>
      <c r="B463" s="146"/>
      <c r="C463" s="146"/>
      <c r="D463" s="186"/>
      <c r="E463" s="190" t="s">
        <v>3599</v>
      </c>
      <c r="F463" s="179" t="s">
        <v>3600</v>
      </c>
      <c r="G463" s="150"/>
      <c r="H463" s="179" t="s">
        <v>3601</v>
      </c>
      <c r="I463" s="149"/>
      <c r="J463" s="149"/>
      <c r="K463" s="150"/>
      <c r="L463" s="184" t="s">
        <v>3602</v>
      </c>
    </row>
    <row r="464" spans="1:12" ht="12" customHeight="1">
      <c r="A464" s="187"/>
      <c r="B464" s="188"/>
      <c r="C464" s="188"/>
      <c r="D464" s="189"/>
      <c r="E464" s="191"/>
      <c r="F464" s="73" t="s">
        <v>3603</v>
      </c>
      <c r="G464" s="73" t="s">
        <v>3604</v>
      </c>
      <c r="H464" s="173" t="s">
        <v>3605</v>
      </c>
      <c r="I464" s="150"/>
      <c r="J464" s="173" t="s">
        <v>3606</v>
      </c>
      <c r="K464" s="150"/>
      <c r="L464" s="156"/>
    </row>
    <row r="465" spans="1:12" ht="15" customHeight="1">
      <c r="A465" s="69" t="s">
        <v>3607</v>
      </c>
      <c r="B465" s="181" t="s">
        <v>3608</v>
      </c>
      <c r="C465" s="149"/>
      <c r="D465" s="150"/>
      <c r="E465" s="74">
        <v>1</v>
      </c>
      <c r="F465" s="74">
        <v>1</v>
      </c>
      <c r="G465" s="74">
        <v>0</v>
      </c>
      <c r="H465" s="198">
        <v>173.20050000000001</v>
      </c>
      <c r="I465" s="150"/>
      <c r="J465" s="198">
        <v>67.330399999999997</v>
      </c>
      <c r="K465" s="150"/>
      <c r="L465" s="71">
        <v>173.20050000000001</v>
      </c>
    </row>
    <row r="466" spans="1:12" ht="15" customHeight="1">
      <c r="A466" s="44"/>
      <c r="B466" s="44"/>
      <c r="C466" s="44"/>
      <c r="D466" s="44"/>
      <c r="E466" s="44"/>
      <c r="F466" s="44"/>
      <c r="G466" s="44"/>
      <c r="H466" s="168" t="s">
        <v>3609</v>
      </c>
      <c r="I466" s="149"/>
      <c r="J466" s="149"/>
      <c r="K466" s="150"/>
      <c r="L466" s="72">
        <v>173.20050000000001</v>
      </c>
    </row>
    <row r="467" spans="1:12" ht="19.5" customHeight="1">
      <c r="A467" s="180" t="s">
        <v>3610</v>
      </c>
      <c r="B467" s="149"/>
      <c r="C467" s="149"/>
      <c r="D467" s="149"/>
      <c r="E467" s="149"/>
      <c r="F467" s="150"/>
      <c r="G467" s="65" t="s">
        <v>3611</v>
      </c>
      <c r="H467" s="179" t="s">
        <v>3612</v>
      </c>
      <c r="I467" s="150"/>
      <c r="J467" s="179" t="s">
        <v>3613</v>
      </c>
      <c r="K467" s="150"/>
      <c r="L467" s="65" t="s">
        <v>3614</v>
      </c>
    </row>
    <row r="468" spans="1:12" ht="15" customHeight="1">
      <c r="A468" s="69" t="s">
        <v>3615</v>
      </c>
      <c r="B468" s="181" t="s">
        <v>3616</v>
      </c>
      <c r="C468" s="149"/>
      <c r="D468" s="149"/>
      <c r="E468" s="149"/>
      <c r="F468" s="149"/>
      <c r="G468" s="69" t="s">
        <v>3617</v>
      </c>
      <c r="H468" s="182">
        <v>1</v>
      </c>
      <c r="I468" s="150"/>
      <c r="J468" s="198">
        <v>15.283200000000001</v>
      </c>
      <c r="K468" s="150"/>
      <c r="L468" s="71">
        <v>15.283200000000001</v>
      </c>
    </row>
    <row r="469" spans="1:12" ht="15" customHeight="1">
      <c r="A469" s="69" t="s">
        <v>3618</v>
      </c>
      <c r="B469" s="181" t="s">
        <v>3619</v>
      </c>
      <c r="C469" s="149"/>
      <c r="D469" s="149"/>
      <c r="E469" s="149"/>
      <c r="F469" s="149"/>
      <c r="G469" s="69" t="s">
        <v>3620</v>
      </c>
      <c r="H469" s="182">
        <v>3</v>
      </c>
      <c r="I469" s="150"/>
      <c r="J469" s="198">
        <v>10.5078</v>
      </c>
      <c r="K469" s="150"/>
      <c r="L469" s="71">
        <v>31.523399999999999</v>
      </c>
    </row>
    <row r="470" spans="1:12" ht="15" customHeight="1">
      <c r="A470" s="44"/>
      <c r="B470" s="44"/>
      <c r="C470" s="44"/>
      <c r="D470" s="44"/>
      <c r="E470" s="44"/>
      <c r="F470" s="44"/>
      <c r="G470" s="44"/>
      <c r="H470" s="168" t="s">
        <v>3621</v>
      </c>
      <c r="I470" s="149"/>
      <c r="J470" s="149"/>
      <c r="K470" s="150"/>
      <c r="L470" s="72">
        <v>46.806600000000003</v>
      </c>
    </row>
    <row r="471" spans="1:12" ht="19.5" customHeight="1">
      <c r="A471" s="180" t="s">
        <v>3622</v>
      </c>
      <c r="B471" s="149"/>
      <c r="C471" s="149"/>
      <c r="D471" s="149"/>
      <c r="E471" s="149"/>
      <c r="F471" s="150"/>
      <c r="G471" s="65" t="s">
        <v>3623</v>
      </c>
      <c r="H471" s="179" t="s">
        <v>3624</v>
      </c>
      <c r="I471" s="150"/>
      <c r="J471" s="179" t="s">
        <v>3625</v>
      </c>
      <c r="K471" s="150"/>
      <c r="L471" s="65" t="s">
        <v>3626</v>
      </c>
    </row>
    <row r="472" spans="1:12" ht="15" customHeight="1">
      <c r="A472" s="69" t="s">
        <v>3627</v>
      </c>
      <c r="B472" s="181" t="s">
        <v>3628</v>
      </c>
      <c r="C472" s="149"/>
      <c r="D472" s="149"/>
      <c r="E472" s="149"/>
      <c r="F472" s="150"/>
      <c r="G472" s="69" t="s">
        <v>3629</v>
      </c>
      <c r="H472" s="182">
        <v>1</v>
      </c>
      <c r="I472" s="150"/>
      <c r="J472" s="183">
        <v>109.2718</v>
      </c>
      <c r="K472" s="150"/>
      <c r="L472" s="71">
        <v>109.2718</v>
      </c>
    </row>
    <row r="473" spans="1:12" ht="15" customHeight="1">
      <c r="A473" s="44"/>
      <c r="B473" s="44"/>
      <c r="C473" s="44"/>
      <c r="D473" s="44"/>
      <c r="E473" s="44"/>
      <c r="F473" s="44"/>
      <c r="G473" s="44"/>
      <c r="H473" s="168" t="s">
        <v>3630</v>
      </c>
      <c r="I473" s="149"/>
      <c r="J473" s="149"/>
      <c r="K473" s="150"/>
      <c r="L473" s="72">
        <v>109.2718</v>
      </c>
    </row>
    <row r="474" spans="1:12" ht="19.5" customHeight="1">
      <c r="A474" s="180" t="s">
        <v>3631</v>
      </c>
      <c r="B474" s="149"/>
      <c r="C474" s="149"/>
      <c r="D474" s="149"/>
      <c r="E474" s="149"/>
      <c r="F474" s="150"/>
      <c r="G474" s="65" t="s">
        <v>3632</v>
      </c>
      <c r="H474" s="179" t="s">
        <v>3633</v>
      </c>
      <c r="I474" s="150"/>
      <c r="J474" s="179" t="s">
        <v>3634</v>
      </c>
      <c r="K474" s="150"/>
      <c r="L474" s="65" t="s">
        <v>3635</v>
      </c>
    </row>
    <row r="475" spans="1:12" ht="15" customHeight="1">
      <c r="A475" s="69" t="s">
        <v>3636</v>
      </c>
      <c r="B475" s="181" t="s">
        <v>3637</v>
      </c>
      <c r="C475" s="149"/>
      <c r="D475" s="149"/>
      <c r="E475" s="149"/>
      <c r="F475" s="150"/>
      <c r="G475" s="69" t="s">
        <v>3638</v>
      </c>
      <c r="H475" s="198">
        <v>3.49E-3</v>
      </c>
      <c r="I475" s="150"/>
      <c r="J475" s="198">
        <v>170.96</v>
      </c>
      <c r="K475" s="150"/>
      <c r="L475" s="71">
        <v>0.59665040000000003</v>
      </c>
    </row>
    <row r="476" spans="1:12" ht="15.75" customHeight="1">
      <c r="A476" s="69" t="s">
        <v>3639</v>
      </c>
      <c r="B476" s="181" t="s">
        <v>3640</v>
      </c>
      <c r="C476" s="149"/>
      <c r="D476" s="149"/>
      <c r="E476" s="149"/>
      <c r="F476" s="150"/>
      <c r="G476" s="69" t="s">
        <v>3641</v>
      </c>
      <c r="H476" s="198">
        <v>0.22500000000000001</v>
      </c>
      <c r="I476" s="150"/>
      <c r="J476" s="198">
        <v>163.18</v>
      </c>
      <c r="K476" s="150"/>
      <c r="L476" s="71">
        <v>36.715499999999999</v>
      </c>
    </row>
    <row r="477" spans="1:12" ht="15.75" customHeight="1">
      <c r="A477" s="69" t="s">
        <v>3642</v>
      </c>
      <c r="B477" s="181" t="s">
        <v>3643</v>
      </c>
      <c r="C477" s="149"/>
      <c r="D477" s="149"/>
      <c r="E477" s="149"/>
      <c r="F477" s="150"/>
      <c r="G477" s="69" t="s">
        <v>3644</v>
      </c>
      <c r="H477" s="198">
        <v>0.6</v>
      </c>
      <c r="I477" s="150"/>
      <c r="J477" s="198">
        <v>42.24</v>
      </c>
      <c r="K477" s="150"/>
      <c r="L477" s="71">
        <v>25.344000000000001</v>
      </c>
    </row>
    <row r="478" spans="1:12" ht="15" customHeight="1">
      <c r="A478" s="44"/>
      <c r="B478" s="44"/>
      <c r="C478" s="44"/>
      <c r="D478" s="44"/>
      <c r="E478" s="44"/>
      <c r="F478" s="44"/>
      <c r="G478" s="44"/>
      <c r="H478" s="168" t="s">
        <v>3645</v>
      </c>
      <c r="I478" s="149"/>
      <c r="J478" s="149"/>
      <c r="K478" s="150"/>
      <c r="L478" s="72">
        <v>62.656199999999998</v>
      </c>
    </row>
    <row r="479" spans="1:12" ht="15" customHeight="1">
      <c r="A479" s="44"/>
      <c r="B479" s="44"/>
      <c r="C479" s="44"/>
      <c r="D479" s="44"/>
      <c r="E479" s="44"/>
      <c r="F479" s="44"/>
      <c r="G479" s="44"/>
      <c r="H479" s="169" t="s">
        <v>3646</v>
      </c>
      <c r="I479" s="149"/>
      <c r="J479" s="149"/>
      <c r="K479" s="150"/>
      <c r="L479" s="71">
        <v>207.2705</v>
      </c>
    </row>
    <row r="480" spans="1:12" ht="15" customHeight="1">
      <c r="A480" s="44"/>
      <c r="B480" s="44"/>
      <c r="C480" s="44"/>
      <c r="D480" s="44"/>
      <c r="E480" s="44"/>
      <c r="F480" s="44"/>
      <c r="G480" s="44"/>
      <c r="H480" s="169" t="s">
        <v>3647</v>
      </c>
      <c r="I480" s="149"/>
      <c r="J480" s="149"/>
      <c r="K480" s="150"/>
      <c r="L480" s="67">
        <v>207.27</v>
      </c>
    </row>
    <row r="481" spans="1:12" ht="15" customHeight="1">
      <c r="A481" s="44"/>
      <c r="B481" s="44"/>
      <c r="C481" s="44"/>
      <c r="D481" s="44"/>
      <c r="E481" s="44"/>
      <c r="F481" s="44"/>
      <c r="G481" s="44"/>
    </row>
    <row r="482" spans="1:12" ht="15" customHeight="1">
      <c r="A482" s="44"/>
      <c r="B482" s="44"/>
      <c r="C482" s="44"/>
      <c r="D482" s="44"/>
      <c r="E482" s="44"/>
      <c r="F482" s="44"/>
      <c r="G482" s="44"/>
    </row>
    <row r="483" spans="1:12" ht="9.75" customHeight="1">
      <c r="A483" s="44"/>
      <c r="B483" s="44"/>
      <c r="C483" s="44"/>
      <c r="D483" s="44"/>
      <c r="E483" s="170"/>
      <c r="F483" s="127"/>
      <c r="G483" s="127"/>
      <c r="H483" s="44"/>
      <c r="I483" s="44"/>
      <c r="J483" s="44"/>
      <c r="K483" s="44"/>
      <c r="L483" s="44"/>
    </row>
    <row r="484" spans="1:12" ht="19.5" customHeight="1">
      <c r="A484" s="171" t="s">
        <v>3648</v>
      </c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50"/>
    </row>
    <row r="485" spans="1:12" ht="12.75" customHeight="1">
      <c r="A485" s="185" t="s">
        <v>3649</v>
      </c>
      <c r="B485" s="146"/>
      <c r="C485" s="146"/>
      <c r="D485" s="186"/>
      <c r="E485" s="190" t="s">
        <v>3650</v>
      </c>
      <c r="F485" s="179" t="s">
        <v>3651</v>
      </c>
      <c r="G485" s="150"/>
      <c r="H485" s="179" t="s">
        <v>3652</v>
      </c>
      <c r="I485" s="149"/>
      <c r="J485" s="149"/>
      <c r="K485" s="150"/>
      <c r="L485" s="184" t="s">
        <v>3653</v>
      </c>
    </row>
    <row r="486" spans="1:12" ht="12" customHeight="1">
      <c r="A486" s="187"/>
      <c r="B486" s="188"/>
      <c r="C486" s="188"/>
      <c r="D486" s="189"/>
      <c r="E486" s="191"/>
      <c r="F486" s="73" t="s">
        <v>3654</v>
      </c>
      <c r="G486" s="73" t="s">
        <v>3655</v>
      </c>
      <c r="H486" s="173" t="s">
        <v>3656</v>
      </c>
      <c r="I486" s="150"/>
      <c r="J486" s="173" t="s">
        <v>3657</v>
      </c>
      <c r="K486" s="150"/>
      <c r="L486" s="156"/>
    </row>
    <row r="487" spans="1:12" ht="15" customHeight="1">
      <c r="A487" s="69" t="s">
        <v>3658</v>
      </c>
      <c r="B487" s="181" t="s">
        <v>3659</v>
      </c>
      <c r="C487" s="149"/>
      <c r="D487" s="150"/>
      <c r="E487" s="74">
        <v>1</v>
      </c>
      <c r="F487" s="74">
        <v>0.05</v>
      </c>
      <c r="G487" s="74">
        <v>0.95</v>
      </c>
      <c r="H487" s="198">
        <v>0.30549999999999999</v>
      </c>
      <c r="I487" s="150"/>
      <c r="J487" s="198">
        <v>0.20580000000000001</v>
      </c>
      <c r="K487" s="150"/>
      <c r="L487" s="71">
        <v>0.210785</v>
      </c>
    </row>
    <row r="488" spans="1:12" ht="15" customHeight="1">
      <c r="A488" s="44"/>
      <c r="B488" s="44"/>
      <c r="C488" s="44"/>
      <c r="D488" s="44"/>
      <c r="E488" s="44"/>
      <c r="F488" s="44"/>
      <c r="G488" s="44"/>
      <c r="H488" s="168" t="s">
        <v>3660</v>
      </c>
      <c r="I488" s="149"/>
      <c r="J488" s="149"/>
      <c r="K488" s="150"/>
      <c r="L488" s="72">
        <v>0.21079999999999999</v>
      </c>
    </row>
    <row r="489" spans="1:12" ht="19.5" customHeight="1">
      <c r="A489" s="180" t="s">
        <v>3661</v>
      </c>
      <c r="B489" s="149"/>
      <c r="C489" s="149"/>
      <c r="D489" s="149"/>
      <c r="E489" s="149"/>
      <c r="F489" s="150"/>
      <c r="G489" s="65" t="s">
        <v>3662</v>
      </c>
      <c r="H489" s="179" t="s">
        <v>3663</v>
      </c>
      <c r="I489" s="150"/>
      <c r="J489" s="179" t="s">
        <v>3664</v>
      </c>
      <c r="K489" s="150"/>
      <c r="L489" s="65" t="s">
        <v>3665</v>
      </c>
    </row>
    <row r="490" spans="1:12" ht="15" customHeight="1">
      <c r="A490" s="69" t="s">
        <v>3666</v>
      </c>
      <c r="B490" s="181" t="s">
        <v>3667</v>
      </c>
      <c r="C490" s="149"/>
      <c r="D490" s="149"/>
      <c r="E490" s="149"/>
      <c r="F490" s="149"/>
      <c r="G490" s="69" t="s">
        <v>3668</v>
      </c>
      <c r="H490" s="182">
        <v>0.1</v>
      </c>
      <c r="I490" s="150"/>
      <c r="J490" s="198">
        <v>15.283200000000001</v>
      </c>
      <c r="K490" s="150"/>
      <c r="L490" s="71">
        <v>1.5283199999999999</v>
      </c>
    </row>
    <row r="491" spans="1:12" ht="15" customHeight="1">
      <c r="A491" s="69" t="s">
        <v>3669</v>
      </c>
      <c r="B491" s="181" t="s">
        <v>3670</v>
      </c>
      <c r="C491" s="149"/>
      <c r="D491" s="149"/>
      <c r="E491" s="149"/>
      <c r="F491" s="149"/>
      <c r="G491" s="69" t="s">
        <v>3671</v>
      </c>
      <c r="H491" s="182">
        <v>1</v>
      </c>
      <c r="I491" s="150"/>
      <c r="J491" s="198">
        <v>10.5078</v>
      </c>
      <c r="K491" s="150"/>
      <c r="L491" s="71">
        <v>10.5078</v>
      </c>
    </row>
    <row r="492" spans="1:12" ht="15" customHeight="1">
      <c r="A492" s="44"/>
      <c r="B492" s="44"/>
      <c r="C492" s="44"/>
      <c r="D492" s="44"/>
      <c r="E492" s="44"/>
      <c r="F492" s="44"/>
      <c r="G492" s="44"/>
      <c r="H492" s="168" t="s">
        <v>3672</v>
      </c>
      <c r="I492" s="149"/>
      <c r="J492" s="149"/>
      <c r="K492" s="150"/>
      <c r="L492" s="72">
        <v>12.036099999999999</v>
      </c>
    </row>
    <row r="493" spans="1:12" ht="15" customHeight="1">
      <c r="A493" s="180" t="s">
        <v>3673</v>
      </c>
      <c r="B493" s="149"/>
      <c r="C493" s="150"/>
      <c r="D493" s="173" t="s">
        <v>3674</v>
      </c>
      <c r="E493" s="150"/>
      <c r="F493" s="173" t="s">
        <v>3675</v>
      </c>
      <c r="G493" s="150"/>
      <c r="H493" s="173" t="s">
        <v>3676</v>
      </c>
      <c r="I493" s="150"/>
      <c r="J493" s="173" t="s">
        <v>3677</v>
      </c>
      <c r="K493" s="150"/>
      <c r="L493" s="73" t="s">
        <v>3678</v>
      </c>
    </row>
    <row r="494" spans="1:12" ht="19.5" customHeight="1">
      <c r="A494" s="76" t="s">
        <v>3679</v>
      </c>
      <c r="B494" s="192" t="s">
        <v>3680</v>
      </c>
      <c r="C494" s="150"/>
      <c r="D494" s="193" t="s">
        <v>3681</v>
      </c>
      <c r="E494" s="150"/>
      <c r="F494" s="193" t="s">
        <v>3682</v>
      </c>
      <c r="G494" s="150"/>
      <c r="H494" s="197">
        <v>2.4</v>
      </c>
      <c r="I494" s="150"/>
      <c r="J494" s="194">
        <v>38.51</v>
      </c>
      <c r="K494" s="150"/>
      <c r="L494" s="77">
        <v>92.424000000000007</v>
      </c>
    </row>
    <row r="495" spans="1:12" ht="15" customHeight="1">
      <c r="A495" s="44"/>
      <c r="B495" s="44"/>
      <c r="C495" s="44"/>
      <c r="D495" s="44"/>
      <c r="E495" s="44"/>
      <c r="F495" s="44"/>
      <c r="G495" s="44"/>
      <c r="H495" s="168" t="s">
        <v>3683</v>
      </c>
      <c r="I495" s="149"/>
      <c r="J495" s="149"/>
      <c r="K495" s="150"/>
      <c r="L495" s="71">
        <v>92.424000000000007</v>
      </c>
    </row>
    <row r="496" spans="1:12" ht="15" customHeight="1">
      <c r="A496" s="44"/>
      <c r="B496" s="44"/>
      <c r="C496" s="44"/>
      <c r="D496" s="44"/>
      <c r="E496" s="44"/>
      <c r="F496" s="44"/>
      <c r="G496" s="44"/>
      <c r="H496" s="169" t="s">
        <v>3684</v>
      </c>
      <c r="I496" s="149"/>
      <c r="J496" s="149"/>
      <c r="K496" s="150"/>
      <c r="L496" s="71">
        <v>245.5103</v>
      </c>
    </row>
    <row r="497" spans="1:12" ht="15" customHeight="1">
      <c r="A497" s="44"/>
      <c r="B497" s="44"/>
      <c r="C497" s="44"/>
      <c r="D497" s="44"/>
      <c r="E497" s="44"/>
      <c r="F497" s="44"/>
      <c r="G497" s="44"/>
      <c r="H497" s="169" t="s">
        <v>3685</v>
      </c>
      <c r="I497" s="149"/>
      <c r="J497" s="149"/>
      <c r="K497" s="150"/>
      <c r="L497" s="67">
        <v>245.51</v>
      </c>
    </row>
    <row r="498" spans="1:12" ht="15" customHeight="1">
      <c r="A498" s="44"/>
      <c r="B498" s="44"/>
      <c r="C498" s="44"/>
      <c r="D498" s="44"/>
      <c r="E498" s="44"/>
      <c r="F498" s="44"/>
      <c r="G498" s="44"/>
    </row>
    <row r="499" spans="1:12" ht="15" customHeight="1">
      <c r="A499" s="44"/>
      <c r="B499" s="44"/>
      <c r="C499" s="44"/>
      <c r="D499" s="44"/>
      <c r="E499" s="44"/>
      <c r="F499" s="44"/>
      <c r="G499" s="44"/>
    </row>
    <row r="500" spans="1:12" ht="9.75" customHeight="1">
      <c r="A500" s="44"/>
      <c r="B500" s="44"/>
      <c r="C500" s="44"/>
      <c r="D500" s="44"/>
      <c r="E500" s="170"/>
      <c r="F500" s="127"/>
      <c r="G500" s="127"/>
      <c r="H500" s="44"/>
      <c r="I500" s="44"/>
      <c r="J500" s="44"/>
      <c r="K500" s="44"/>
      <c r="L500" s="44"/>
    </row>
    <row r="501" spans="1:12" ht="19.5" customHeight="1">
      <c r="A501" s="171" t="s">
        <v>3686</v>
      </c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50"/>
    </row>
    <row r="502" spans="1:12" ht="12.75" customHeight="1">
      <c r="A502" s="185" t="s">
        <v>3687</v>
      </c>
      <c r="B502" s="146"/>
      <c r="C502" s="146"/>
      <c r="D502" s="186"/>
      <c r="E502" s="190" t="s">
        <v>3688</v>
      </c>
      <c r="F502" s="179" t="s">
        <v>3689</v>
      </c>
      <c r="G502" s="150"/>
      <c r="H502" s="179" t="s">
        <v>3690</v>
      </c>
      <c r="I502" s="149"/>
      <c r="J502" s="149"/>
      <c r="K502" s="150"/>
      <c r="L502" s="184" t="s">
        <v>3691</v>
      </c>
    </row>
    <row r="503" spans="1:12" ht="12" customHeight="1">
      <c r="A503" s="187"/>
      <c r="B503" s="188"/>
      <c r="C503" s="188"/>
      <c r="D503" s="189"/>
      <c r="E503" s="191"/>
      <c r="F503" s="73" t="s">
        <v>3692</v>
      </c>
      <c r="G503" s="73" t="s">
        <v>3693</v>
      </c>
      <c r="H503" s="173" t="s">
        <v>3694</v>
      </c>
      <c r="I503" s="150"/>
      <c r="J503" s="173" t="s">
        <v>3695</v>
      </c>
      <c r="K503" s="150"/>
      <c r="L503" s="156"/>
    </row>
    <row r="504" spans="1:12" ht="15" customHeight="1">
      <c r="A504" s="69" t="s">
        <v>3696</v>
      </c>
      <c r="B504" s="181" t="s">
        <v>3697</v>
      </c>
      <c r="C504" s="149"/>
      <c r="D504" s="150"/>
      <c r="E504" s="74">
        <v>1</v>
      </c>
      <c r="F504" s="74">
        <v>0.1</v>
      </c>
      <c r="G504" s="74">
        <v>0.9</v>
      </c>
      <c r="H504" s="198">
        <v>173.42</v>
      </c>
      <c r="I504" s="150"/>
      <c r="J504" s="198">
        <v>56.97</v>
      </c>
      <c r="K504" s="150"/>
      <c r="L504" s="71">
        <v>68.614999999999995</v>
      </c>
    </row>
    <row r="505" spans="1:12" ht="15" customHeight="1">
      <c r="A505" s="44"/>
      <c r="B505" s="44"/>
      <c r="C505" s="44"/>
      <c r="D505" s="44"/>
      <c r="E505" s="44"/>
      <c r="F505" s="44"/>
      <c r="G505" s="44"/>
      <c r="H505" s="168" t="s">
        <v>3698</v>
      </c>
      <c r="I505" s="149"/>
      <c r="J505" s="149"/>
      <c r="K505" s="150"/>
      <c r="L505" s="72">
        <v>68.614999999999995</v>
      </c>
    </row>
    <row r="506" spans="1:12" ht="19.5" customHeight="1">
      <c r="A506" s="180" t="s">
        <v>3699</v>
      </c>
      <c r="B506" s="149"/>
      <c r="C506" s="149"/>
      <c r="D506" s="149"/>
      <c r="E506" s="149"/>
      <c r="F506" s="150"/>
      <c r="G506" s="65" t="s">
        <v>3700</v>
      </c>
      <c r="H506" s="179" t="s">
        <v>3701</v>
      </c>
      <c r="I506" s="150"/>
      <c r="J506" s="179" t="s">
        <v>3702</v>
      </c>
      <c r="K506" s="150"/>
      <c r="L506" s="65" t="s">
        <v>3703</v>
      </c>
    </row>
    <row r="507" spans="1:12" ht="15" customHeight="1">
      <c r="A507" s="69" t="s">
        <v>3704</v>
      </c>
      <c r="B507" s="181" t="s">
        <v>3705</v>
      </c>
      <c r="C507" s="149"/>
      <c r="D507" s="149"/>
      <c r="E507" s="149"/>
      <c r="F507" s="149"/>
      <c r="G507" s="69" t="s">
        <v>3706</v>
      </c>
      <c r="H507" s="182">
        <v>1</v>
      </c>
      <c r="I507" s="150"/>
      <c r="J507" s="198">
        <v>10.3803</v>
      </c>
      <c r="K507" s="150"/>
      <c r="L507" s="71">
        <v>10.3803</v>
      </c>
    </row>
    <row r="508" spans="1:12" ht="15" customHeight="1">
      <c r="A508" s="69" t="s">
        <v>3707</v>
      </c>
      <c r="B508" s="181" t="s">
        <v>3708</v>
      </c>
      <c r="C508" s="149"/>
      <c r="D508" s="149"/>
      <c r="E508" s="149"/>
      <c r="F508" s="149"/>
      <c r="G508" s="69" t="s">
        <v>3709</v>
      </c>
      <c r="H508" s="182">
        <v>0.5</v>
      </c>
      <c r="I508" s="150"/>
      <c r="J508" s="198">
        <v>18.911999999999999</v>
      </c>
      <c r="K508" s="150"/>
      <c r="L508" s="71">
        <v>9.4559999999999995</v>
      </c>
    </row>
    <row r="509" spans="1:12" ht="15" customHeight="1">
      <c r="A509" s="69" t="s">
        <v>3710</v>
      </c>
      <c r="B509" s="181" t="s">
        <v>3711</v>
      </c>
      <c r="C509" s="149"/>
      <c r="D509" s="149"/>
      <c r="E509" s="149"/>
      <c r="F509" s="149"/>
      <c r="G509" s="69" t="s">
        <v>3712</v>
      </c>
      <c r="H509" s="182">
        <v>3</v>
      </c>
      <c r="I509" s="150"/>
      <c r="J509" s="198">
        <v>8.3742000000000001</v>
      </c>
      <c r="K509" s="150"/>
      <c r="L509" s="71">
        <v>25.122599999999998</v>
      </c>
    </row>
    <row r="510" spans="1:12" ht="15" customHeight="1">
      <c r="A510" s="44"/>
      <c r="B510" s="44"/>
      <c r="C510" s="44"/>
      <c r="D510" s="44"/>
      <c r="E510" s="44"/>
      <c r="F510" s="44"/>
      <c r="G510" s="44"/>
      <c r="H510" s="168" t="s">
        <v>3713</v>
      </c>
      <c r="I510" s="149"/>
      <c r="J510" s="149"/>
      <c r="K510" s="150"/>
      <c r="L510" s="72">
        <v>44.9589</v>
      </c>
    </row>
    <row r="511" spans="1:12" ht="19.5" customHeight="1">
      <c r="A511" s="180" t="s">
        <v>3714</v>
      </c>
      <c r="B511" s="149"/>
      <c r="C511" s="149"/>
      <c r="D511" s="150"/>
      <c r="E511" s="65" t="s">
        <v>3715</v>
      </c>
      <c r="F511" s="179" t="s">
        <v>3716</v>
      </c>
      <c r="G511" s="150"/>
      <c r="H511" s="179" t="s">
        <v>3717</v>
      </c>
      <c r="I511" s="150"/>
      <c r="J511" s="179" t="s">
        <v>3718</v>
      </c>
      <c r="K511" s="150"/>
      <c r="L511" s="65" t="s">
        <v>3719</v>
      </c>
    </row>
    <row r="512" spans="1:12" ht="15" customHeight="1">
      <c r="A512" s="69" t="s">
        <v>3720</v>
      </c>
      <c r="B512" s="181" t="s">
        <v>3721</v>
      </c>
      <c r="C512" s="149"/>
      <c r="D512" s="150"/>
      <c r="E512" s="83">
        <v>5</v>
      </c>
      <c r="F512" s="202" t="s">
        <v>3722</v>
      </c>
      <c r="G512" s="149"/>
      <c r="H512" s="149"/>
      <c r="I512" s="149"/>
      <c r="J512" s="149"/>
      <c r="K512" s="150"/>
      <c r="L512" s="71">
        <v>2.2479</v>
      </c>
    </row>
    <row r="513" spans="1:12" ht="15" customHeight="1">
      <c r="A513" s="44"/>
      <c r="B513" s="44"/>
      <c r="C513" s="44"/>
      <c r="D513" s="44"/>
      <c r="E513" s="44"/>
      <c r="F513" s="44"/>
      <c r="G513" s="44"/>
      <c r="H513" s="168" t="s">
        <v>3723</v>
      </c>
      <c r="I513" s="149"/>
      <c r="J513" s="149"/>
      <c r="K513" s="150"/>
      <c r="L513" s="72">
        <v>2.2479</v>
      </c>
    </row>
    <row r="514" spans="1:12" ht="15" customHeight="1">
      <c r="A514" s="44"/>
      <c r="B514" s="44"/>
      <c r="C514" s="44"/>
      <c r="D514" s="44"/>
      <c r="E514" s="44"/>
      <c r="F514" s="44"/>
      <c r="G514" s="44"/>
      <c r="H514" s="169" t="s">
        <v>3724</v>
      </c>
      <c r="I514" s="149"/>
      <c r="J514" s="149"/>
      <c r="K514" s="150"/>
      <c r="L514" s="71">
        <v>115.8218</v>
      </c>
    </row>
    <row r="515" spans="1:12" ht="15" customHeight="1">
      <c r="A515" s="44"/>
      <c r="B515" s="44"/>
      <c r="C515" s="44"/>
      <c r="D515" s="44"/>
      <c r="E515" s="44"/>
      <c r="F515" s="44"/>
      <c r="G515" s="44"/>
      <c r="H515" s="169" t="s">
        <v>3725</v>
      </c>
      <c r="I515" s="149"/>
      <c r="J515" s="149"/>
      <c r="K515" s="150"/>
      <c r="L515" s="71">
        <v>4.1500000000000004</v>
      </c>
    </row>
    <row r="516" spans="1:12" ht="15" customHeight="1">
      <c r="A516" s="44"/>
      <c r="B516" s="44"/>
      <c r="C516" s="44"/>
      <c r="D516" s="44"/>
      <c r="E516" s="44"/>
      <c r="F516" s="44"/>
      <c r="G516" s="44"/>
      <c r="H516" s="169" t="s">
        <v>3726</v>
      </c>
      <c r="I516" s="149"/>
      <c r="J516" s="149"/>
      <c r="K516" s="150"/>
      <c r="L516" s="71">
        <v>27.908899999999999</v>
      </c>
    </row>
    <row r="517" spans="1:12" ht="19.5" customHeight="1">
      <c r="A517" s="180" t="s">
        <v>3727</v>
      </c>
      <c r="B517" s="149"/>
      <c r="C517" s="149"/>
      <c r="D517" s="149"/>
      <c r="E517" s="149"/>
      <c r="F517" s="150"/>
      <c r="G517" s="65" t="s">
        <v>3728</v>
      </c>
      <c r="H517" s="179" t="s">
        <v>3729</v>
      </c>
      <c r="I517" s="150"/>
      <c r="J517" s="179" t="s">
        <v>3730</v>
      </c>
      <c r="K517" s="150"/>
      <c r="L517" s="65" t="s">
        <v>3731</v>
      </c>
    </row>
    <row r="518" spans="1:12" ht="15" customHeight="1">
      <c r="A518" s="69" t="s">
        <v>3732</v>
      </c>
      <c r="B518" s="181" t="s">
        <v>3733</v>
      </c>
      <c r="C518" s="149"/>
      <c r="D518" s="149"/>
      <c r="E518" s="149"/>
      <c r="F518" s="150"/>
      <c r="G518" s="69" t="s">
        <v>3734</v>
      </c>
      <c r="H518" s="182">
        <v>0.05</v>
      </c>
      <c r="I518" s="150"/>
      <c r="J518" s="183">
        <v>64.22</v>
      </c>
      <c r="K518" s="150"/>
      <c r="L518" s="71">
        <v>3.2109999999999999</v>
      </c>
    </row>
    <row r="519" spans="1:12" ht="15" customHeight="1">
      <c r="A519" s="69" t="s">
        <v>3735</v>
      </c>
      <c r="B519" s="181" t="s">
        <v>3736</v>
      </c>
      <c r="C519" s="149"/>
      <c r="D519" s="149"/>
      <c r="E519" s="149"/>
      <c r="F519" s="150"/>
      <c r="G519" s="69" t="s">
        <v>3737</v>
      </c>
      <c r="H519" s="182">
        <v>4.4999999999999997E-3</v>
      </c>
      <c r="I519" s="150"/>
      <c r="J519" s="183">
        <v>1225.71</v>
      </c>
      <c r="K519" s="150"/>
      <c r="L519" s="71">
        <v>5.515695</v>
      </c>
    </row>
    <row r="520" spans="1:12" ht="15" customHeight="1">
      <c r="A520" s="44"/>
      <c r="B520" s="44"/>
      <c r="C520" s="44"/>
      <c r="D520" s="44"/>
      <c r="E520" s="44"/>
      <c r="F520" s="44"/>
      <c r="G520" s="44"/>
      <c r="H520" s="168" t="s">
        <v>3738</v>
      </c>
      <c r="I520" s="149"/>
      <c r="J520" s="149"/>
      <c r="K520" s="150"/>
      <c r="L520" s="72">
        <v>8.7266999999999992</v>
      </c>
    </row>
    <row r="521" spans="1:12" ht="12.75" customHeight="1">
      <c r="A521" s="201" t="s">
        <v>3739</v>
      </c>
      <c r="B521" s="147"/>
      <c r="C521" s="195" t="s">
        <v>3740</v>
      </c>
      <c r="D521" s="147"/>
      <c r="E521" s="195" t="s">
        <v>3741</v>
      </c>
      <c r="F521" s="146"/>
      <c r="G521" s="147"/>
      <c r="H521" s="173" t="s">
        <v>3742</v>
      </c>
      <c r="I521" s="149"/>
      <c r="J521" s="149"/>
      <c r="K521" s="150"/>
      <c r="L521" s="190" t="s">
        <v>3743</v>
      </c>
    </row>
    <row r="522" spans="1:12" ht="12" customHeight="1">
      <c r="A522" s="131"/>
      <c r="B522" s="133"/>
      <c r="C522" s="131"/>
      <c r="D522" s="133"/>
      <c r="E522" s="131"/>
      <c r="F522" s="132"/>
      <c r="G522" s="133"/>
      <c r="H522" s="73" t="s">
        <v>3744</v>
      </c>
      <c r="I522" s="73" t="s">
        <v>3745</v>
      </c>
      <c r="J522" s="73" t="s">
        <v>3746</v>
      </c>
      <c r="K522" s="84" t="s">
        <v>3747</v>
      </c>
      <c r="L522" s="156"/>
    </row>
    <row r="523" spans="1:12" ht="15" customHeight="1">
      <c r="A523" s="76" t="s">
        <v>3748</v>
      </c>
      <c r="B523" s="78" t="s">
        <v>3749</v>
      </c>
      <c r="C523" s="196">
        <v>7.4999999999999997E-2</v>
      </c>
      <c r="D523" s="150"/>
      <c r="E523" s="200" t="s">
        <v>3750</v>
      </c>
      <c r="F523" s="149"/>
      <c r="G523" s="150"/>
      <c r="H523" s="85">
        <v>0</v>
      </c>
      <c r="I523" s="85">
        <v>0</v>
      </c>
      <c r="J523" s="86"/>
      <c r="K523" s="85">
        <v>2.7709999999999999</v>
      </c>
      <c r="L523" s="77">
        <v>0.20782500000000001</v>
      </c>
    </row>
    <row r="524" spans="1:12" ht="15" customHeight="1">
      <c r="A524" s="76" t="s">
        <v>3751</v>
      </c>
      <c r="B524" s="78" t="s">
        <v>3752</v>
      </c>
      <c r="C524" s="196">
        <v>2.81E-2</v>
      </c>
      <c r="D524" s="150"/>
      <c r="E524" s="200" t="s">
        <v>3753</v>
      </c>
      <c r="F524" s="149"/>
      <c r="G524" s="150"/>
      <c r="H524" s="85">
        <v>0</v>
      </c>
      <c r="I524" s="85">
        <v>0</v>
      </c>
      <c r="J524" s="86"/>
      <c r="K524" s="85">
        <v>2.7709999999999999</v>
      </c>
      <c r="L524" s="77">
        <v>7.7865100000000007E-2</v>
      </c>
    </row>
    <row r="525" spans="1:12" ht="15" customHeight="1">
      <c r="A525" s="44"/>
      <c r="B525" s="44"/>
      <c r="C525" s="44"/>
      <c r="D525" s="44"/>
      <c r="E525" s="44"/>
      <c r="F525" s="44"/>
      <c r="G525" s="44"/>
      <c r="H525" s="169" t="s">
        <v>3754</v>
      </c>
      <c r="I525" s="149"/>
      <c r="J525" s="149"/>
      <c r="K525" s="150"/>
      <c r="L525" s="71">
        <v>0.28570000000000001</v>
      </c>
    </row>
    <row r="526" spans="1:12" ht="15" customHeight="1">
      <c r="A526" s="44"/>
      <c r="B526" s="44"/>
      <c r="C526" s="44"/>
      <c r="D526" s="44"/>
      <c r="E526" s="44"/>
      <c r="F526" s="44"/>
      <c r="G526" s="44"/>
      <c r="H526" s="169" t="s">
        <v>3755</v>
      </c>
      <c r="I526" s="149"/>
      <c r="J526" s="149"/>
      <c r="K526" s="150"/>
      <c r="L526" s="71">
        <v>36.921300000000002</v>
      </c>
    </row>
    <row r="527" spans="1:12" ht="15" customHeight="1">
      <c r="A527" s="44"/>
      <c r="B527" s="44"/>
      <c r="C527" s="44"/>
      <c r="D527" s="44"/>
      <c r="E527" s="44"/>
      <c r="F527" s="44"/>
      <c r="G527" s="44"/>
      <c r="H527" s="169" t="s">
        <v>3756</v>
      </c>
      <c r="I527" s="149"/>
      <c r="J527" s="149"/>
      <c r="K527" s="150"/>
      <c r="L527" s="67">
        <v>36.090000000000003</v>
      </c>
    </row>
    <row r="528" spans="1:12" ht="15" customHeight="1">
      <c r="A528" s="44"/>
      <c r="B528" s="44"/>
      <c r="C528" s="44"/>
      <c r="D528" s="44"/>
      <c r="E528" s="44"/>
      <c r="F528" s="44"/>
      <c r="G528" s="44"/>
    </row>
    <row r="529" spans="1:12" ht="15" customHeight="1">
      <c r="A529" s="44"/>
      <c r="B529" s="44"/>
      <c r="C529" s="44"/>
      <c r="D529" s="44"/>
      <c r="E529" s="44"/>
      <c r="F529" s="44"/>
      <c r="G529" s="44"/>
    </row>
    <row r="530" spans="1:12" ht="9.75" customHeight="1">
      <c r="A530" s="44"/>
      <c r="B530" s="44"/>
      <c r="C530" s="44"/>
      <c r="D530" s="44"/>
      <c r="E530" s="170"/>
      <c r="F530" s="127"/>
      <c r="G530" s="127"/>
      <c r="H530" s="44"/>
      <c r="I530" s="44"/>
      <c r="J530" s="44"/>
      <c r="K530" s="44"/>
      <c r="L530" s="44"/>
    </row>
    <row r="531" spans="1:12" ht="19.5" customHeight="1">
      <c r="A531" s="171" t="s">
        <v>3757</v>
      </c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50"/>
    </row>
    <row r="532" spans="1:12" ht="12.75" customHeight="1">
      <c r="A532" s="185" t="s">
        <v>3758</v>
      </c>
      <c r="B532" s="146"/>
      <c r="C532" s="146"/>
      <c r="D532" s="186"/>
      <c r="E532" s="190" t="s">
        <v>3759</v>
      </c>
      <c r="F532" s="179" t="s">
        <v>3760</v>
      </c>
      <c r="G532" s="150"/>
      <c r="H532" s="179" t="s">
        <v>3761</v>
      </c>
      <c r="I532" s="149"/>
      <c r="J532" s="149"/>
      <c r="K532" s="150"/>
      <c r="L532" s="184" t="s">
        <v>3762</v>
      </c>
    </row>
    <row r="533" spans="1:12" ht="12" customHeight="1">
      <c r="A533" s="187"/>
      <c r="B533" s="188"/>
      <c r="C533" s="188"/>
      <c r="D533" s="189"/>
      <c r="E533" s="191"/>
      <c r="F533" s="73" t="s">
        <v>3763</v>
      </c>
      <c r="G533" s="73" t="s">
        <v>3764</v>
      </c>
      <c r="H533" s="173" t="s">
        <v>3765</v>
      </c>
      <c r="I533" s="150"/>
      <c r="J533" s="173" t="s">
        <v>3766</v>
      </c>
      <c r="K533" s="150"/>
      <c r="L533" s="156"/>
    </row>
    <row r="534" spans="1:12" ht="15" customHeight="1">
      <c r="A534" s="69" t="s">
        <v>3767</v>
      </c>
      <c r="B534" s="181" t="s">
        <v>3768</v>
      </c>
      <c r="C534" s="149"/>
      <c r="D534" s="150"/>
      <c r="E534" s="74">
        <v>2</v>
      </c>
      <c r="F534" s="74">
        <v>1</v>
      </c>
      <c r="G534" s="74">
        <v>0</v>
      </c>
      <c r="H534" s="198">
        <v>154.66</v>
      </c>
      <c r="I534" s="150"/>
      <c r="J534" s="198">
        <v>40.29</v>
      </c>
      <c r="K534" s="150"/>
      <c r="L534" s="71">
        <v>309.32</v>
      </c>
    </row>
    <row r="535" spans="1:12" ht="15.75" customHeight="1">
      <c r="A535" s="69" t="s">
        <v>3769</v>
      </c>
      <c r="B535" s="181" t="s">
        <v>3770</v>
      </c>
      <c r="C535" s="149"/>
      <c r="D535" s="150"/>
      <c r="E535" s="74">
        <v>1</v>
      </c>
      <c r="F535" s="74">
        <v>0.6</v>
      </c>
      <c r="G535" s="74">
        <v>0.4</v>
      </c>
      <c r="H535" s="198">
        <v>331.82</v>
      </c>
      <c r="I535" s="150"/>
      <c r="J535" s="198">
        <v>130.07</v>
      </c>
      <c r="K535" s="150"/>
      <c r="L535" s="71">
        <v>251.12</v>
      </c>
    </row>
    <row r="536" spans="1:12" ht="15" customHeight="1">
      <c r="A536" s="69" t="s">
        <v>3771</v>
      </c>
      <c r="B536" s="181" t="s">
        <v>3772</v>
      </c>
      <c r="C536" s="149"/>
      <c r="D536" s="150"/>
      <c r="E536" s="74">
        <v>1</v>
      </c>
      <c r="F536" s="74">
        <v>1</v>
      </c>
      <c r="G536" s="74">
        <v>0</v>
      </c>
      <c r="H536" s="198">
        <v>299.38</v>
      </c>
      <c r="I536" s="150"/>
      <c r="J536" s="198">
        <v>112.47</v>
      </c>
      <c r="K536" s="150"/>
      <c r="L536" s="71">
        <v>299.38</v>
      </c>
    </row>
    <row r="537" spans="1:12" ht="15" customHeight="1">
      <c r="A537" s="44"/>
      <c r="B537" s="44"/>
      <c r="C537" s="44"/>
      <c r="D537" s="44"/>
      <c r="E537" s="44"/>
      <c r="F537" s="44"/>
      <c r="G537" s="44"/>
      <c r="H537" s="168" t="s">
        <v>3773</v>
      </c>
      <c r="I537" s="149"/>
      <c r="J537" s="149"/>
      <c r="K537" s="150"/>
      <c r="L537" s="72">
        <v>859.82</v>
      </c>
    </row>
    <row r="538" spans="1:12" ht="15" customHeight="1">
      <c r="A538" s="44"/>
      <c r="B538" s="44"/>
      <c r="C538" s="44"/>
      <c r="D538" s="44"/>
      <c r="E538" s="44"/>
      <c r="F538" s="44"/>
      <c r="G538" s="44"/>
      <c r="H538" s="169" t="s">
        <v>3774</v>
      </c>
      <c r="I538" s="149"/>
      <c r="J538" s="149"/>
      <c r="K538" s="150"/>
      <c r="L538" s="71">
        <v>2.1496</v>
      </c>
    </row>
    <row r="539" spans="1:12" ht="15" customHeight="1">
      <c r="A539" s="44"/>
      <c r="B539" s="44"/>
      <c r="C539" s="44"/>
      <c r="D539" s="44"/>
      <c r="E539" s="44"/>
      <c r="F539" s="44"/>
      <c r="G539" s="44"/>
      <c r="H539" s="169" t="s">
        <v>3775</v>
      </c>
      <c r="I539" s="149"/>
      <c r="J539" s="149"/>
      <c r="K539" s="150"/>
      <c r="L539" s="67">
        <v>2.14</v>
      </c>
    </row>
    <row r="540" spans="1:12" ht="15" customHeight="1">
      <c r="A540" s="44"/>
      <c r="B540" s="44"/>
      <c r="C540" s="44"/>
      <c r="D540" s="44"/>
      <c r="E540" s="44"/>
      <c r="F540" s="44"/>
      <c r="G540" s="44"/>
    </row>
    <row r="541" spans="1:12" ht="15" customHeight="1">
      <c r="A541" s="44"/>
      <c r="B541" s="44"/>
      <c r="C541" s="44"/>
      <c r="D541" s="44"/>
      <c r="E541" s="44"/>
      <c r="F541" s="44"/>
      <c r="G541" s="44"/>
    </row>
    <row r="542" spans="1:12" ht="9.75" customHeight="1">
      <c r="A542" s="44"/>
      <c r="B542" s="44"/>
      <c r="C542" s="44"/>
      <c r="D542" s="44"/>
      <c r="E542" s="170"/>
      <c r="F542" s="127"/>
      <c r="G542" s="127"/>
    </row>
    <row r="543" spans="1:12" ht="19.5" customHeight="1">
      <c r="A543" s="171" t="s">
        <v>3776</v>
      </c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50"/>
    </row>
    <row r="544" spans="1:12" ht="19.5" customHeight="1">
      <c r="A544" s="180" t="s">
        <v>3777</v>
      </c>
      <c r="B544" s="149"/>
      <c r="C544" s="149"/>
      <c r="D544" s="149"/>
      <c r="E544" s="149"/>
      <c r="F544" s="150"/>
      <c r="G544" s="65" t="s">
        <v>3778</v>
      </c>
      <c r="H544" s="179" t="s">
        <v>3779</v>
      </c>
      <c r="I544" s="150"/>
      <c r="J544" s="179" t="s">
        <v>3780</v>
      </c>
      <c r="K544" s="150"/>
      <c r="L544" s="65" t="s">
        <v>3781</v>
      </c>
    </row>
    <row r="545" spans="1:12" ht="15" customHeight="1">
      <c r="A545" s="69" t="s">
        <v>3782</v>
      </c>
      <c r="B545" s="181" t="s">
        <v>3783</v>
      </c>
      <c r="C545" s="149"/>
      <c r="D545" s="149"/>
      <c r="E545" s="149"/>
      <c r="F545" s="149"/>
      <c r="G545" s="69" t="s">
        <v>3784</v>
      </c>
      <c r="H545" s="182">
        <v>0.63</v>
      </c>
      <c r="I545" s="150"/>
      <c r="J545" s="198">
        <v>9.14</v>
      </c>
      <c r="K545" s="150"/>
      <c r="L545" s="71">
        <v>5.7582000000000004</v>
      </c>
    </row>
    <row r="546" spans="1:12" ht="15" customHeight="1">
      <c r="A546" s="44"/>
      <c r="B546" s="44"/>
      <c r="C546" s="44"/>
      <c r="D546" s="44"/>
      <c r="E546" s="44"/>
      <c r="F546" s="44"/>
      <c r="G546" s="44"/>
      <c r="H546" s="168" t="s">
        <v>3785</v>
      </c>
      <c r="I546" s="149"/>
      <c r="J546" s="149"/>
      <c r="K546" s="150"/>
      <c r="L546" s="72">
        <v>5.7582000000000004</v>
      </c>
    </row>
    <row r="547" spans="1:12" ht="19.5" customHeight="1">
      <c r="A547" s="180" t="s">
        <v>3786</v>
      </c>
      <c r="B547" s="149"/>
      <c r="C547" s="149"/>
      <c r="D547" s="149"/>
      <c r="E547" s="149"/>
      <c r="F547" s="150"/>
      <c r="G547" s="65" t="s">
        <v>3787</v>
      </c>
      <c r="H547" s="179" t="s">
        <v>3788</v>
      </c>
      <c r="I547" s="150"/>
      <c r="J547" s="179" t="s">
        <v>3789</v>
      </c>
      <c r="K547" s="150"/>
      <c r="L547" s="65" t="s">
        <v>3790</v>
      </c>
    </row>
    <row r="548" spans="1:12" ht="15.75" customHeight="1">
      <c r="A548" s="69" t="s">
        <v>3791</v>
      </c>
      <c r="B548" s="181" t="s">
        <v>3792</v>
      </c>
      <c r="C548" s="149"/>
      <c r="D548" s="149"/>
      <c r="E548" s="149"/>
      <c r="F548" s="150"/>
      <c r="G548" s="69" t="s">
        <v>3793</v>
      </c>
      <c r="H548" s="182">
        <v>1</v>
      </c>
      <c r="I548" s="150"/>
      <c r="J548" s="183">
        <v>40</v>
      </c>
      <c r="K548" s="150"/>
      <c r="L548" s="71">
        <v>40</v>
      </c>
    </row>
    <row r="549" spans="1:12" ht="15" customHeight="1">
      <c r="A549" s="44"/>
      <c r="B549" s="44"/>
      <c r="C549" s="44"/>
      <c r="D549" s="44"/>
      <c r="E549" s="44"/>
      <c r="F549" s="44"/>
      <c r="G549" s="44"/>
      <c r="H549" s="168" t="s">
        <v>3794</v>
      </c>
      <c r="I549" s="149"/>
      <c r="J549" s="149"/>
      <c r="K549" s="150"/>
      <c r="L549" s="72">
        <v>40</v>
      </c>
    </row>
    <row r="550" spans="1:12" ht="15" customHeight="1">
      <c r="A550" s="44"/>
      <c r="B550" s="44"/>
      <c r="C550" s="44"/>
      <c r="D550" s="44"/>
      <c r="E550" s="44"/>
      <c r="F550" s="44"/>
      <c r="G550" s="44"/>
      <c r="H550" s="169" t="s">
        <v>3795</v>
      </c>
      <c r="I550" s="149"/>
      <c r="J550" s="149"/>
      <c r="K550" s="150"/>
      <c r="L550" s="71">
        <v>45.758200000000002</v>
      </c>
    </row>
    <row r="551" spans="1:12" ht="15" customHeight="1">
      <c r="A551" s="44"/>
      <c r="B551" s="44"/>
      <c r="C551" s="44"/>
      <c r="D551" s="44"/>
      <c r="E551" s="44"/>
      <c r="F551" s="44"/>
      <c r="G551" s="44"/>
      <c r="H551" s="169" t="s">
        <v>3796</v>
      </c>
      <c r="I551" s="149"/>
      <c r="J551" s="149"/>
      <c r="K551" s="150"/>
      <c r="L551" s="67">
        <v>45.76</v>
      </c>
    </row>
    <row r="552" spans="1:12" ht="15" customHeight="1">
      <c r="A552" s="44"/>
      <c r="B552" s="44"/>
      <c r="C552" s="44"/>
      <c r="D552" s="44"/>
      <c r="E552" s="44"/>
      <c r="F552" s="44"/>
      <c r="G552" s="44"/>
    </row>
    <row r="553" spans="1:12" ht="15" customHeight="1">
      <c r="A553" s="44"/>
      <c r="B553" s="44"/>
      <c r="C553" s="44"/>
      <c r="D553" s="44"/>
      <c r="E553" s="44"/>
      <c r="F553" s="44"/>
      <c r="G553" s="44"/>
    </row>
    <row r="554" spans="1:12" ht="9.75" customHeight="1">
      <c r="A554" s="44"/>
      <c r="B554" s="44"/>
      <c r="C554" s="44"/>
      <c r="D554" s="44"/>
      <c r="E554" s="170"/>
      <c r="F554" s="127"/>
      <c r="G554" s="127"/>
      <c r="H554" s="44"/>
      <c r="I554" s="44"/>
      <c r="J554" s="44"/>
      <c r="K554" s="44"/>
      <c r="L554" s="44"/>
    </row>
    <row r="555" spans="1:12" ht="19.5" customHeight="1">
      <c r="A555" s="171" t="s">
        <v>3797</v>
      </c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50"/>
    </row>
    <row r="556" spans="1:12" ht="12.75" customHeight="1">
      <c r="A556" s="185" t="s">
        <v>3798</v>
      </c>
      <c r="B556" s="146"/>
      <c r="C556" s="146"/>
      <c r="D556" s="186"/>
      <c r="E556" s="190" t="s">
        <v>3799</v>
      </c>
      <c r="F556" s="179" t="s">
        <v>3800</v>
      </c>
      <c r="G556" s="150"/>
      <c r="H556" s="179" t="s">
        <v>3801</v>
      </c>
      <c r="I556" s="149"/>
      <c r="J556" s="149"/>
      <c r="K556" s="150"/>
      <c r="L556" s="184" t="s">
        <v>3802</v>
      </c>
    </row>
    <row r="557" spans="1:12" ht="12" customHeight="1">
      <c r="A557" s="187"/>
      <c r="B557" s="188"/>
      <c r="C557" s="188"/>
      <c r="D557" s="189"/>
      <c r="E557" s="191"/>
      <c r="F557" s="73" t="s">
        <v>3803</v>
      </c>
      <c r="G557" s="73" t="s">
        <v>3804</v>
      </c>
      <c r="H557" s="173" t="s">
        <v>3805</v>
      </c>
      <c r="I557" s="150"/>
      <c r="J557" s="173" t="s">
        <v>3806</v>
      </c>
      <c r="K557" s="150"/>
      <c r="L557" s="156"/>
    </row>
    <row r="558" spans="1:12" ht="15" customHeight="1">
      <c r="A558" s="69" t="s">
        <v>3807</v>
      </c>
      <c r="B558" s="181" t="s">
        <v>3808</v>
      </c>
      <c r="C558" s="149"/>
      <c r="D558" s="150"/>
      <c r="E558" s="74">
        <v>0.35089999999999999</v>
      </c>
      <c r="F558" s="74">
        <v>1</v>
      </c>
      <c r="G558" s="74">
        <v>0</v>
      </c>
      <c r="H558" s="198">
        <v>290.18130000000002</v>
      </c>
      <c r="I558" s="150"/>
      <c r="J558" s="198">
        <v>137.82900000000001</v>
      </c>
      <c r="K558" s="150"/>
      <c r="L558" s="71">
        <v>101.82461816999999</v>
      </c>
    </row>
    <row r="559" spans="1:12" ht="15" customHeight="1">
      <c r="A559" s="44"/>
      <c r="B559" s="44"/>
      <c r="C559" s="44"/>
      <c r="D559" s="44"/>
      <c r="E559" s="44"/>
      <c r="F559" s="44"/>
      <c r="G559" s="44"/>
      <c r="H559" s="168" t="s">
        <v>3809</v>
      </c>
      <c r="I559" s="149"/>
      <c r="J559" s="149"/>
      <c r="K559" s="150"/>
      <c r="L559" s="72">
        <v>101.8246</v>
      </c>
    </row>
    <row r="560" spans="1:12" ht="19.5" customHeight="1">
      <c r="A560" s="180" t="s">
        <v>3810</v>
      </c>
      <c r="B560" s="149"/>
      <c r="C560" s="149"/>
      <c r="D560" s="149"/>
      <c r="E560" s="149"/>
      <c r="F560" s="150"/>
      <c r="G560" s="65" t="s">
        <v>3811</v>
      </c>
      <c r="H560" s="179" t="s">
        <v>3812</v>
      </c>
      <c r="I560" s="150"/>
      <c r="J560" s="179" t="s">
        <v>3813</v>
      </c>
      <c r="K560" s="150"/>
      <c r="L560" s="65" t="s">
        <v>3814</v>
      </c>
    </row>
    <row r="561" spans="1:12" ht="15" customHeight="1">
      <c r="A561" s="69" t="s">
        <v>3815</v>
      </c>
      <c r="B561" s="181" t="s">
        <v>3816</v>
      </c>
      <c r="C561" s="149"/>
      <c r="D561" s="149"/>
      <c r="E561" s="149"/>
      <c r="F561" s="149"/>
      <c r="G561" s="69" t="s">
        <v>3817</v>
      </c>
      <c r="H561" s="182">
        <v>1.05263</v>
      </c>
      <c r="I561" s="150"/>
      <c r="J561" s="198">
        <v>10.5078</v>
      </c>
      <c r="K561" s="150"/>
      <c r="L561" s="71">
        <v>11.060825513999999</v>
      </c>
    </row>
    <row r="562" spans="1:12" ht="15" customHeight="1">
      <c r="A562" s="44"/>
      <c r="B562" s="44"/>
      <c r="C562" s="44"/>
      <c r="D562" s="44"/>
      <c r="E562" s="44"/>
      <c r="F562" s="44"/>
      <c r="G562" s="44"/>
      <c r="H562" s="168" t="s">
        <v>3818</v>
      </c>
      <c r="I562" s="149"/>
      <c r="J562" s="149"/>
      <c r="K562" s="150"/>
      <c r="L562" s="72">
        <v>11.0608</v>
      </c>
    </row>
    <row r="563" spans="1:12" ht="19.5" customHeight="1">
      <c r="A563" s="180" t="s">
        <v>3819</v>
      </c>
      <c r="B563" s="149"/>
      <c r="C563" s="149"/>
      <c r="D563" s="149"/>
      <c r="E563" s="149"/>
      <c r="F563" s="150"/>
      <c r="G563" s="65" t="s">
        <v>3820</v>
      </c>
      <c r="H563" s="179" t="s">
        <v>3821</v>
      </c>
      <c r="I563" s="150"/>
      <c r="J563" s="179" t="s">
        <v>3822</v>
      </c>
      <c r="K563" s="150"/>
      <c r="L563" s="65" t="s">
        <v>3823</v>
      </c>
    </row>
    <row r="564" spans="1:12" ht="15.75" customHeight="1">
      <c r="A564" s="69" t="s">
        <v>3824</v>
      </c>
      <c r="B564" s="181" t="s">
        <v>3825</v>
      </c>
      <c r="C564" s="149"/>
      <c r="D564" s="149"/>
      <c r="E564" s="149"/>
      <c r="F564" s="150"/>
      <c r="G564" s="69" t="s">
        <v>3826</v>
      </c>
      <c r="H564" s="182">
        <v>0.6</v>
      </c>
      <c r="I564" s="150"/>
      <c r="J564" s="183">
        <v>5.37</v>
      </c>
      <c r="K564" s="150"/>
      <c r="L564" s="71">
        <v>3.222</v>
      </c>
    </row>
    <row r="565" spans="1:12" ht="15" customHeight="1">
      <c r="A565" s="44"/>
      <c r="B565" s="44"/>
      <c r="C565" s="44"/>
      <c r="D565" s="44"/>
      <c r="E565" s="44"/>
      <c r="F565" s="44"/>
      <c r="G565" s="44"/>
      <c r="H565" s="168" t="s">
        <v>3827</v>
      </c>
      <c r="I565" s="149"/>
      <c r="J565" s="149"/>
      <c r="K565" s="150"/>
      <c r="L565" s="72">
        <v>3.222</v>
      </c>
    </row>
    <row r="566" spans="1:12" ht="19.5" customHeight="1">
      <c r="A566" s="180" t="s">
        <v>3828</v>
      </c>
      <c r="B566" s="149"/>
      <c r="C566" s="149"/>
      <c r="D566" s="149"/>
      <c r="E566" s="149"/>
      <c r="F566" s="150"/>
      <c r="G566" s="65" t="s">
        <v>3829</v>
      </c>
      <c r="H566" s="179" t="s">
        <v>3830</v>
      </c>
      <c r="I566" s="150"/>
      <c r="J566" s="179" t="s">
        <v>3831</v>
      </c>
      <c r="K566" s="150"/>
      <c r="L566" s="65" t="s">
        <v>3832</v>
      </c>
    </row>
    <row r="567" spans="1:12" ht="15" customHeight="1">
      <c r="A567" s="69" t="s">
        <v>3833</v>
      </c>
      <c r="B567" s="181" t="s">
        <v>3834</v>
      </c>
      <c r="C567" s="149"/>
      <c r="D567" s="149"/>
      <c r="E567" s="149"/>
      <c r="F567" s="150"/>
      <c r="G567" s="69" t="s">
        <v>3835</v>
      </c>
      <c r="H567" s="198">
        <v>5</v>
      </c>
      <c r="I567" s="150"/>
      <c r="J567" s="198">
        <v>8.98</v>
      </c>
      <c r="K567" s="150"/>
      <c r="L567" s="71">
        <v>44.9</v>
      </c>
    </row>
    <row r="568" spans="1:12" ht="15.75" customHeight="1">
      <c r="A568" s="69" t="s">
        <v>3836</v>
      </c>
      <c r="B568" s="181" t="s">
        <v>3837</v>
      </c>
      <c r="C568" s="149"/>
      <c r="D568" s="149"/>
      <c r="E568" s="149"/>
      <c r="F568" s="150"/>
      <c r="G568" s="69" t="s">
        <v>3838</v>
      </c>
      <c r="H568" s="198">
        <v>4.0999999999999996</v>
      </c>
      <c r="I568" s="150"/>
      <c r="J568" s="198">
        <v>12.68</v>
      </c>
      <c r="K568" s="150"/>
      <c r="L568" s="71">
        <v>51.988</v>
      </c>
    </row>
    <row r="569" spans="1:12" ht="15.75" customHeight="1">
      <c r="A569" s="69" t="s">
        <v>3839</v>
      </c>
      <c r="B569" s="181" t="s">
        <v>3840</v>
      </c>
      <c r="C569" s="149"/>
      <c r="D569" s="149"/>
      <c r="E569" s="149"/>
      <c r="F569" s="150"/>
      <c r="G569" s="69" t="s">
        <v>3841</v>
      </c>
      <c r="H569" s="198">
        <v>1</v>
      </c>
      <c r="I569" s="150"/>
      <c r="J569" s="198">
        <v>1898.56</v>
      </c>
      <c r="K569" s="150"/>
      <c r="L569" s="71">
        <v>1898.56</v>
      </c>
    </row>
    <row r="570" spans="1:12" ht="15" customHeight="1">
      <c r="A570" s="44"/>
      <c r="B570" s="44"/>
      <c r="C570" s="44"/>
      <c r="D570" s="44"/>
      <c r="E570" s="44"/>
      <c r="F570" s="44"/>
      <c r="G570" s="44"/>
      <c r="H570" s="168" t="s">
        <v>3842</v>
      </c>
      <c r="I570" s="149"/>
      <c r="J570" s="149"/>
      <c r="K570" s="150"/>
      <c r="L570" s="72">
        <v>1995.4480000000001</v>
      </c>
    </row>
    <row r="571" spans="1:12" ht="15" customHeight="1">
      <c r="A571" s="44"/>
      <c r="B571" s="44"/>
      <c r="C571" s="44"/>
      <c r="D571" s="44"/>
      <c r="E571" s="44"/>
      <c r="F571" s="44"/>
      <c r="G571" s="44"/>
      <c r="H571" s="169" t="s">
        <v>3843</v>
      </c>
      <c r="I571" s="149"/>
      <c r="J571" s="149"/>
      <c r="K571" s="150"/>
      <c r="L571" s="71">
        <v>2111.5554000000002</v>
      </c>
    </row>
    <row r="572" spans="1:12" ht="15" customHeight="1">
      <c r="A572" s="44"/>
      <c r="B572" s="44"/>
      <c r="C572" s="44"/>
      <c r="D572" s="44"/>
      <c r="E572" s="44"/>
      <c r="F572" s="44"/>
      <c r="G572" s="44"/>
      <c r="H572" s="169" t="s">
        <v>3844</v>
      </c>
      <c r="I572" s="149"/>
      <c r="J572" s="149"/>
      <c r="K572" s="150"/>
      <c r="L572" s="67">
        <v>2111.56</v>
      </c>
    </row>
    <row r="573" spans="1:12" ht="15" customHeight="1">
      <c r="A573" s="44"/>
      <c r="B573" s="44"/>
      <c r="C573" s="44"/>
      <c r="D573" s="44"/>
      <c r="E573" s="44"/>
      <c r="F573" s="44"/>
      <c r="G573" s="44"/>
    </row>
    <row r="574" spans="1:12" ht="15" customHeight="1">
      <c r="A574" s="44"/>
      <c r="B574" s="44"/>
      <c r="C574" s="44"/>
      <c r="D574" s="44"/>
      <c r="E574" s="44"/>
      <c r="F574" s="44"/>
      <c r="G574" s="44"/>
    </row>
    <row r="575" spans="1:12" ht="9.75" customHeight="1">
      <c r="A575" s="44"/>
      <c r="B575" s="44"/>
      <c r="C575" s="44"/>
      <c r="D575" s="44"/>
      <c r="E575" s="170"/>
      <c r="F575" s="127"/>
      <c r="G575" s="127"/>
      <c r="H575" s="44"/>
      <c r="I575" s="44"/>
      <c r="J575" s="44"/>
      <c r="K575" s="44"/>
      <c r="L575" s="44"/>
    </row>
    <row r="576" spans="1:12" ht="19.5" customHeight="1">
      <c r="A576" s="171" t="s">
        <v>3845</v>
      </c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50"/>
    </row>
    <row r="577" spans="1:12" ht="12.75" customHeight="1">
      <c r="A577" s="185" t="s">
        <v>3846</v>
      </c>
      <c r="B577" s="146"/>
      <c r="C577" s="146"/>
      <c r="D577" s="186"/>
      <c r="E577" s="190" t="s">
        <v>3847</v>
      </c>
      <c r="F577" s="179" t="s">
        <v>3848</v>
      </c>
      <c r="G577" s="150"/>
      <c r="H577" s="179" t="s">
        <v>3849</v>
      </c>
      <c r="I577" s="149"/>
      <c r="J577" s="149"/>
      <c r="K577" s="150"/>
      <c r="L577" s="184" t="s">
        <v>3850</v>
      </c>
    </row>
    <row r="578" spans="1:12" ht="12" customHeight="1">
      <c r="A578" s="187"/>
      <c r="B578" s="188"/>
      <c r="C578" s="188"/>
      <c r="D578" s="189"/>
      <c r="E578" s="191"/>
      <c r="F578" s="73" t="s">
        <v>3851</v>
      </c>
      <c r="G578" s="73" t="s">
        <v>3852</v>
      </c>
      <c r="H578" s="173" t="s">
        <v>3853</v>
      </c>
      <c r="I578" s="150"/>
      <c r="J578" s="173" t="s">
        <v>3854</v>
      </c>
      <c r="K578" s="150"/>
      <c r="L578" s="156"/>
    </row>
    <row r="579" spans="1:12" ht="15" customHeight="1">
      <c r="A579" s="69" t="s">
        <v>3855</v>
      </c>
      <c r="B579" s="181" t="s">
        <v>3856</v>
      </c>
      <c r="C579" s="149"/>
      <c r="D579" s="150"/>
      <c r="E579" s="74">
        <v>0.35089999999999999</v>
      </c>
      <c r="F579" s="74">
        <v>1</v>
      </c>
      <c r="G579" s="74">
        <v>0</v>
      </c>
      <c r="H579" s="198">
        <v>290.18130000000002</v>
      </c>
      <c r="I579" s="150"/>
      <c r="J579" s="198">
        <v>137.82900000000001</v>
      </c>
      <c r="K579" s="150"/>
      <c r="L579" s="71">
        <v>101.82461816999999</v>
      </c>
    </row>
    <row r="580" spans="1:12" ht="15" customHeight="1">
      <c r="A580" s="44"/>
      <c r="B580" s="44"/>
      <c r="C580" s="44"/>
      <c r="D580" s="44"/>
      <c r="E580" s="44"/>
      <c r="F580" s="44"/>
      <c r="G580" s="44"/>
      <c r="H580" s="168" t="s">
        <v>3857</v>
      </c>
      <c r="I580" s="149"/>
      <c r="J580" s="149"/>
      <c r="K580" s="150"/>
      <c r="L580" s="72">
        <v>101.8246</v>
      </c>
    </row>
    <row r="581" spans="1:12" ht="19.5" customHeight="1">
      <c r="A581" s="180" t="s">
        <v>3858</v>
      </c>
      <c r="B581" s="149"/>
      <c r="C581" s="149"/>
      <c r="D581" s="149"/>
      <c r="E581" s="149"/>
      <c r="F581" s="150"/>
      <c r="G581" s="65" t="s">
        <v>3859</v>
      </c>
      <c r="H581" s="179" t="s">
        <v>3860</v>
      </c>
      <c r="I581" s="150"/>
      <c r="J581" s="179" t="s">
        <v>3861</v>
      </c>
      <c r="K581" s="150"/>
      <c r="L581" s="65" t="s">
        <v>3862</v>
      </c>
    </row>
    <row r="582" spans="1:12" ht="15" customHeight="1">
      <c r="A582" s="69" t="s">
        <v>3863</v>
      </c>
      <c r="B582" s="181" t="s">
        <v>3864</v>
      </c>
      <c r="C582" s="149"/>
      <c r="D582" s="149"/>
      <c r="E582" s="149"/>
      <c r="F582" s="149"/>
      <c r="G582" s="69" t="s">
        <v>3865</v>
      </c>
      <c r="H582" s="182">
        <v>1.05263</v>
      </c>
      <c r="I582" s="150"/>
      <c r="J582" s="198">
        <v>10.5078</v>
      </c>
      <c r="K582" s="150"/>
      <c r="L582" s="71">
        <v>11.060825513999999</v>
      </c>
    </row>
    <row r="583" spans="1:12" ht="15" customHeight="1">
      <c r="A583" s="44"/>
      <c r="B583" s="44"/>
      <c r="C583" s="44"/>
      <c r="D583" s="44"/>
      <c r="E583" s="44"/>
      <c r="F583" s="44"/>
      <c r="G583" s="44"/>
      <c r="H583" s="168" t="s">
        <v>3866</v>
      </c>
      <c r="I583" s="149"/>
      <c r="J583" s="149"/>
      <c r="K583" s="150"/>
      <c r="L583" s="72">
        <v>11.0608</v>
      </c>
    </row>
    <row r="584" spans="1:12" ht="19.5" customHeight="1">
      <c r="A584" s="180" t="s">
        <v>3867</v>
      </c>
      <c r="B584" s="149"/>
      <c r="C584" s="149"/>
      <c r="D584" s="149"/>
      <c r="E584" s="149"/>
      <c r="F584" s="150"/>
      <c r="G584" s="65" t="s">
        <v>3868</v>
      </c>
      <c r="H584" s="179" t="s">
        <v>3869</v>
      </c>
      <c r="I584" s="150"/>
      <c r="J584" s="179" t="s">
        <v>3870</v>
      </c>
      <c r="K584" s="150"/>
      <c r="L584" s="65" t="s">
        <v>3871</v>
      </c>
    </row>
    <row r="585" spans="1:12" ht="15.75" customHeight="1">
      <c r="A585" s="69" t="s">
        <v>3872</v>
      </c>
      <c r="B585" s="181" t="s">
        <v>3873</v>
      </c>
      <c r="C585" s="149"/>
      <c r="D585" s="149"/>
      <c r="E585" s="149"/>
      <c r="F585" s="150"/>
      <c r="G585" s="69" t="s">
        <v>3874</v>
      </c>
      <c r="H585" s="182">
        <v>0.6</v>
      </c>
      <c r="I585" s="150"/>
      <c r="J585" s="183">
        <v>5.37</v>
      </c>
      <c r="K585" s="150"/>
      <c r="L585" s="71">
        <v>3.222</v>
      </c>
    </row>
    <row r="586" spans="1:12" ht="15" customHeight="1">
      <c r="A586" s="44"/>
      <c r="B586" s="44"/>
      <c r="C586" s="44"/>
      <c r="D586" s="44"/>
      <c r="E586" s="44"/>
      <c r="F586" s="44"/>
      <c r="G586" s="44"/>
      <c r="H586" s="168" t="s">
        <v>3875</v>
      </c>
      <c r="I586" s="149"/>
      <c r="J586" s="149"/>
      <c r="K586" s="150"/>
      <c r="L586" s="72">
        <v>3.222</v>
      </c>
    </row>
    <row r="587" spans="1:12" ht="19.5" customHeight="1">
      <c r="A587" s="180" t="s">
        <v>3876</v>
      </c>
      <c r="B587" s="149"/>
      <c r="C587" s="149"/>
      <c r="D587" s="149"/>
      <c r="E587" s="149"/>
      <c r="F587" s="150"/>
      <c r="G587" s="65" t="s">
        <v>3877</v>
      </c>
      <c r="H587" s="179" t="s">
        <v>3878</v>
      </c>
      <c r="I587" s="150"/>
      <c r="J587" s="179" t="s">
        <v>3879</v>
      </c>
      <c r="K587" s="150"/>
      <c r="L587" s="65" t="s">
        <v>3880</v>
      </c>
    </row>
    <row r="588" spans="1:12" ht="15" customHeight="1">
      <c r="A588" s="69" t="s">
        <v>3881</v>
      </c>
      <c r="B588" s="181" t="s">
        <v>3882</v>
      </c>
      <c r="C588" s="149"/>
      <c r="D588" s="149"/>
      <c r="E588" s="149"/>
      <c r="F588" s="150"/>
      <c r="G588" s="69" t="s">
        <v>3883</v>
      </c>
      <c r="H588" s="198">
        <v>3</v>
      </c>
      <c r="I588" s="150"/>
      <c r="J588" s="198">
        <v>8.98</v>
      </c>
      <c r="K588" s="150"/>
      <c r="L588" s="71">
        <v>26.94</v>
      </c>
    </row>
    <row r="589" spans="1:12" ht="15.75" customHeight="1">
      <c r="A589" s="69" t="s">
        <v>3884</v>
      </c>
      <c r="B589" s="181" t="s">
        <v>3885</v>
      </c>
      <c r="C589" s="149"/>
      <c r="D589" s="149"/>
      <c r="E589" s="149"/>
      <c r="F589" s="150"/>
      <c r="G589" s="69" t="s">
        <v>3886</v>
      </c>
      <c r="H589" s="198">
        <v>4.0999999999999996</v>
      </c>
      <c r="I589" s="150"/>
      <c r="J589" s="198">
        <v>12.68</v>
      </c>
      <c r="K589" s="150"/>
      <c r="L589" s="71">
        <v>51.988</v>
      </c>
    </row>
    <row r="590" spans="1:12" ht="15.75" customHeight="1">
      <c r="A590" s="69" t="s">
        <v>3887</v>
      </c>
      <c r="B590" s="181" t="s">
        <v>3888</v>
      </c>
      <c r="C590" s="149"/>
      <c r="D590" s="149"/>
      <c r="E590" s="149"/>
      <c r="F590" s="150"/>
      <c r="G590" s="69" t="s">
        <v>3889</v>
      </c>
      <c r="H590" s="198">
        <v>1</v>
      </c>
      <c r="I590" s="150"/>
      <c r="J590" s="198">
        <v>2129.2399999999998</v>
      </c>
      <c r="K590" s="150"/>
      <c r="L590" s="71">
        <v>2129.2399999999998</v>
      </c>
    </row>
    <row r="591" spans="1:12" ht="15" customHeight="1">
      <c r="A591" s="44"/>
      <c r="B591" s="44"/>
      <c r="C591" s="44"/>
      <c r="D591" s="44"/>
      <c r="E591" s="44"/>
      <c r="F591" s="44"/>
      <c r="G591" s="44"/>
      <c r="H591" s="168" t="s">
        <v>3890</v>
      </c>
      <c r="I591" s="149"/>
      <c r="J591" s="149"/>
      <c r="K591" s="150"/>
      <c r="L591" s="72">
        <v>2208.1680000000001</v>
      </c>
    </row>
    <row r="592" spans="1:12" ht="15" customHeight="1">
      <c r="A592" s="44"/>
      <c r="B592" s="44"/>
      <c r="C592" s="44"/>
      <c r="D592" s="44"/>
      <c r="E592" s="44"/>
      <c r="F592" s="44"/>
      <c r="G592" s="44"/>
      <c r="H592" s="169" t="s">
        <v>3891</v>
      </c>
      <c r="I592" s="149"/>
      <c r="J592" s="149"/>
      <c r="K592" s="150"/>
      <c r="L592" s="71">
        <v>2324.2754</v>
      </c>
    </row>
    <row r="593" spans="1:12" ht="15" customHeight="1">
      <c r="A593" s="44"/>
      <c r="B593" s="44"/>
      <c r="C593" s="44"/>
      <c r="D593" s="44"/>
      <c r="E593" s="44"/>
      <c r="F593" s="44"/>
      <c r="G593" s="44"/>
      <c r="H593" s="169" t="s">
        <v>3892</v>
      </c>
      <c r="I593" s="149"/>
      <c r="J593" s="149"/>
      <c r="K593" s="150"/>
      <c r="L593" s="67">
        <v>2324.2800000000002</v>
      </c>
    </row>
    <row r="594" spans="1:12" ht="15" customHeight="1">
      <c r="A594" s="44"/>
      <c r="B594" s="44"/>
      <c r="C594" s="44"/>
      <c r="D594" s="44"/>
      <c r="E594" s="44"/>
      <c r="F594" s="44"/>
      <c r="G594" s="44"/>
    </row>
    <row r="595" spans="1:12" ht="15" customHeight="1">
      <c r="A595" s="44"/>
      <c r="B595" s="44"/>
      <c r="C595" s="44"/>
      <c r="D595" s="44"/>
      <c r="E595" s="44"/>
      <c r="F595" s="44"/>
      <c r="G595" s="44"/>
    </row>
    <row r="596" spans="1:12" ht="9.75" customHeight="1">
      <c r="A596" s="44"/>
      <c r="B596" s="44"/>
      <c r="C596" s="44"/>
      <c r="D596" s="44"/>
      <c r="E596" s="170"/>
      <c r="F596" s="127"/>
      <c r="G596" s="127"/>
      <c r="H596" s="44"/>
      <c r="I596" s="44"/>
      <c r="J596" s="44"/>
      <c r="K596" s="44"/>
      <c r="L596" s="44"/>
    </row>
    <row r="597" spans="1:12" ht="19.5" customHeight="1">
      <c r="A597" s="171" t="s">
        <v>3893</v>
      </c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50"/>
    </row>
    <row r="598" spans="1:12" ht="12.75" customHeight="1">
      <c r="A598" s="185" t="s">
        <v>3894</v>
      </c>
      <c r="B598" s="146"/>
      <c r="C598" s="146"/>
      <c r="D598" s="186"/>
      <c r="E598" s="190" t="s">
        <v>3895</v>
      </c>
      <c r="F598" s="179" t="s">
        <v>3896</v>
      </c>
      <c r="G598" s="150"/>
      <c r="H598" s="179" t="s">
        <v>3897</v>
      </c>
      <c r="I598" s="149"/>
      <c r="J598" s="149"/>
      <c r="K598" s="150"/>
      <c r="L598" s="184" t="s">
        <v>3898</v>
      </c>
    </row>
    <row r="599" spans="1:12" ht="12" customHeight="1">
      <c r="A599" s="187"/>
      <c r="B599" s="188"/>
      <c r="C599" s="188"/>
      <c r="D599" s="189"/>
      <c r="E599" s="191"/>
      <c r="F599" s="73" t="s">
        <v>3899</v>
      </c>
      <c r="G599" s="73" t="s">
        <v>3900</v>
      </c>
      <c r="H599" s="173" t="s">
        <v>3901</v>
      </c>
      <c r="I599" s="150"/>
      <c r="J599" s="173" t="s">
        <v>3902</v>
      </c>
      <c r="K599" s="150"/>
      <c r="L599" s="156"/>
    </row>
    <row r="600" spans="1:12" ht="15" customHeight="1">
      <c r="A600" s="69" t="s">
        <v>3903</v>
      </c>
      <c r="B600" s="181" t="s">
        <v>3904</v>
      </c>
      <c r="C600" s="149"/>
      <c r="D600" s="150"/>
      <c r="E600" s="74">
        <v>1</v>
      </c>
      <c r="F600" s="74">
        <v>1</v>
      </c>
      <c r="G600" s="74">
        <v>0</v>
      </c>
      <c r="H600" s="198">
        <v>33.860399999999998</v>
      </c>
      <c r="I600" s="150"/>
      <c r="J600" s="198">
        <v>19.064499999999999</v>
      </c>
      <c r="K600" s="150"/>
      <c r="L600" s="71">
        <v>33.860399999999998</v>
      </c>
    </row>
    <row r="601" spans="1:12" ht="15" customHeight="1">
      <c r="A601" s="69" t="s">
        <v>3905</v>
      </c>
      <c r="B601" s="181" t="s">
        <v>3906</v>
      </c>
      <c r="C601" s="149"/>
      <c r="D601" s="150"/>
      <c r="E601" s="74">
        <v>5</v>
      </c>
      <c r="F601" s="74">
        <v>0.92</v>
      </c>
      <c r="G601" s="74">
        <v>0.08</v>
      </c>
      <c r="H601" s="198">
        <v>0.30549999999999999</v>
      </c>
      <c r="I601" s="150"/>
      <c r="J601" s="198">
        <v>0.20580000000000001</v>
      </c>
      <c r="K601" s="150"/>
      <c r="L601" s="71">
        <v>1.4876199999999999</v>
      </c>
    </row>
    <row r="602" spans="1:12" ht="15" customHeight="1">
      <c r="A602" s="69" t="s">
        <v>3907</v>
      </c>
      <c r="B602" s="181" t="s">
        <v>3908</v>
      </c>
      <c r="C602" s="149"/>
      <c r="D602" s="150"/>
      <c r="E602" s="74">
        <v>3</v>
      </c>
      <c r="F602" s="74">
        <v>0.37</v>
      </c>
      <c r="G602" s="74">
        <v>0.63</v>
      </c>
      <c r="H602" s="198">
        <v>0.71650000000000003</v>
      </c>
      <c r="I602" s="150"/>
      <c r="J602" s="198">
        <v>0.48259999999999997</v>
      </c>
      <c r="K602" s="150"/>
      <c r="L602" s="71">
        <v>1.7074290000000001</v>
      </c>
    </row>
    <row r="603" spans="1:12" ht="15" customHeight="1">
      <c r="A603" s="44"/>
      <c r="B603" s="44"/>
      <c r="C603" s="44"/>
      <c r="D603" s="44"/>
      <c r="E603" s="44"/>
      <c r="F603" s="44"/>
      <c r="G603" s="44"/>
      <c r="H603" s="168" t="s">
        <v>3909</v>
      </c>
      <c r="I603" s="149"/>
      <c r="J603" s="149"/>
      <c r="K603" s="150"/>
      <c r="L603" s="72">
        <v>37.055399999999999</v>
      </c>
    </row>
    <row r="604" spans="1:12" ht="19.5" customHeight="1">
      <c r="A604" s="180" t="s">
        <v>3910</v>
      </c>
      <c r="B604" s="149"/>
      <c r="C604" s="149"/>
      <c r="D604" s="149"/>
      <c r="E604" s="149"/>
      <c r="F604" s="150"/>
      <c r="G604" s="65" t="s">
        <v>3911</v>
      </c>
      <c r="H604" s="179" t="s">
        <v>3912</v>
      </c>
      <c r="I604" s="150"/>
      <c r="J604" s="179" t="s">
        <v>3913</v>
      </c>
      <c r="K604" s="150"/>
      <c r="L604" s="65" t="s">
        <v>3914</v>
      </c>
    </row>
    <row r="605" spans="1:12" ht="15" customHeight="1">
      <c r="A605" s="69" t="s">
        <v>3915</v>
      </c>
      <c r="B605" s="181" t="s">
        <v>3916</v>
      </c>
      <c r="C605" s="149"/>
      <c r="D605" s="149"/>
      <c r="E605" s="149"/>
      <c r="F605" s="149"/>
      <c r="G605" s="69" t="s">
        <v>3917</v>
      </c>
      <c r="H605" s="182">
        <v>1</v>
      </c>
      <c r="I605" s="150"/>
      <c r="J605" s="198">
        <v>15.283200000000001</v>
      </c>
      <c r="K605" s="150"/>
      <c r="L605" s="71">
        <v>15.283200000000001</v>
      </c>
    </row>
    <row r="606" spans="1:12" ht="15" customHeight="1">
      <c r="A606" s="69" t="s">
        <v>3918</v>
      </c>
      <c r="B606" s="181" t="s">
        <v>3919</v>
      </c>
      <c r="C606" s="149"/>
      <c r="D606" s="149"/>
      <c r="E606" s="149"/>
      <c r="F606" s="149"/>
      <c r="G606" s="69" t="s">
        <v>3920</v>
      </c>
      <c r="H606" s="182">
        <v>11</v>
      </c>
      <c r="I606" s="150"/>
      <c r="J606" s="198">
        <v>10.5078</v>
      </c>
      <c r="K606" s="150"/>
      <c r="L606" s="71">
        <v>115.58580000000001</v>
      </c>
    </row>
    <row r="607" spans="1:12" ht="15" customHeight="1">
      <c r="A607" s="44"/>
      <c r="B607" s="44"/>
      <c r="C607" s="44"/>
      <c r="D607" s="44"/>
      <c r="E607" s="44"/>
      <c r="F607" s="44"/>
      <c r="G607" s="44"/>
      <c r="H607" s="168" t="s">
        <v>3921</v>
      </c>
      <c r="I607" s="149"/>
      <c r="J607" s="149"/>
      <c r="K607" s="150"/>
      <c r="L607" s="72">
        <v>130.869</v>
      </c>
    </row>
    <row r="608" spans="1:12" ht="19.5" customHeight="1">
      <c r="A608" s="180" t="s">
        <v>3922</v>
      </c>
      <c r="B608" s="149"/>
      <c r="C608" s="149"/>
      <c r="D608" s="149"/>
      <c r="E608" s="149"/>
      <c r="F608" s="150"/>
      <c r="G608" s="65" t="s">
        <v>3923</v>
      </c>
      <c r="H608" s="179" t="s">
        <v>3924</v>
      </c>
      <c r="I608" s="150"/>
      <c r="J608" s="179" t="s">
        <v>3925</v>
      </c>
      <c r="K608" s="150"/>
      <c r="L608" s="65" t="s">
        <v>3926</v>
      </c>
    </row>
    <row r="609" spans="1:12" ht="15" customHeight="1">
      <c r="A609" s="69" t="s">
        <v>3927</v>
      </c>
      <c r="B609" s="181" t="s">
        <v>3928</v>
      </c>
      <c r="C609" s="149"/>
      <c r="D609" s="149"/>
      <c r="E609" s="149"/>
      <c r="F609" s="150"/>
      <c r="G609" s="69" t="s">
        <v>3929</v>
      </c>
      <c r="H609" s="182">
        <v>0.71</v>
      </c>
      <c r="I609" s="150"/>
      <c r="J609" s="183">
        <v>100.038</v>
      </c>
      <c r="K609" s="150"/>
      <c r="L609" s="71">
        <v>71.026979999999995</v>
      </c>
    </row>
    <row r="610" spans="1:12" ht="15" customHeight="1">
      <c r="A610" s="69" t="s">
        <v>3930</v>
      </c>
      <c r="B610" s="181" t="s">
        <v>3931</v>
      </c>
      <c r="C610" s="149"/>
      <c r="D610" s="149"/>
      <c r="E610" s="149"/>
      <c r="F610" s="150"/>
      <c r="G610" s="69" t="s">
        <v>3932</v>
      </c>
      <c r="H610" s="182">
        <v>0.74</v>
      </c>
      <c r="I610" s="150"/>
      <c r="J610" s="183">
        <v>71.519000000000005</v>
      </c>
      <c r="K610" s="150"/>
      <c r="L610" s="71">
        <v>52.924059999999997</v>
      </c>
    </row>
    <row r="611" spans="1:12" ht="15" customHeight="1">
      <c r="A611" s="69" t="s">
        <v>3933</v>
      </c>
      <c r="B611" s="181" t="s">
        <v>3934</v>
      </c>
      <c r="C611" s="149"/>
      <c r="D611" s="149"/>
      <c r="E611" s="149"/>
      <c r="F611" s="150"/>
      <c r="G611" s="69" t="s">
        <v>3935</v>
      </c>
      <c r="H611" s="182">
        <v>200</v>
      </c>
      <c r="I611" s="150"/>
      <c r="J611" s="183">
        <v>0.34250000000000003</v>
      </c>
      <c r="K611" s="150"/>
      <c r="L611" s="71">
        <v>68.5</v>
      </c>
    </row>
    <row r="612" spans="1:12" ht="15" customHeight="1">
      <c r="A612" s="44"/>
      <c r="B612" s="44"/>
      <c r="C612" s="44"/>
      <c r="D612" s="44"/>
      <c r="E612" s="44"/>
      <c r="F612" s="44"/>
      <c r="G612" s="44"/>
      <c r="H612" s="168" t="s">
        <v>3936</v>
      </c>
      <c r="I612" s="149"/>
      <c r="J612" s="149"/>
      <c r="K612" s="150"/>
      <c r="L612" s="72">
        <v>192.4511</v>
      </c>
    </row>
    <row r="613" spans="1:12" ht="15" customHeight="1">
      <c r="A613" s="180" t="s">
        <v>3937</v>
      </c>
      <c r="B613" s="149"/>
      <c r="C613" s="150"/>
      <c r="D613" s="173" t="s">
        <v>3938</v>
      </c>
      <c r="E613" s="150"/>
      <c r="F613" s="173" t="s">
        <v>3939</v>
      </c>
      <c r="G613" s="150"/>
      <c r="H613" s="173" t="s">
        <v>3940</v>
      </c>
      <c r="I613" s="150"/>
      <c r="J613" s="173" t="s">
        <v>3941</v>
      </c>
      <c r="K613" s="150"/>
      <c r="L613" s="73" t="s">
        <v>3942</v>
      </c>
    </row>
    <row r="614" spans="1:12" ht="19.5" customHeight="1">
      <c r="A614" s="76" t="s">
        <v>3943</v>
      </c>
      <c r="B614" s="192" t="s">
        <v>3944</v>
      </c>
      <c r="C614" s="150"/>
      <c r="D614" s="193" t="s">
        <v>3945</v>
      </c>
      <c r="E614" s="150"/>
      <c r="F614" s="193" t="s">
        <v>3946</v>
      </c>
      <c r="G614" s="150"/>
      <c r="H614" s="197">
        <v>1.0649999999999999</v>
      </c>
      <c r="I614" s="150"/>
      <c r="J614" s="194">
        <v>0.87</v>
      </c>
      <c r="K614" s="150"/>
      <c r="L614" s="77">
        <v>0.92654999999999998</v>
      </c>
    </row>
    <row r="615" spans="1:12" ht="15" customHeight="1">
      <c r="A615" s="76" t="s">
        <v>3947</v>
      </c>
      <c r="B615" s="192" t="s">
        <v>3948</v>
      </c>
      <c r="C615" s="150"/>
      <c r="D615" s="193" t="s">
        <v>3949</v>
      </c>
      <c r="E615" s="150"/>
      <c r="F615" s="193" t="s">
        <v>3950</v>
      </c>
      <c r="G615" s="150"/>
      <c r="H615" s="197">
        <v>1.1100000000000001</v>
      </c>
      <c r="I615" s="150"/>
      <c r="J615" s="194">
        <v>0.87</v>
      </c>
      <c r="K615" s="150"/>
      <c r="L615" s="77">
        <v>0.9657</v>
      </c>
    </row>
    <row r="616" spans="1:12" ht="19.5" customHeight="1">
      <c r="A616" s="76" t="s">
        <v>3951</v>
      </c>
      <c r="B616" s="192" t="s">
        <v>3952</v>
      </c>
      <c r="C616" s="150"/>
      <c r="D616" s="193" t="s">
        <v>3953</v>
      </c>
      <c r="E616" s="150"/>
      <c r="F616" s="193" t="s">
        <v>3954</v>
      </c>
      <c r="G616" s="150"/>
      <c r="H616" s="197">
        <v>0.2</v>
      </c>
      <c r="I616" s="150"/>
      <c r="J616" s="194">
        <v>17.28</v>
      </c>
      <c r="K616" s="150"/>
      <c r="L616" s="77">
        <v>3.456</v>
      </c>
    </row>
    <row r="617" spans="1:12" ht="15" customHeight="1">
      <c r="A617" s="44"/>
      <c r="B617" s="44"/>
      <c r="C617" s="44"/>
      <c r="D617" s="44"/>
      <c r="E617" s="44"/>
      <c r="F617" s="44"/>
      <c r="G617" s="44"/>
      <c r="H617" s="168" t="s">
        <v>3955</v>
      </c>
      <c r="I617" s="149"/>
      <c r="J617" s="149"/>
      <c r="K617" s="150"/>
      <c r="L617" s="71">
        <v>5.3483000000000001</v>
      </c>
    </row>
    <row r="618" spans="1:12" ht="15" customHeight="1">
      <c r="A618" s="44"/>
      <c r="B618" s="44"/>
      <c r="C618" s="44"/>
      <c r="D618" s="44"/>
      <c r="E618" s="44"/>
      <c r="F618" s="44"/>
      <c r="G618" s="44"/>
      <c r="H618" s="169" t="s">
        <v>3956</v>
      </c>
      <c r="I618" s="149"/>
      <c r="J618" s="149"/>
      <c r="K618" s="150"/>
      <c r="L618" s="71">
        <v>244.1874</v>
      </c>
    </row>
    <row r="619" spans="1:12" ht="15" customHeight="1">
      <c r="A619" s="44"/>
      <c r="B619" s="44"/>
      <c r="C619" s="44"/>
      <c r="D619" s="44"/>
      <c r="E619" s="44"/>
      <c r="F619" s="44"/>
      <c r="G619" s="44"/>
      <c r="H619" s="169" t="s">
        <v>3957</v>
      </c>
      <c r="I619" s="149"/>
      <c r="J619" s="149"/>
      <c r="K619" s="150"/>
      <c r="L619" s="67">
        <v>244.19</v>
      </c>
    </row>
    <row r="620" spans="1:12" ht="15" customHeight="1">
      <c r="A620" s="44"/>
      <c r="B620" s="44"/>
      <c r="C620" s="44"/>
      <c r="D620" s="44"/>
      <c r="E620" s="44"/>
      <c r="F620" s="44"/>
      <c r="G620" s="44"/>
    </row>
    <row r="621" spans="1:12" ht="15" customHeight="1">
      <c r="A621" s="44"/>
      <c r="B621" s="44"/>
      <c r="C621" s="44"/>
      <c r="D621" s="44"/>
      <c r="E621" s="44"/>
      <c r="F621" s="44"/>
      <c r="G621" s="44"/>
    </row>
    <row r="622" spans="1:12" ht="9.75" customHeight="1">
      <c r="A622" s="44"/>
      <c r="B622" s="44"/>
      <c r="C622" s="44"/>
      <c r="D622" s="44"/>
      <c r="E622" s="170"/>
      <c r="F622" s="127"/>
      <c r="G622" s="127"/>
      <c r="H622" s="44"/>
      <c r="I622" s="44"/>
      <c r="J622" s="44"/>
      <c r="K622" s="44"/>
      <c r="L622" s="44"/>
    </row>
    <row r="623" spans="1:12" ht="19.5" customHeight="1">
      <c r="A623" s="171" t="s">
        <v>3958</v>
      </c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50"/>
    </row>
    <row r="624" spans="1:12" ht="15" customHeight="1">
      <c r="A624" s="172" t="s">
        <v>3959</v>
      </c>
      <c r="B624" s="149"/>
      <c r="C624" s="149"/>
      <c r="D624" s="150"/>
      <c r="E624" s="173" t="s">
        <v>3960</v>
      </c>
      <c r="F624" s="150"/>
      <c r="G624" s="73" t="s">
        <v>3961</v>
      </c>
      <c r="H624" s="173" t="s">
        <v>3962</v>
      </c>
      <c r="I624" s="150"/>
      <c r="J624" s="173" t="s">
        <v>3963</v>
      </c>
      <c r="K624" s="150"/>
      <c r="L624" s="73" t="s">
        <v>3964</v>
      </c>
    </row>
    <row r="625" spans="1:12" ht="19.5" customHeight="1">
      <c r="A625" s="80" t="s">
        <v>3965</v>
      </c>
      <c r="B625" s="174" t="s">
        <v>3966</v>
      </c>
      <c r="C625" s="149"/>
      <c r="D625" s="150"/>
      <c r="E625" s="175" t="s">
        <v>3967</v>
      </c>
      <c r="F625" s="150"/>
      <c r="G625" s="80" t="s">
        <v>3968</v>
      </c>
      <c r="H625" s="176">
        <v>0.42</v>
      </c>
      <c r="I625" s="150"/>
      <c r="J625" s="177">
        <v>24.07</v>
      </c>
      <c r="K625" s="150"/>
      <c r="L625" s="81">
        <v>10.11</v>
      </c>
    </row>
    <row r="626" spans="1:12" ht="19.5" customHeight="1">
      <c r="A626" s="80" t="s">
        <v>3969</v>
      </c>
      <c r="B626" s="174" t="s">
        <v>3970</v>
      </c>
      <c r="C626" s="149"/>
      <c r="D626" s="150"/>
      <c r="E626" s="175" t="s">
        <v>3971</v>
      </c>
      <c r="F626" s="150"/>
      <c r="G626" s="80" t="s">
        <v>3972</v>
      </c>
      <c r="H626" s="176">
        <v>0.01</v>
      </c>
      <c r="I626" s="150"/>
      <c r="J626" s="177">
        <v>4.47</v>
      </c>
      <c r="K626" s="150"/>
      <c r="L626" s="81">
        <v>0.04</v>
      </c>
    </row>
    <row r="627" spans="1:12" ht="19.5" customHeight="1">
      <c r="A627" s="80" t="s">
        <v>3973</v>
      </c>
      <c r="B627" s="174" t="s">
        <v>3974</v>
      </c>
      <c r="C627" s="149"/>
      <c r="D627" s="150"/>
      <c r="E627" s="175" t="s">
        <v>3975</v>
      </c>
      <c r="F627" s="150"/>
      <c r="G627" s="80" t="s">
        <v>3976</v>
      </c>
      <c r="H627" s="176">
        <v>0.91700000000000004</v>
      </c>
      <c r="I627" s="150"/>
      <c r="J627" s="177">
        <v>3.29</v>
      </c>
      <c r="K627" s="150"/>
      <c r="L627" s="81">
        <v>3.02</v>
      </c>
    </row>
    <row r="628" spans="1:12" ht="19.5" customHeight="1">
      <c r="A628" s="80" t="s">
        <v>3977</v>
      </c>
      <c r="B628" s="174" t="s">
        <v>3978</v>
      </c>
      <c r="C628" s="149"/>
      <c r="D628" s="150"/>
      <c r="E628" s="175" t="s">
        <v>3979</v>
      </c>
      <c r="F628" s="150"/>
      <c r="G628" s="80" t="s">
        <v>3980</v>
      </c>
      <c r="H628" s="176">
        <v>7.6340000000000003</v>
      </c>
      <c r="I628" s="150"/>
      <c r="J628" s="177">
        <v>1.18</v>
      </c>
      <c r="K628" s="150"/>
      <c r="L628" s="81">
        <v>9.01</v>
      </c>
    </row>
    <row r="629" spans="1:12" ht="15" customHeight="1">
      <c r="A629" s="80" t="s">
        <v>3981</v>
      </c>
      <c r="B629" s="174" t="s">
        <v>3982</v>
      </c>
      <c r="C629" s="149"/>
      <c r="D629" s="150"/>
      <c r="E629" s="175" t="s">
        <v>3983</v>
      </c>
      <c r="F629" s="150"/>
      <c r="G629" s="80" t="s">
        <v>3984</v>
      </c>
      <c r="H629" s="176">
        <v>6.9000000000000006E-2</v>
      </c>
      <c r="I629" s="150"/>
      <c r="J629" s="177">
        <v>12.23</v>
      </c>
      <c r="K629" s="150"/>
      <c r="L629" s="81">
        <v>0.84</v>
      </c>
    </row>
    <row r="630" spans="1:12" ht="15" customHeight="1">
      <c r="A630" s="80" t="s">
        <v>3985</v>
      </c>
      <c r="B630" s="174" t="s">
        <v>3986</v>
      </c>
      <c r="C630" s="149"/>
      <c r="D630" s="150"/>
      <c r="E630" s="175" t="s">
        <v>3987</v>
      </c>
      <c r="F630" s="150"/>
      <c r="G630" s="80" t="s">
        <v>3988</v>
      </c>
      <c r="H630" s="176">
        <v>1.2999999999999999E-2</v>
      </c>
      <c r="I630" s="150"/>
      <c r="J630" s="177">
        <v>13.45</v>
      </c>
      <c r="K630" s="150"/>
      <c r="L630" s="81">
        <v>0.17</v>
      </c>
    </row>
    <row r="631" spans="1:12" ht="15" customHeight="1">
      <c r="A631" s="80" t="s">
        <v>3989</v>
      </c>
      <c r="B631" s="174" t="s">
        <v>3990</v>
      </c>
      <c r="C631" s="149"/>
      <c r="D631" s="150"/>
      <c r="E631" s="175" t="s">
        <v>3991</v>
      </c>
      <c r="F631" s="150"/>
      <c r="G631" s="80" t="s">
        <v>3992</v>
      </c>
      <c r="H631" s="176">
        <v>1.6E-2</v>
      </c>
      <c r="I631" s="150"/>
      <c r="J631" s="177">
        <v>13.29</v>
      </c>
      <c r="K631" s="150"/>
      <c r="L631" s="81">
        <v>0.21</v>
      </c>
    </row>
    <row r="632" spans="1:12" ht="15" customHeight="1">
      <c r="A632" s="80" t="s">
        <v>3993</v>
      </c>
      <c r="B632" s="174" t="s">
        <v>3994</v>
      </c>
      <c r="C632" s="149"/>
      <c r="D632" s="150"/>
      <c r="E632" s="175" t="s">
        <v>3995</v>
      </c>
      <c r="F632" s="150"/>
      <c r="G632" s="80" t="s">
        <v>3996</v>
      </c>
      <c r="H632" s="176">
        <v>2.4E-2</v>
      </c>
      <c r="I632" s="150"/>
      <c r="J632" s="177">
        <v>14.81</v>
      </c>
      <c r="K632" s="150"/>
      <c r="L632" s="81">
        <v>0.36</v>
      </c>
    </row>
    <row r="633" spans="1:12" ht="15" customHeight="1">
      <c r="A633" s="44"/>
      <c r="B633" s="44"/>
      <c r="C633" s="44"/>
      <c r="D633" s="44"/>
      <c r="E633" s="44"/>
      <c r="F633" s="44"/>
      <c r="G633" s="44"/>
      <c r="H633" s="178" t="s">
        <v>3997</v>
      </c>
      <c r="I633" s="149"/>
      <c r="J633" s="149"/>
      <c r="K633" s="150"/>
      <c r="L633" s="82">
        <v>23.76</v>
      </c>
    </row>
    <row r="634" spans="1:12" ht="15" customHeight="1">
      <c r="A634" s="172" t="s">
        <v>3998</v>
      </c>
      <c r="B634" s="149"/>
      <c r="C634" s="149"/>
      <c r="D634" s="150"/>
      <c r="E634" s="173" t="s">
        <v>3999</v>
      </c>
      <c r="F634" s="150"/>
      <c r="G634" s="73" t="s">
        <v>4000</v>
      </c>
      <c r="H634" s="173" t="s">
        <v>4001</v>
      </c>
      <c r="I634" s="150"/>
      <c r="J634" s="173" t="s">
        <v>4002</v>
      </c>
      <c r="K634" s="150"/>
      <c r="L634" s="73" t="s">
        <v>4003</v>
      </c>
    </row>
    <row r="635" spans="1:12" ht="15" customHeight="1">
      <c r="A635" s="80" t="s">
        <v>4004</v>
      </c>
      <c r="B635" s="174" t="s">
        <v>4005</v>
      </c>
      <c r="C635" s="149"/>
      <c r="D635" s="150"/>
      <c r="E635" s="175" t="s">
        <v>4006</v>
      </c>
      <c r="F635" s="150"/>
      <c r="G635" s="80" t="s">
        <v>4007</v>
      </c>
      <c r="H635" s="176">
        <v>1.423</v>
      </c>
      <c r="I635" s="150"/>
      <c r="J635" s="177">
        <v>16.66</v>
      </c>
      <c r="K635" s="150"/>
      <c r="L635" s="81">
        <v>23.71</v>
      </c>
    </row>
    <row r="636" spans="1:12" ht="15" customHeight="1">
      <c r="A636" s="80" t="s">
        <v>4008</v>
      </c>
      <c r="B636" s="174" t="s">
        <v>4009</v>
      </c>
      <c r="C636" s="149"/>
      <c r="D636" s="150"/>
      <c r="E636" s="175" t="s">
        <v>4010</v>
      </c>
      <c r="F636" s="150"/>
      <c r="G636" s="80" t="s">
        <v>4011</v>
      </c>
      <c r="H636" s="176">
        <v>3.7869999999999999</v>
      </c>
      <c r="I636" s="150"/>
      <c r="J636" s="177">
        <v>19.79</v>
      </c>
      <c r="K636" s="150"/>
      <c r="L636" s="81">
        <v>74.94</v>
      </c>
    </row>
    <row r="637" spans="1:12" ht="27.75" customHeight="1">
      <c r="A637" s="80" t="s">
        <v>4012</v>
      </c>
      <c r="B637" s="174" t="s">
        <v>4013</v>
      </c>
      <c r="C637" s="149"/>
      <c r="D637" s="150"/>
      <c r="E637" s="175" t="s">
        <v>4014</v>
      </c>
      <c r="F637" s="150"/>
      <c r="G637" s="80" t="s">
        <v>4015</v>
      </c>
      <c r="H637" s="176">
        <v>7.1999999999999995E-2</v>
      </c>
      <c r="I637" s="150"/>
      <c r="J637" s="177">
        <v>24.75</v>
      </c>
      <c r="K637" s="150"/>
      <c r="L637" s="81">
        <v>1.78</v>
      </c>
    </row>
    <row r="638" spans="1:12" ht="27.75" customHeight="1">
      <c r="A638" s="80" t="s">
        <v>4016</v>
      </c>
      <c r="B638" s="174" t="s">
        <v>4017</v>
      </c>
      <c r="C638" s="149"/>
      <c r="D638" s="150"/>
      <c r="E638" s="175" t="s">
        <v>4018</v>
      </c>
      <c r="F638" s="150"/>
      <c r="G638" s="80" t="s">
        <v>4019</v>
      </c>
      <c r="H638" s="176">
        <v>0.14099999999999999</v>
      </c>
      <c r="I638" s="150"/>
      <c r="J638" s="177">
        <v>22.36</v>
      </c>
      <c r="K638" s="150"/>
      <c r="L638" s="81">
        <v>3.15</v>
      </c>
    </row>
    <row r="639" spans="1:12" ht="15" customHeight="1">
      <c r="A639" s="44"/>
      <c r="B639" s="44"/>
      <c r="C639" s="44"/>
      <c r="D639" s="44"/>
      <c r="E639" s="44"/>
      <c r="F639" s="44"/>
      <c r="G639" s="44"/>
      <c r="H639" s="178" t="s">
        <v>4020</v>
      </c>
      <c r="I639" s="149"/>
      <c r="J639" s="149"/>
      <c r="K639" s="150"/>
      <c r="L639" s="82">
        <v>103.58</v>
      </c>
    </row>
    <row r="640" spans="1:12" ht="15" customHeight="1">
      <c r="A640" s="44"/>
      <c r="B640" s="44"/>
      <c r="C640" s="44"/>
      <c r="D640" s="44"/>
      <c r="E640" s="44"/>
      <c r="F640" s="44"/>
      <c r="G640" s="44"/>
      <c r="H640" s="169" t="s">
        <v>4021</v>
      </c>
      <c r="I640" s="149"/>
      <c r="J640" s="149"/>
      <c r="K640" s="150"/>
      <c r="L640" s="67">
        <v>127.29</v>
      </c>
    </row>
    <row r="641" spans="1:12" ht="15" customHeight="1">
      <c r="A641" s="44"/>
      <c r="B641" s="44"/>
      <c r="C641" s="44"/>
      <c r="D641" s="44"/>
      <c r="E641" s="44"/>
      <c r="F641" s="44"/>
      <c r="G641" s="44"/>
    </row>
    <row r="642" spans="1:12" ht="15" customHeight="1">
      <c r="A642" s="44"/>
      <c r="B642" s="44"/>
      <c r="C642" s="44"/>
      <c r="D642" s="44"/>
      <c r="E642" s="44"/>
      <c r="F642" s="44"/>
      <c r="G642" s="44"/>
    </row>
    <row r="643" spans="1:12" ht="9.75" customHeight="1">
      <c r="A643" s="44"/>
      <c r="B643" s="44"/>
      <c r="C643" s="44"/>
      <c r="D643" s="44"/>
      <c r="E643" s="170"/>
      <c r="F643" s="127"/>
      <c r="G643" s="127"/>
      <c r="H643" s="44"/>
      <c r="I643" s="44"/>
      <c r="J643" s="44"/>
      <c r="K643" s="44"/>
      <c r="L643" s="44"/>
    </row>
    <row r="644" spans="1:12" ht="19.5" customHeight="1">
      <c r="A644" s="171" t="s">
        <v>4022</v>
      </c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50"/>
    </row>
    <row r="645" spans="1:12" ht="12.75" customHeight="1">
      <c r="A645" s="185" t="s">
        <v>4023</v>
      </c>
      <c r="B645" s="146"/>
      <c r="C645" s="146"/>
      <c r="D645" s="186"/>
      <c r="E645" s="190" t="s">
        <v>4024</v>
      </c>
      <c r="F645" s="179" t="s">
        <v>4025</v>
      </c>
      <c r="G645" s="150"/>
      <c r="H645" s="179" t="s">
        <v>4026</v>
      </c>
      <c r="I645" s="149"/>
      <c r="J645" s="149"/>
      <c r="K645" s="150"/>
      <c r="L645" s="184" t="s">
        <v>4027</v>
      </c>
    </row>
    <row r="646" spans="1:12" ht="12" customHeight="1">
      <c r="A646" s="187"/>
      <c r="B646" s="188"/>
      <c r="C646" s="188"/>
      <c r="D646" s="189"/>
      <c r="E646" s="191"/>
      <c r="F646" s="73" t="s">
        <v>4028</v>
      </c>
      <c r="G646" s="73" t="s">
        <v>4029</v>
      </c>
      <c r="H646" s="173" t="s">
        <v>4030</v>
      </c>
      <c r="I646" s="150"/>
      <c r="J646" s="173" t="s">
        <v>4031</v>
      </c>
      <c r="K646" s="150"/>
      <c r="L646" s="156"/>
    </row>
    <row r="647" spans="1:12" ht="15" customHeight="1">
      <c r="A647" s="69" t="s">
        <v>4032</v>
      </c>
      <c r="B647" s="181" t="s">
        <v>4033</v>
      </c>
      <c r="C647" s="149"/>
      <c r="D647" s="150"/>
      <c r="E647" s="74">
        <v>1</v>
      </c>
      <c r="F647" s="74">
        <v>0.74</v>
      </c>
      <c r="G647" s="74">
        <v>0.26</v>
      </c>
      <c r="H647" s="198">
        <v>104.6901</v>
      </c>
      <c r="I647" s="150"/>
      <c r="J647" s="198">
        <v>53.045900000000003</v>
      </c>
      <c r="K647" s="150"/>
      <c r="L647" s="71">
        <v>91.262608</v>
      </c>
    </row>
    <row r="648" spans="1:12" ht="15" customHeight="1">
      <c r="A648" s="69" t="s">
        <v>4034</v>
      </c>
      <c r="B648" s="181" t="s">
        <v>4035</v>
      </c>
      <c r="C648" s="149"/>
      <c r="D648" s="150"/>
      <c r="E648" s="74">
        <v>1</v>
      </c>
      <c r="F648" s="74">
        <v>1</v>
      </c>
      <c r="G648" s="74">
        <v>0</v>
      </c>
      <c r="H648" s="198">
        <v>43.888100000000001</v>
      </c>
      <c r="I648" s="150"/>
      <c r="J648" s="198">
        <v>39.647100000000002</v>
      </c>
      <c r="K648" s="150"/>
      <c r="L648" s="71">
        <v>43.888100000000001</v>
      </c>
    </row>
    <row r="649" spans="1:12" ht="15" customHeight="1">
      <c r="A649" s="69" t="s">
        <v>4036</v>
      </c>
      <c r="B649" s="181" t="s">
        <v>4037</v>
      </c>
      <c r="C649" s="149"/>
      <c r="D649" s="150"/>
      <c r="E649" s="74">
        <v>1</v>
      </c>
      <c r="F649" s="74">
        <v>1</v>
      </c>
      <c r="G649" s="74">
        <v>0</v>
      </c>
      <c r="H649" s="198">
        <v>21.837800000000001</v>
      </c>
      <c r="I649" s="150"/>
      <c r="J649" s="198">
        <v>2.7915000000000001</v>
      </c>
      <c r="K649" s="150"/>
      <c r="L649" s="71">
        <v>21.837800000000001</v>
      </c>
    </row>
    <row r="650" spans="1:12" ht="15" customHeight="1">
      <c r="A650" s="69" t="s">
        <v>4038</v>
      </c>
      <c r="B650" s="181" t="s">
        <v>4039</v>
      </c>
      <c r="C650" s="149"/>
      <c r="D650" s="150"/>
      <c r="E650" s="74">
        <v>3</v>
      </c>
      <c r="F650" s="74">
        <v>0.9</v>
      </c>
      <c r="G650" s="74">
        <v>0.1</v>
      </c>
      <c r="H650" s="198">
        <v>0.71650000000000003</v>
      </c>
      <c r="I650" s="150"/>
      <c r="J650" s="198">
        <v>0.48259999999999997</v>
      </c>
      <c r="K650" s="150"/>
      <c r="L650" s="71">
        <v>2.0793300000000001</v>
      </c>
    </row>
    <row r="651" spans="1:12" ht="15" customHeight="1">
      <c r="A651" s="44"/>
      <c r="B651" s="44"/>
      <c r="C651" s="44"/>
      <c r="D651" s="44"/>
      <c r="E651" s="44"/>
      <c r="F651" s="44"/>
      <c r="G651" s="44"/>
      <c r="H651" s="168" t="s">
        <v>4040</v>
      </c>
      <c r="I651" s="149"/>
      <c r="J651" s="149"/>
      <c r="K651" s="150"/>
      <c r="L651" s="72">
        <v>159.06780000000001</v>
      </c>
    </row>
    <row r="652" spans="1:12" ht="19.5" customHeight="1">
      <c r="A652" s="180" t="s">
        <v>4041</v>
      </c>
      <c r="B652" s="149"/>
      <c r="C652" s="149"/>
      <c r="D652" s="149"/>
      <c r="E652" s="149"/>
      <c r="F652" s="150"/>
      <c r="G652" s="65" t="s">
        <v>4042</v>
      </c>
      <c r="H652" s="179" t="s">
        <v>4043</v>
      </c>
      <c r="I652" s="150"/>
      <c r="J652" s="179" t="s">
        <v>4044</v>
      </c>
      <c r="K652" s="150"/>
      <c r="L652" s="65" t="s">
        <v>4045</v>
      </c>
    </row>
    <row r="653" spans="1:12" ht="15" customHeight="1">
      <c r="A653" s="69" t="s">
        <v>4046</v>
      </c>
      <c r="B653" s="181" t="s">
        <v>4047</v>
      </c>
      <c r="C653" s="149"/>
      <c r="D653" s="149"/>
      <c r="E653" s="149"/>
      <c r="F653" s="149"/>
      <c r="G653" s="69" t="s">
        <v>4048</v>
      </c>
      <c r="H653" s="182">
        <v>4</v>
      </c>
      <c r="I653" s="150"/>
      <c r="J653" s="198">
        <v>10.5078</v>
      </c>
      <c r="K653" s="150"/>
      <c r="L653" s="71">
        <v>42.031199999999998</v>
      </c>
    </row>
    <row r="654" spans="1:12" ht="15" customHeight="1">
      <c r="A654" s="44"/>
      <c r="B654" s="44"/>
      <c r="C654" s="44"/>
      <c r="D654" s="44"/>
      <c r="E654" s="44"/>
      <c r="F654" s="44"/>
      <c r="G654" s="44"/>
      <c r="H654" s="168" t="s">
        <v>4049</v>
      </c>
      <c r="I654" s="149"/>
      <c r="J654" s="149"/>
      <c r="K654" s="150"/>
      <c r="L654" s="72">
        <v>42.031199999999998</v>
      </c>
    </row>
    <row r="655" spans="1:12" ht="19.5" customHeight="1">
      <c r="A655" s="180" t="s">
        <v>4050</v>
      </c>
      <c r="B655" s="149"/>
      <c r="C655" s="149"/>
      <c r="D655" s="149"/>
      <c r="E655" s="149"/>
      <c r="F655" s="150"/>
      <c r="G655" s="65" t="s">
        <v>4051</v>
      </c>
      <c r="H655" s="179" t="s">
        <v>4052</v>
      </c>
      <c r="I655" s="150"/>
      <c r="J655" s="179" t="s">
        <v>4053</v>
      </c>
      <c r="K655" s="150"/>
      <c r="L655" s="65" t="s">
        <v>4054</v>
      </c>
    </row>
    <row r="656" spans="1:12" ht="15" customHeight="1">
      <c r="A656" s="69" t="s">
        <v>4055</v>
      </c>
      <c r="B656" s="181" t="s">
        <v>4056</v>
      </c>
      <c r="C656" s="149"/>
      <c r="D656" s="149"/>
      <c r="E656" s="149"/>
      <c r="F656" s="150"/>
      <c r="G656" s="69" t="s">
        <v>4057</v>
      </c>
      <c r="H656" s="182">
        <v>1.0914999999999999</v>
      </c>
      <c r="I656" s="150"/>
      <c r="J656" s="183">
        <v>4.5777000000000001</v>
      </c>
      <c r="K656" s="150"/>
      <c r="L656" s="71">
        <v>4.9965595499999997</v>
      </c>
    </row>
    <row r="657" spans="1:12" ht="15" customHeight="1">
      <c r="A657" s="69" t="s">
        <v>4058</v>
      </c>
      <c r="B657" s="181" t="s">
        <v>4059</v>
      </c>
      <c r="C657" s="149"/>
      <c r="D657" s="149"/>
      <c r="E657" s="149"/>
      <c r="F657" s="150"/>
      <c r="G657" s="69" t="s">
        <v>4060</v>
      </c>
      <c r="H657" s="182">
        <v>0.58662999999999998</v>
      </c>
      <c r="I657" s="150"/>
      <c r="J657" s="183">
        <v>100.038</v>
      </c>
      <c r="K657" s="150"/>
      <c r="L657" s="71">
        <v>58.685291939999999</v>
      </c>
    </row>
    <row r="658" spans="1:12" ht="15" customHeight="1">
      <c r="A658" s="69" t="s">
        <v>4061</v>
      </c>
      <c r="B658" s="181" t="s">
        <v>4062</v>
      </c>
      <c r="C658" s="149"/>
      <c r="D658" s="149"/>
      <c r="E658" s="149"/>
      <c r="F658" s="150"/>
      <c r="G658" s="69" t="s">
        <v>4063</v>
      </c>
      <c r="H658" s="182">
        <v>0.36753999999999998</v>
      </c>
      <c r="I658" s="150"/>
      <c r="J658" s="183">
        <v>71.799599999999998</v>
      </c>
      <c r="K658" s="150"/>
      <c r="L658" s="71">
        <v>26.389224983999998</v>
      </c>
    </row>
    <row r="659" spans="1:12" ht="15" customHeight="1">
      <c r="A659" s="69" t="s">
        <v>4064</v>
      </c>
      <c r="B659" s="181" t="s">
        <v>4065</v>
      </c>
      <c r="C659" s="149"/>
      <c r="D659" s="149"/>
      <c r="E659" s="149"/>
      <c r="F659" s="150"/>
      <c r="G659" s="69" t="s">
        <v>4066</v>
      </c>
      <c r="H659" s="182">
        <v>0.36753999999999998</v>
      </c>
      <c r="I659" s="150"/>
      <c r="J659" s="183">
        <v>71.519000000000005</v>
      </c>
      <c r="K659" s="150"/>
      <c r="L659" s="71">
        <v>26.286093260000001</v>
      </c>
    </row>
    <row r="660" spans="1:12" ht="15" customHeight="1">
      <c r="A660" s="69" t="s">
        <v>4067</v>
      </c>
      <c r="B660" s="181" t="s">
        <v>4068</v>
      </c>
      <c r="C660" s="149"/>
      <c r="D660" s="149"/>
      <c r="E660" s="149"/>
      <c r="F660" s="150"/>
      <c r="G660" s="69" t="s">
        <v>4069</v>
      </c>
      <c r="H660" s="182">
        <v>363.83321999999998</v>
      </c>
      <c r="I660" s="150"/>
      <c r="J660" s="183">
        <v>0.34250000000000003</v>
      </c>
      <c r="K660" s="150"/>
      <c r="L660" s="71">
        <v>124.61287785</v>
      </c>
    </row>
    <row r="661" spans="1:12" ht="15" customHeight="1">
      <c r="A661" s="44"/>
      <c r="B661" s="44"/>
      <c r="C661" s="44"/>
      <c r="D661" s="44"/>
      <c r="E661" s="44"/>
      <c r="F661" s="44"/>
      <c r="G661" s="44"/>
      <c r="H661" s="168" t="s">
        <v>4070</v>
      </c>
      <c r="I661" s="149"/>
      <c r="J661" s="149"/>
      <c r="K661" s="150"/>
      <c r="L661" s="72">
        <v>240.9701</v>
      </c>
    </row>
    <row r="662" spans="1:12" ht="15" customHeight="1">
      <c r="A662" s="180" t="s">
        <v>4071</v>
      </c>
      <c r="B662" s="149"/>
      <c r="C662" s="150"/>
      <c r="D662" s="173" t="s">
        <v>4072</v>
      </c>
      <c r="E662" s="150"/>
      <c r="F662" s="173" t="s">
        <v>4073</v>
      </c>
      <c r="G662" s="150"/>
      <c r="H662" s="173" t="s">
        <v>4074</v>
      </c>
      <c r="I662" s="150"/>
      <c r="J662" s="173" t="s">
        <v>4075</v>
      </c>
      <c r="K662" s="150"/>
      <c r="L662" s="73" t="s">
        <v>4076</v>
      </c>
    </row>
    <row r="663" spans="1:12" ht="19.5" customHeight="1">
      <c r="A663" s="76" t="s">
        <v>4077</v>
      </c>
      <c r="B663" s="192" t="s">
        <v>4078</v>
      </c>
      <c r="C663" s="150"/>
      <c r="D663" s="193" t="s">
        <v>4079</v>
      </c>
      <c r="E663" s="150"/>
      <c r="F663" s="193" t="s">
        <v>4080</v>
      </c>
      <c r="G663" s="150"/>
      <c r="H663" s="197">
        <v>1.09E-3</v>
      </c>
      <c r="I663" s="150"/>
      <c r="J663" s="194">
        <v>17.28</v>
      </c>
      <c r="K663" s="150"/>
      <c r="L663" s="77">
        <v>1.88352E-2</v>
      </c>
    </row>
    <row r="664" spans="1:12" ht="19.5" customHeight="1">
      <c r="A664" s="76" t="s">
        <v>4081</v>
      </c>
      <c r="B664" s="192" t="s">
        <v>4082</v>
      </c>
      <c r="C664" s="150"/>
      <c r="D664" s="193" t="s">
        <v>4083</v>
      </c>
      <c r="E664" s="150"/>
      <c r="F664" s="193" t="s">
        <v>4084</v>
      </c>
      <c r="G664" s="150"/>
      <c r="H664" s="197">
        <v>0.87995000000000001</v>
      </c>
      <c r="I664" s="150"/>
      <c r="J664" s="194">
        <v>0.87</v>
      </c>
      <c r="K664" s="150"/>
      <c r="L664" s="77">
        <v>0.76555649999999997</v>
      </c>
    </row>
    <row r="665" spans="1:12" ht="15" customHeight="1">
      <c r="A665" s="76" t="s">
        <v>4085</v>
      </c>
      <c r="B665" s="192" t="s">
        <v>4086</v>
      </c>
      <c r="C665" s="150"/>
      <c r="D665" s="193" t="s">
        <v>4087</v>
      </c>
      <c r="E665" s="150"/>
      <c r="F665" s="193" t="s">
        <v>4088</v>
      </c>
      <c r="G665" s="150"/>
      <c r="H665" s="197">
        <v>0.55130999999999997</v>
      </c>
      <c r="I665" s="150"/>
      <c r="J665" s="194">
        <v>0.87</v>
      </c>
      <c r="K665" s="150"/>
      <c r="L665" s="77">
        <v>0.4796397</v>
      </c>
    </row>
    <row r="666" spans="1:12" ht="15" customHeight="1">
      <c r="A666" s="76" t="s">
        <v>4089</v>
      </c>
      <c r="B666" s="192" t="s">
        <v>4090</v>
      </c>
      <c r="C666" s="150"/>
      <c r="D666" s="193" t="s">
        <v>4091</v>
      </c>
      <c r="E666" s="150"/>
      <c r="F666" s="193" t="s">
        <v>4092</v>
      </c>
      <c r="G666" s="150"/>
      <c r="H666" s="197">
        <v>0.55130999999999997</v>
      </c>
      <c r="I666" s="150"/>
      <c r="J666" s="194">
        <v>0.87</v>
      </c>
      <c r="K666" s="150"/>
      <c r="L666" s="77">
        <v>0.4796397</v>
      </c>
    </row>
    <row r="667" spans="1:12" ht="19.5" customHeight="1">
      <c r="A667" s="76" t="s">
        <v>4093</v>
      </c>
      <c r="B667" s="192" t="s">
        <v>4094</v>
      </c>
      <c r="C667" s="150"/>
      <c r="D667" s="193" t="s">
        <v>4095</v>
      </c>
      <c r="E667" s="150"/>
      <c r="F667" s="193" t="s">
        <v>4096</v>
      </c>
      <c r="G667" s="150"/>
      <c r="H667" s="197">
        <v>0.36382999999999999</v>
      </c>
      <c r="I667" s="150"/>
      <c r="J667" s="194">
        <v>17.28</v>
      </c>
      <c r="K667" s="150"/>
      <c r="L667" s="77">
        <v>6.2869824000000003</v>
      </c>
    </row>
    <row r="668" spans="1:12" ht="15" customHeight="1">
      <c r="A668" s="44"/>
      <c r="B668" s="44"/>
      <c r="C668" s="44"/>
      <c r="D668" s="44"/>
      <c r="E668" s="44"/>
      <c r="F668" s="44"/>
      <c r="G668" s="44"/>
      <c r="H668" s="168" t="s">
        <v>4097</v>
      </c>
      <c r="I668" s="149"/>
      <c r="J668" s="149"/>
      <c r="K668" s="150"/>
      <c r="L668" s="71">
        <v>8.0305999999999997</v>
      </c>
    </row>
    <row r="669" spans="1:12" ht="15" customHeight="1">
      <c r="A669" s="44"/>
      <c r="B669" s="44"/>
      <c r="C669" s="44"/>
      <c r="D669" s="44"/>
      <c r="E669" s="44"/>
      <c r="F669" s="44"/>
      <c r="G669" s="44"/>
      <c r="H669" s="169" t="s">
        <v>4098</v>
      </c>
      <c r="I669" s="149"/>
      <c r="J669" s="149"/>
      <c r="K669" s="150"/>
      <c r="L669" s="71">
        <v>257.077</v>
      </c>
    </row>
    <row r="670" spans="1:12" ht="15" customHeight="1">
      <c r="A670" s="44"/>
      <c r="B670" s="44"/>
      <c r="C670" s="44"/>
      <c r="D670" s="44"/>
      <c r="E670" s="44"/>
      <c r="F670" s="44"/>
      <c r="G670" s="44"/>
      <c r="H670" s="169" t="s">
        <v>4099</v>
      </c>
      <c r="I670" s="149"/>
      <c r="J670" s="149"/>
      <c r="K670" s="150"/>
      <c r="L670" s="67">
        <v>257.08</v>
      </c>
    </row>
    <row r="671" spans="1:12" ht="15" customHeight="1">
      <c r="A671" s="44"/>
      <c r="B671" s="44"/>
      <c r="C671" s="44"/>
      <c r="D671" s="44"/>
      <c r="E671" s="44"/>
      <c r="F671" s="44"/>
      <c r="G671" s="44"/>
    </row>
    <row r="672" spans="1:12" ht="15" customHeight="1">
      <c r="A672" s="44"/>
      <c r="B672" s="44"/>
      <c r="C672" s="44"/>
      <c r="D672" s="44"/>
      <c r="E672" s="44"/>
      <c r="F672" s="44"/>
      <c r="G672" s="44"/>
    </row>
    <row r="673" spans="1:12" ht="9.75" customHeight="1">
      <c r="A673" s="44"/>
      <c r="B673" s="44"/>
      <c r="C673" s="44"/>
      <c r="D673" s="44"/>
      <c r="E673" s="170"/>
      <c r="F673" s="127"/>
      <c r="G673" s="127"/>
      <c r="H673" s="44"/>
      <c r="I673" s="44"/>
      <c r="J673" s="44"/>
      <c r="K673" s="44"/>
      <c r="L673" s="44"/>
    </row>
    <row r="674" spans="1:12" ht="19.5" customHeight="1">
      <c r="A674" s="171" t="s">
        <v>4100</v>
      </c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50"/>
    </row>
    <row r="675" spans="1:12" ht="9.75" customHeight="1">
      <c r="A675" s="199"/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</row>
    <row r="676" spans="1:12" ht="15" customHeight="1">
      <c r="A676" s="44"/>
      <c r="B676" s="44"/>
      <c r="C676" s="44"/>
      <c r="D676" s="44"/>
      <c r="E676" s="44"/>
      <c r="F676" s="44"/>
      <c r="G676" s="44"/>
      <c r="H676" s="169" t="s">
        <v>4101</v>
      </c>
      <c r="I676" s="149"/>
      <c r="J676" s="149"/>
      <c r="K676" s="150"/>
      <c r="L676" s="67">
        <v>31.19</v>
      </c>
    </row>
    <row r="677" spans="1:12" ht="15" customHeight="1">
      <c r="A677" s="44"/>
      <c r="B677" s="44"/>
      <c r="C677" s="44"/>
      <c r="D677" s="44"/>
      <c r="E677" s="44"/>
      <c r="F677" s="44"/>
      <c r="G677" s="44"/>
    </row>
    <row r="678" spans="1:12" ht="15" customHeight="1">
      <c r="A678" s="44"/>
      <c r="B678" s="44"/>
      <c r="C678" s="44"/>
      <c r="D678" s="44"/>
      <c r="E678" s="44"/>
      <c r="F678" s="44"/>
      <c r="G678" s="44"/>
    </row>
    <row r="679" spans="1:12" ht="9.75" customHeight="1">
      <c r="A679" s="44"/>
      <c r="B679" s="44"/>
      <c r="C679" s="44"/>
      <c r="D679" s="44"/>
      <c r="E679" s="170"/>
      <c r="F679" s="127"/>
      <c r="G679" s="127"/>
      <c r="H679" s="44"/>
      <c r="I679" s="44"/>
      <c r="J679" s="44"/>
      <c r="K679" s="44"/>
      <c r="L679" s="44"/>
    </row>
    <row r="680" spans="1:12" ht="19.5" customHeight="1">
      <c r="A680" s="171" t="s">
        <v>4102</v>
      </c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50"/>
    </row>
    <row r="681" spans="1:12" ht="19.5" customHeight="1">
      <c r="A681" s="180" t="s">
        <v>4103</v>
      </c>
      <c r="B681" s="149"/>
      <c r="C681" s="149"/>
      <c r="D681" s="149"/>
      <c r="E681" s="149"/>
      <c r="F681" s="150"/>
      <c r="G681" s="65" t="s">
        <v>4104</v>
      </c>
      <c r="H681" s="179" t="s">
        <v>4105</v>
      </c>
      <c r="I681" s="150"/>
      <c r="J681" s="179" t="s">
        <v>4106</v>
      </c>
      <c r="K681" s="150"/>
      <c r="L681" s="65" t="s">
        <v>4107</v>
      </c>
    </row>
    <row r="682" spans="1:12" ht="15" customHeight="1">
      <c r="A682" s="69" t="s">
        <v>4108</v>
      </c>
      <c r="B682" s="181" t="s">
        <v>4109</v>
      </c>
      <c r="C682" s="149"/>
      <c r="D682" s="149"/>
      <c r="E682" s="149"/>
      <c r="F682" s="149"/>
      <c r="G682" s="69" t="s">
        <v>4110</v>
      </c>
      <c r="H682" s="182">
        <v>0.3</v>
      </c>
      <c r="I682" s="150"/>
      <c r="J682" s="198">
        <v>10.49</v>
      </c>
      <c r="K682" s="150"/>
      <c r="L682" s="71">
        <v>3.1469999999999998</v>
      </c>
    </row>
    <row r="683" spans="1:12" ht="15" customHeight="1">
      <c r="A683" s="69" t="s">
        <v>4111</v>
      </c>
      <c r="B683" s="181" t="s">
        <v>4112</v>
      </c>
      <c r="C683" s="149"/>
      <c r="D683" s="149"/>
      <c r="E683" s="149"/>
      <c r="F683" s="149"/>
      <c r="G683" s="69" t="s">
        <v>4113</v>
      </c>
      <c r="H683" s="182">
        <v>0.3</v>
      </c>
      <c r="I683" s="150"/>
      <c r="J683" s="198">
        <v>16.239999999999998</v>
      </c>
      <c r="K683" s="150"/>
      <c r="L683" s="71">
        <v>4.8719999999999999</v>
      </c>
    </row>
    <row r="684" spans="1:12" ht="15" customHeight="1">
      <c r="A684" s="44"/>
      <c r="B684" s="44"/>
      <c r="C684" s="44"/>
      <c r="D684" s="44"/>
      <c r="E684" s="44"/>
      <c r="F684" s="44"/>
      <c r="G684" s="44"/>
      <c r="H684" s="168" t="s">
        <v>4114</v>
      </c>
      <c r="I684" s="149"/>
      <c r="J684" s="149"/>
      <c r="K684" s="150"/>
      <c r="L684" s="72">
        <v>8.0190000000000001</v>
      </c>
    </row>
    <row r="685" spans="1:12" ht="19.5" customHeight="1">
      <c r="A685" s="180" t="s">
        <v>4115</v>
      </c>
      <c r="B685" s="149"/>
      <c r="C685" s="149"/>
      <c r="D685" s="149"/>
      <c r="E685" s="149"/>
      <c r="F685" s="150"/>
      <c r="G685" s="65" t="s">
        <v>4116</v>
      </c>
      <c r="H685" s="179" t="s">
        <v>4117</v>
      </c>
      <c r="I685" s="150"/>
      <c r="J685" s="179" t="s">
        <v>4118</v>
      </c>
      <c r="K685" s="150"/>
      <c r="L685" s="65" t="s">
        <v>4119</v>
      </c>
    </row>
    <row r="686" spans="1:12" ht="15" customHeight="1">
      <c r="A686" s="69" t="s">
        <v>4120</v>
      </c>
      <c r="B686" s="181" t="s">
        <v>4121</v>
      </c>
      <c r="C686" s="149"/>
      <c r="D686" s="149"/>
      <c r="E686" s="149"/>
      <c r="F686" s="150"/>
      <c r="G686" s="69" t="s">
        <v>4122</v>
      </c>
      <c r="H686" s="182">
        <v>1.66</v>
      </c>
      <c r="I686" s="150"/>
      <c r="J686" s="183">
        <v>0.3</v>
      </c>
      <c r="K686" s="150"/>
      <c r="L686" s="71">
        <v>0.498</v>
      </c>
    </row>
    <row r="687" spans="1:12" ht="15" customHeight="1">
      <c r="A687" s="69" t="s">
        <v>4123</v>
      </c>
      <c r="B687" s="181" t="s">
        <v>4124</v>
      </c>
      <c r="C687" s="149"/>
      <c r="D687" s="149"/>
      <c r="E687" s="149"/>
      <c r="F687" s="150"/>
      <c r="G687" s="69" t="s">
        <v>4125</v>
      </c>
      <c r="H687" s="182">
        <v>1.66</v>
      </c>
      <c r="I687" s="150"/>
      <c r="J687" s="183">
        <v>0.11</v>
      </c>
      <c r="K687" s="150"/>
      <c r="L687" s="71">
        <v>0.18260000000000001</v>
      </c>
    </row>
    <row r="688" spans="1:12" ht="15" customHeight="1">
      <c r="A688" s="69" t="s">
        <v>4126</v>
      </c>
      <c r="B688" s="181" t="s">
        <v>4127</v>
      </c>
      <c r="C688" s="149"/>
      <c r="D688" s="149"/>
      <c r="E688" s="149"/>
      <c r="F688" s="150"/>
      <c r="G688" s="69" t="s">
        <v>4128</v>
      </c>
      <c r="H688" s="182">
        <v>1</v>
      </c>
      <c r="I688" s="150"/>
      <c r="J688" s="183">
        <v>4.6500000000000004</v>
      </c>
      <c r="K688" s="150"/>
      <c r="L688" s="71">
        <v>4.6500000000000004</v>
      </c>
    </row>
    <row r="689" spans="1:12" ht="15" customHeight="1">
      <c r="A689" s="44"/>
      <c r="B689" s="44"/>
      <c r="C689" s="44"/>
      <c r="D689" s="44"/>
      <c r="E689" s="44"/>
      <c r="F689" s="44"/>
      <c r="G689" s="44"/>
      <c r="H689" s="168" t="s">
        <v>4129</v>
      </c>
      <c r="I689" s="149"/>
      <c r="J689" s="149"/>
      <c r="K689" s="150"/>
      <c r="L689" s="72">
        <v>5.3305999999999996</v>
      </c>
    </row>
    <row r="690" spans="1:12" ht="15" customHeight="1">
      <c r="A690" s="44"/>
      <c r="B690" s="44"/>
      <c r="C690" s="44"/>
      <c r="D690" s="44"/>
      <c r="E690" s="44"/>
      <c r="F690" s="44"/>
      <c r="G690" s="44"/>
      <c r="H690" s="169" t="s">
        <v>4130</v>
      </c>
      <c r="I690" s="149"/>
      <c r="J690" s="149"/>
      <c r="K690" s="150"/>
      <c r="L690" s="71">
        <v>13.349600000000001</v>
      </c>
    </row>
    <row r="691" spans="1:12" ht="15" customHeight="1">
      <c r="A691" s="44"/>
      <c r="B691" s="44"/>
      <c r="C691" s="44"/>
      <c r="D691" s="44"/>
      <c r="E691" s="44"/>
      <c r="F691" s="44"/>
      <c r="G691" s="44"/>
      <c r="H691" s="169" t="s">
        <v>4131</v>
      </c>
      <c r="I691" s="149"/>
      <c r="J691" s="149"/>
      <c r="K691" s="150"/>
      <c r="L691" s="67">
        <v>13.35</v>
      </c>
    </row>
    <row r="692" spans="1:12" ht="15" customHeight="1">
      <c r="A692" s="44"/>
      <c r="B692" s="44"/>
      <c r="C692" s="44"/>
      <c r="D692" s="44"/>
      <c r="E692" s="44"/>
      <c r="F692" s="44"/>
      <c r="G692" s="44"/>
    </row>
    <row r="693" spans="1:12" ht="15" customHeight="1">
      <c r="A693" s="44"/>
      <c r="B693" s="44"/>
      <c r="C693" s="44"/>
      <c r="D693" s="44"/>
      <c r="E693" s="44"/>
      <c r="F693" s="44"/>
      <c r="G693" s="44"/>
    </row>
    <row r="694" spans="1:12" ht="9.75" customHeight="1">
      <c r="A694" s="44"/>
      <c r="B694" s="44"/>
      <c r="C694" s="44"/>
      <c r="D694" s="44"/>
      <c r="E694" s="170"/>
      <c r="F694" s="127"/>
      <c r="G694" s="127"/>
      <c r="H694" s="44"/>
      <c r="I694" s="44"/>
      <c r="J694" s="44"/>
      <c r="K694" s="44"/>
      <c r="L694" s="44"/>
    </row>
    <row r="695" spans="1:12" ht="19.5" customHeight="1">
      <c r="A695" s="171" t="s">
        <v>4132</v>
      </c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50"/>
    </row>
    <row r="696" spans="1:12" ht="19.5" customHeight="1">
      <c r="A696" s="180" t="s">
        <v>4133</v>
      </c>
      <c r="B696" s="149"/>
      <c r="C696" s="149"/>
      <c r="D696" s="149"/>
      <c r="E696" s="149"/>
      <c r="F696" s="150"/>
      <c r="G696" s="65" t="s">
        <v>4134</v>
      </c>
      <c r="H696" s="179" t="s">
        <v>4135</v>
      </c>
      <c r="I696" s="150"/>
      <c r="J696" s="179" t="s">
        <v>4136</v>
      </c>
      <c r="K696" s="150"/>
      <c r="L696" s="65" t="s">
        <v>4137</v>
      </c>
    </row>
    <row r="697" spans="1:12" ht="15" customHeight="1">
      <c r="A697" s="69" t="s">
        <v>4138</v>
      </c>
      <c r="B697" s="181" t="s">
        <v>4139</v>
      </c>
      <c r="C697" s="149"/>
      <c r="D697" s="149"/>
      <c r="E697" s="149"/>
      <c r="F697" s="149"/>
      <c r="G697" s="69" t="s">
        <v>4140</v>
      </c>
      <c r="H697" s="182">
        <v>0.08</v>
      </c>
      <c r="I697" s="150"/>
      <c r="J697" s="198">
        <v>13.281700000000001</v>
      </c>
      <c r="K697" s="150"/>
      <c r="L697" s="71">
        <v>1.0625359999999999</v>
      </c>
    </row>
    <row r="698" spans="1:12" ht="15" customHeight="1">
      <c r="A698" s="69" t="s">
        <v>4141</v>
      </c>
      <c r="B698" s="181" t="s">
        <v>4142</v>
      </c>
      <c r="C698" s="149"/>
      <c r="D698" s="149"/>
      <c r="E698" s="149"/>
      <c r="F698" s="149"/>
      <c r="G698" s="69" t="s">
        <v>4143</v>
      </c>
      <c r="H698" s="182">
        <v>0.08</v>
      </c>
      <c r="I698" s="150"/>
      <c r="J698" s="198">
        <v>16.93</v>
      </c>
      <c r="K698" s="150"/>
      <c r="L698" s="71">
        <v>1.3544</v>
      </c>
    </row>
    <row r="699" spans="1:12" ht="15" customHeight="1">
      <c r="A699" s="44"/>
      <c r="B699" s="44"/>
      <c r="C699" s="44"/>
      <c r="D699" s="44"/>
      <c r="E699" s="44"/>
      <c r="F699" s="44"/>
      <c r="G699" s="44"/>
      <c r="H699" s="168" t="s">
        <v>4144</v>
      </c>
      <c r="I699" s="149"/>
      <c r="J699" s="149"/>
      <c r="K699" s="150"/>
      <c r="L699" s="72">
        <v>2.4169</v>
      </c>
    </row>
    <row r="700" spans="1:12" ht="19.5" customHeight="1">
      <c r="A700" s="180" t="s">
        <v>4145</v>
      </c>
      <c r="B700" s="149"/>
      <c r="C700" s="149"/>
      <c r="D700" s="149"/>
      <c r="E700" s="149"/>
      <c r="F700" s="150"/>
      <c r="G700" s="65" t="s">
        <v>4146</v>
      </c>
      <c r="H700" s="179" t="s">
        <v>4147</v>
      </c>
      <c r="I700" s="150"/>
      <c r="J700" s="179" t="s">
        <v>4148</v>
      </c>
      <c r="K700" s="150"/>
      <c r="L700" s="65" t="s">
        <v>4149</v>
      </c>
    </row>
    <row r="701" spans="1:12" ht="15" customHeight="1">
      <c r="A701" s="69" t="s">
        <v>4150</v>
      </c>
      <c r="B701" s="181" t="s">
        <v>4151</v>
      </c>
      <c r="C701" s="149"/>
      <c r="D701" s="149"/>
      <c r="E701" s="149"/>
      <c r="F701" s="150"/>
      <c r="G701" s="69" t="s">
        <v>4152</v>
      </c>
      <c r="H701" s="182">
        <v>1.1000000000000001</v>
      </c>
      <c r="I701" s="150"/>
      <c r="J701" s="183">
        <v>5.0031999999999996</v>
      </c>
      <c r="K701" s="150"/>
      <c r="L701" s="71">
        <v>5.50352</v>
      </c>
    </row>
    <row r="702" spans="1:12" ht="15" customHeight="1">
      <c r="A702" s="69" t="s">
        <v>4153</v>
      </c>
      <c r="B702" s="181" t="s">
        <v>4154</v>
      </c>
      <c r="C702" s="149"/>
      <c r="D702" s="149"/>
      <c r="E702" s="149"/>
      <c r="F702" s="150"/>
      <c r="G702" s="69" t="s">
        <v>4155</v>
      </c>
      <c r="H702" s="182">
        <v>1.4999999999999999E-2</v>
      </c>
      <c r="I702" s="150"/>
      <c r="J702" s="183">
        <v>5.5578000000000003</v>
      </c>
      <c r="K702" s="150"/>
      <c r="L702" s="71">
        <v>8.3366999999999997E-2</v>
      </c>
    </row>
    <row r="703" spans="1:12" ht="15" customHeight="1">
      <c r="A703" s="44"/>
      <c r="B703" s="44"/>
      <c r="C703" s="44"/>
      <c r="D703" s="44"/>
      <c r="E703" s="44"/>
      <c r="F703" s="44"/>
      <c r="G703" s="44"/>
      <c r="H703" s="168" t="s">
        <v>4156</v>
      </c>
      <c r="I703" s="149"/>
      <c r="J703" s="149"/>
      <c r="K703" s="150"/>
      <c r="L703" s="72">
        <v>5.5869</v>
      </c>
    </row>
    <row r="704" spans="1:12" ht="15" customHeight="1">
      <c r="A704" s="180" t="s">
        <v>4157</v>
      </c>
      <c r="B704" s="149"/>
      <c r="C704" s="150"/>
      <c r="D704" s="173" t="s">
        <v>4158</v>
      </c>
      <c r="E704" s="150"/>
      <c r="F704" s="173" t="s">
        <v>4159</v>
      </c>
      <c r="G704" s="150"/>
      <c r="H704" s="173" t="s">
        <v>4160</v>
      </c>
      <c r="I704" s="150"/>
      <c r="J704" s="173" t="s">
        <v>4161</v>
      </c>
      <c r="K704" s="150"/>
      <c r="L704" s="73" t="s">
        <v>4162</v>
      </c>
    </row>
    <row r="705" spans="1:12" ht="15" customHeight="1">
      <c r="A705" s="76" t="s">
        <v>4163</v>
      </c>
      <c r="B705" s="192" t="s">
        <v>4164</v>
      </c>
      <c r="C705" s="150"/>
      <c r="D705" s="193" t="s">
        <v>4165</v>
      </c>
      <c r="E705" s="150"/>
      <c r="F705" s="193" t="s">
        <v>4166</v>
      </c>
      <c r="G705" s="150"/>
      <c r="H705" s="197">
        <v>1.1000000000000001E-3</v>
      </c>
      <c r="I705" s="150"/>
      <c r="J705" s="194">
        <v>17.28</v>
      </c>
      <c r="K705" s="150"/>
      <c r="L705" s="77">
        <v>1.9008000000000001E-2</v>
      </c>
    </row>
    <row r="706" spans="1:12" ht="19.5" customHeight="1">
      <c r="A706" s="76" t="s">
        <v>4167</v>
      </c>
      <c r="B706" s="192" t="s">
        <v>4168</v>
      </c>
      <c r="C706" s="150"/>
      <c r="D706" s="193" t="s">
        <v>4169</v>
      </c>
      <c r="E706" s="150"/>
      <c r="F706" s="193" t="s">
        <v>4170</v>
      </c>
      <c r="G706" s="150"/>
      <c r="H706" s="197">
        <v>2.0000000000000002E-5</v>
      </c>
      <c r="I706" s="150"/>
      <c r="J706" s="194">
        <v>17.28</v>
      </c>
      <c r="K706" s="150"/>
      <c r="L706" s="77">
        <v>3.456E-4</v>
      </c>
    </row>
    <row r="707" spans="1:12" ht="15" customHeight="1">
      <c r="A707" s="44"/>
      <c r="B707" s="44"/>
      <c r="C707" s="44"/>
      <c r="D707" s="44"/>
      <c r="E707" s="44"/>
      <c r="F707" s="44"/>
      <c r="G707" s="44"/>
      <c r="H707" s="168" t="s">
        <v>4171</v>
      </c>
      <c r="I707" s="149"/>
      <c r="J707" s="149"/>
      <c r="K707" s="150"/>
      <c r="L707" s="71">
        <v>1.9300000000000001E-2</v>
      </c>
    </row>
    <row r="708" spans="1:12" ht="15" customHeight="1">
      <c r="A708" s="44"/>
      <c r="B708" s="44"/>
      <c r="C708" s="44"/>
      <c r="D708" s="44"/>
      <c r="E708" s="44"/>
      <c r="F708" s="44"/>
      <c r="G708" s="44"/>
      <c r="H708" s="169" t="s">
        <v>4172</v>
      </c>
      <c r="I708" s="149"/>
      <c r="J708" s="149"/>
      <c r="K708" s="150"/>
      <c r="L708" s="71">
        <v>8.0230999999999995</v>
      </c>
    </row>
    <row r="709" spans="1:12" ht="15" customHeight="1">
      <c r="A709" s="44"/>
      <c r="B709" s="44"/>
      <c r="C709" s="44"/>
      <c r="D709" s="44"/>
      <c r="E709" s="44"/>
      <c r="F709" s="44"/>
      <c r="G709" s="44"/>
      <c r="H709" s="169" t="s">
        <v>4173</v>
      </c>
      <c r="I709" s="149"/>
      <c r="J709" s="149"/>
      <c r="K709" s="150"/>
      <c r="L709" s="67">
        <v>8.02</v>
      </c>
    </row>
    <row r="710" spans="1:12" ht="15" customHeight="1">
      <c r="A710" s="44"/>
      <c r="B710" s="44"/>
      <c r="C710" s="44"/>
      <c r="D710" s="44"/>
      <c r="E710" s="44"/>
      <c r="F710" s="44"/>
      <c r="G710" s="44"/>
    </row>
    <row r="711" spans="1:12" ht="15" customHeight="1">
      <c r="A711" s="44"/>
      <c r="B711" s="44"/>
      <c r="C711" s="44"/>
      <c r="D711" s="44"/>
      <c r="E711" s="44"/>
      <c r="F711" s="44"/>
      <c r="G711" s="44"/>
    </row>
    <row r="712" spans="1:12" ht="9.75" customHeight="1">
      <c r="A712" s="44"/>
      <c r="B712" s="44"/>
      <c r="C712" s="44"/>
      <c r="D712" s="44"/>
      <c r="E712" s="170"/>
      <c r="F712" s="127"/>
      <c r="G712" s="127"/>
      <c r="H712" s="44"/>
      <c r="I712" s="44"/>
      <c r="J712" s="44"/>
      <c r="K712" s="44"/>
      <c r="L712" s="44"/>
    </row>
    <row r="713" spans="1:12" ht="19.5" customHeight="1">
      <c r="A713" s="171" t="s">
        <v>4174</v>
      </c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50"/>
    </row>
    <row r="714" spans="1:12" ht="19.5" customHeight="1">
      <c r="A714" s="180" t="s">
        <v>4175</v>
      </c>
      <c r="B714" s="149"/>
      <c r="C714" s="149"/>
      <c r="D714" s="149"/>
      <c r="E714" s="149"/>
      <c r="F714" s="150"/>
      <c r="G714" s="65" t="s">
        <v>4176</v>
      </c>
      <c r="H714" s="179" t="s">
        <v>4177</v>
      </c>
      <c r="I714" s="150"/>
      <c r="J714" s="179" t="s">
        <v>4178</v>
      </c>
      <c r="K714" s="150"/>
      <c r="L714" s="65" t="s">
        <v>4179</v>
      </c>
    </row>
    <row r="715" spans="1:12" ht="15" customHeight="1">
      <c r="A715" s="69" t="s">
        <v>4180</v>
      </c>
      <c r="B715" s="181" t="s">
        <v>4181</v>
      </c>
      <c r="C715" s="149"/>
      <c r="D715" s="149"/>
      <c r="E715" s="149"/>
      <c r="F715" s="149"/>
      <c r="G715" s="69" t="s">
        <v>4182</v>
      </c>
      <c r="H715" s="182">
        <v>0.09</v>
      </c>
      <c r="I715" s="150"/>
      <c r="J715" s="198">
        <v>13.281700000000001</v>
      </c>
      <c r="K715" s="150"/>
      <c r="L715" s="71">
        <v>1.1953530000000001</v>
      </c>
    </row>
    <row r="716" spans="1:12" ht="15" customHeight="1">
      <c r="A716" s="69" t="s">
        <v>4183</v>
      </c>
      <c r="B716" s="181" t="s">
        <v>4184</v>
      </c>
      <c r="C716" s="149"/>
      <c r="D716" s="149"/>
      <c r="E716" s="149"/>
      <c r="F716" s="149"/>
      <c r="G716" s="69" t="s">
        <v>4185</v>
      </c>
      <c r="H716" s="182">
        <v>0.09</v>
      </c>
      <c r="I716" s="150"/>
      <c r="J716" s="198">
        <v>16.93</v>
      </c>
      <c r="K716" s="150"/>
      <c r="L716" s="71">
        <v>1.5237000000000001</v>
      </c>
    </row>
    <row r="717" spans="1:12" ht="15" customHeight="1">
      <c r="A717" s="44"/>
      <c r="B717" s="44"/>
      <c r="C717" s="44"/>
      <c r="D717" s="44"/>
      <c r="E717" s="44"/>
      <c r="F717" s="44"/>
      <c r="G717" s="44"/>
      <c r="H717" s="168" t="s">
        <v>4186</v>
      </c>
      <c r="I717" s="149"/>
      <c r="J717" s="149"/>
      <c r="K717" s="150"/>
      <c r="L717" s="72">
        <v>2.7191000000000001</v>
      </c>
    </row>
    <row r="718" spans="1:12" ht="19.5" customHeight="1">
      <c r="A718" s="180" t="s">
        <v>4187</v>
      </c>
      <c r="B718" s="149"/>
      <c r="C718" s="149"/>
      <c r="D718" s="149"/>
      <c r="E718" s="149"/>
      <c r="F718" s="150"/>
      <c r="G718" s="65" t="s">
        <v>4188</v>
      </c>
      <c r="H718" s="179" t="s">
        <v>4189</v>
      </c>
      <c r="I718" s="150"/>
      <c r="J718" s="179" t="s">
        <v>4190</v>
      </c>
      <c r="K718" s="150"/>
      <c r="L718" s="65" t="s">
        <v>4191</v>
      </c>
    </row>
    <row r="719" spans="1:12" ht="15" customHeight="1">
      <c r="A719" s="69" t="s">
        <v>4192</v>
      </c>
      <c r="B719" s="181" t="s">
        <v>4193</v>
      </c>
      <c r="C719" s="149"/>
      <c r="D719" s="149"/>
      <c r="E719" s="149"/>
      <c r="F719" s="150"/>
      <c r="G719" s="69" t="s">
        <v>4194</v>
      </c>
      <c r="H719" s="182">
        <v>1.1000000000000001</v>
      </c>
      <c r="I719" s="150"/>
      <c r="J719" s="183">
        <v>4.3066000000000004</v>
      </c>
      <c r="K719" s="150"/>
      <c r="L719" s="71">
        <v>4.73726</v>
      </c>
    </row>
    <row r="720" spans="1:12" ht="15" customHeight="1">
      <c r="A720" s="69" t="s">
        <v>4195</v>
      </c>
      <c r="B720" s="181" t="s">
        <v>4196</v>
      </c>
      <c r="C720" s="149"/>
      <c r="D720" s="149"/>
      <c r="E720" s="149"/>
      <c r="F720" s="150"/>
      <c r="G720" s="69" t="s">
        <v>4197</v>
      </c>
      <c r="H720" s="182">
        <v>1.4999999999999999E-2</v>
      </c>
      <c r="I720" s="150"/>
      <c r="J720" s="183">
        <v>5.5578000000000003</v>
      </c>
      <c r="K720" s="150"/>
      <c r="L720" s="71">
        <v>8.3366999999999997E-2</v>
      </c>
    </row>
    <row r="721" spans="1:12" ht="15" customHeight="1">
      <c r="A721" s="44"/>
      <c r="B721" s="44"/>
      <c r="C721" s="44"/>
      <c r="D721" s="44"/>
      <c r="E721" s="44"/>
      <c r="F721" s="44"/>
      <c r="G721" s="44"/>
      <c r="H721" s="168" t="s">
        <v>4198</v>
      </c>
      <c r="I721" s="149"/>
      <c r="J721" s="149"/>
      <c r="K721" s="150"/>
      <c r="L721" s="72">
        <v>4.8207000000000004</v>
      </c>
    </row>
    <row r="722" spans="1:12" ht="15" customHeight="1">
      <c r="A722" s="180" t="s">
        <v>4199</v>
      </c>
      <c r="B722" s="149"/>
      <c r="C722" s="150"/>
      <c r="D722" s="173" t="s">
        <v>4200</v>
      </c>
      <c r="E722" s="150"/>
      <c r="F722" s="173" t="s">
        <v>4201</v>
      </c>
      <c r="G722" s="150"/>
      <c r="H722" s="173" t="s">
        <v>4202</v>
      </c>
      <c r="I722" s="150"/>
      <c r="J722" s="173" t="s">
        <v>4203</v>
      </c>
      <c r="K722" s="150"/>
      <c r="L722" s="73" t="s">
        <v>4204</v>
      </c>
    </row>
    <row r="723" spans="1:12" ht="15" customHeight="1">
      <c r="A723" s="76" t="s">
        <v>4205</v>
      </c>
      <c r="B723" s="192" t="s">
        <v>4206</v>
      </c>
      <c r="C723" s="150"/>
      <c r="D723" s="193" t="s">
        <v>4207</v>
      </c>
      <c r="E723" s="150"/>
      <c r="F723" s="193" t="s">
        <v>4208</v>
      </c>
      <c r="G723" s="150"/>
      <c r="H723" s="197">
        <v>1.1000000000000001E-3</v>
      </c>
      <c r="I723" s="150"/>
      <c r="J723" s="194">
        <v>17.28</v>
      </c>
      <c r="K723" s="150"/>
      <c r="L723" s="77">
        <v>1.9008000000000001E-2</v>
      </c>
    </row>
    <row r="724" spans="1:12" ht="19.5" customHeight="1">
      <c r="A724" s="76" t="s">
        <v>4209</v>
      </c>
      <c r="B724" s="192" t="s">
        <v>4210</v>
      </c>
      <c r="C724" s="150"/>
      <c r="D724" s="193" t="s">
        <v>4211</v>
      </c>
      <c r="E724" s="150"/>
      <c r="F724" s="193" t="s">
        <v>4212</v>
      </c>
      <c r="G724" s="150"/>
      <c r="H724" s="197">
        <v>2.0000000000000002E-5</v>
      </c>
      <c r="I724" s="150"/>
      <c r="J724" s="194">
        <v>17.28</v>
      </c>
      <c r="K724" s="150"/>
      <c r="L724" s="77">
        <v>3.456E-4</v>
      </c>
    </row>
    <row r="725" spans="1:12" ht="15" customHeight="1">
      <c r="A725" s="44"/>
      <c r="B725" s="44"/>
      <c r="C725" s="44"/>
      <c r="D725" s="44"/>
      <c r="E725" s="44"/>
      <c r="F725" s="44"/>
      <c r="G725" s="44"/>
      <c r="H725" s="168" t="s">
        <v>4213</v>
      </c>
      <c r="I725" s="149"/>
      <c r="J725" s="149"/>
      <c r="K725" s="150"/>
      <c r="L725" s="71">
        <v>1.9300000000000001E-2</v>
      </c>
    </row>
    <row r="726" spans="1:12" ht="15" customHeight="1">
      <c r="A726" s="44"/>
      <c r="B726" s="44"/>
      <c r="C726" s="44"/>
      <c r="D726" s="44"/>
      <c r="E726" s="44"/>
      <c r="F726" s="44"/>
      <c r="G726" s="44"/>
      <c r="H726" s="169" t="s">
        <v>4214</v>
      </c>
      <c r="I726" s="149"/>
      <c r="J726" s="149"/>
      <c r="K726" s="150"/>
      <c r="L726" s="71">
        <v>7.5590999999999999</v>
      </c>
    </row>
    <row r="727" spans="1:12" ht="15" customHeight="1">
      <c r="A727" s="44"/>
      <c r="B727" s="44"/>
      <c r="C727" s="44"/>
      <c r="D727" s="44"/>
      <c r="E727" s="44"/>
      <c r="F727" s="44"/>
      <c r="G727" s="44"/>
      <c r="H727" s="169" t="s">
        <v>4215</v>
      </c>
      <c r="I727" s="149"/>
      <c r="J727" s="149"/>
      <c r="K727" s="150"/>
      <c r="L727" s="67">
        <v>7.56</v>
      </c>
    </row>
    <row r="728" spans="1:12" ht="15" customHeight="1">
      <c r="A728" s="44"/>
      <c r="B728" s="44"/>
      <c r="C728" s="44"/>
      <c r="D728" s="44"/>
      <c r="E728" s="44"/>
      <c r="F728" s="44"/>
      <c r="G728" s="44"/>
    </row>
    <row r="729" spans="1:12" ht="15" customHeight="1">
      <c r="A729" s="44"/>
      <c r="B729" s="44"/>
      <c r="C729" s="44"/>
      <c r="D729" s="44"/>
      <c r="E729" s="44"/>
      <c r="F729" s="44"/>
      <c r="G729" s="44"/>
    </row>
    <row r="730" spans="1:12" ht="9.75" customHeight="1">
      <c r="A730" s="44"/>
      <c r="B730" s="44"/>
      <c r="C730" s="44"/>
      <c r="D730" s="44"/>
      <c r="E730" s="170"/>
      <c r="F730" s="127"/>
      <c r="G730" s="127"/>
      <c r="H730" s="44"/>
      <c r="I730" s="44"/>
      <c r="J730" s="44"/>
      <c r="K730" s="44"/>
      <c r="L730" s="44"/>
    </row>
    <row r="731" spans="1:12" ht="19.5" customHeight="1">
      <c r="A731" s="171" t="s">
        <v>4216</v>
      </c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50"/>
    </row>
    <row r="732" spans="1:12" ht="15" customHeight="1">
      <c r="A732" s="172" t="s">
        <v>4217</v>
      </c>
      <c r="B732" s="149"/>
      <c r="C732" s="149"/>
      <c r="D732" s="150"/>
      <c r="E732" s="173" t="s">
        <v>4218</v>
      </c>
      <c r="F732" s="150"/>
      <c r="G732" s="73" t="s">
        <v>4219</v>
      </c>
      <c r="H732" s="173" t="s">
        <v>4220</v>
      </c>
      <c r="I732" s="150"/>
      <c r="J732" s="173" t="s">
        <v>4221</v>
      </c>
      <c r="K732" s="150"/>
      <c r="L732" s="73" t="s">
        <v>4222</v>
      </c>
    </row>
    <row r="733" spans="1:12" ht="19.5" customHeight="1">
      <c r="A733" s="80" t="s">
        <v>4223</v>
      </c>
      <c r="B733" s="174" t="s">
        <v>4224</v>
      </c>
      <c r="C733" s="149"/>
      <c r="D733" s="150"/>
      <c r="E733" s="175" t="s">
        <v>4225</v>
      </c>
      <c r="F733" s="150"/>
      <c r="G733" s="80" t="s">
        <v>4226</v>
      </c>
      <c r="H733" s="176">
        <v>1.1299999999999999</v>
      </c>
      <c r="I733" s="150"/>
      <c r="J733" s="177">
        <v>65.680000000000007</v>
      </c>
      <c r="K733" s="150"/>
      <c r="L733" s="81">
        <v>74.22</v>
      </c>
    </row>
    <row r="734" spans="1:12" ht="15" customHeight="1">
      <c r="A734" s="44"/>
      <c r="B734" s="44"/>
      <c r="C734" s="44"/>
      <c r="D734" s="44"/>
      <c r="E734" s="44"/>
      <c r="F734" s="44"/>
      <c r="G734" s="44"/>
      <c r="H734" s="178" t="s">
        <v>4227</v>
      </c>
      <c r="I734" s="149"/>
      <c r="J734" s="149"/>
      <c r="K734" s="150"/>
      <c r="L734" s="82">
        <v>74.22</v>
      </c>
    </row>
    <row r="735" spans="1:12" ht="15" customHeight="1">
      <c r="A735" s="172" t="s">
        <v>4228</v>
      </c>
      <c r="B735" s="149"/>
      <c r="C735" s="149"/>
      <c r="D735" s="150"/>
      <c r="E735" s="173" t="s">
        <v>4229</v>
      </c>
      <c r="F735" s="150"/>
      <c r="G735" s="73" t="s">
        <v>4230</v>
      </c>
      <c r="H735" s="173" t="s">
        <v>4231</v>
      </c>
      <c r="I735" s="150"/>
      <c r="J735" s="173" t="s">
        <v>4232</v>
      </c>
      <c r="K735" s="150"/>
      <c r="L735" s="73" t="s">
        <v>4233</v>
      </c>
    </row>
    <row r="736" spans="1:12" ht="15" customHeight="1">
      <c r="A736" s="80" t="s">
        <v>4234</v>
      </c>
      <c r="B736" s="174" t="s">
        <v>4235</v>
      </c>
      <c r="C736" s="149"/>
      <c r="D736" s="150"/>
      <c r="E736" s="175" t="s">
        <v>4236</v>
      </c>
      <c r="F736" s="150"/>
      <c r="G736" s="80" t="s">
        <v>4237</v>
      </c>
      <c r="H736" s="176">
        <v>1.03</v>
      </c>
      <c r="I736" s="150"/>
      <c r="J736" s="177">
        <v>19.93</v>
      </c>
      <c r="K736" s="150"/>
      <c r="L736" s="81">
        <v>20.53</v>
      </c>
    </row>
    <row r="737" spans="1:12" ht="15" customHeight="1">
      <c r="A737" s="80" t="s">
        <v>4238</v>
      </c>
      <c r="B737" s="174" t="s">
        <v>4239</v>
      </c>
      <c r="C737" s="149"/>
      <c r="D737" s="150"/>
      <c r="E737" s="175" t="s">
        <v>4240</v>
      </c>
      <c r="F737" s="150"/>
      <c r="G737" s="80" t="s">
        <v>4241</v>
      </c>
      <c r="H737" s="176">
        <v>0.34300000000000003</v>
      </c>
      <c r="I737" s="150"/>
      <c r="J737" s="177">
        <v>14.27</v>
      </c>
      <c r="K737" s="150"/>
      <c r="L737" s="81">
        <v>4.8899999999999997</v>
      </c>
    </row>
    <row r="738" spans="1:12" ht="27.75" customHeight="1">
      <c r="A738" s="80" t="s">
        <v>4242</v>
      </c>
      <c r="B738" s="174" t="s">
        <v>4243</v>
      </c>
      <c r="C738" s="149"/>
      <c r="D738" s="150"/>
      <c r="E738" s="175" t="s">
        <v>4244</v>
      </c>
      <c r="F738" s="150"/>
      <c r="G738" s="80" t="s">
        <v>4245</v>
      </c>
      <c r="H738" s="176">
        <v>3.2000000000000001E-2</v>
      </c>
      <c r="I738" s="150"/>
      <c r="J738" s="177">
        <v>7.29</v>
      </c>
      <c r="K738" s="150"/>
      <c r="L738" s="81">
        <v>0.23</v>
      </c>
    </row>
    <row r="739" spans="1:12" ht="27.75" customHeight="1">
      <c r="A739" s="80" t="s">
        <v>4246</v>
      </c>
      <c r="B739" s="174" t="s">
        <v>4247</v>
      </c>
      <c r="C739" s="149"/>
      <c r="D739" s="150"/>
      <c r="E739" s="175" t="s">
        <v>4248</v>
      </c>
      <c r="F739" s="150"/>
      <c r="G739" s="80" t="s">
        <v>4249</v>
      </c>
      <c r="H739" s="176">
        <v>0.03</v>
      </c>
      <c r="I739" s="150"/>
      <c r="J739" s="177">
        <v>0.48</v>
      </c>
      <c r="K739" s="150"/>
      <c r="L739" s="81">
        <v>0.01</v>
      </c>
    </row>
    <row r="740" spans="1:12" ht="15" customHeight="1">
      <c r="A740" s="44"/>
      <c r="B740" s="44"/>
      <c r="C740" s="44"/>
      <c r="D740" s="44"/>
      <c r="E740" s="44"/>
      <c r="F740" s="44"/>
      <c r="G740" s="44"/>
      <c r="H740" s="178" t="s">
        <v>4250</v>
      </c>
      <c r="I740" s="149"/>
      <c r="J740" s="149"/>
      <c r="K740" s="150"/>
      <c r="L740" s="82">
        <v>25.66</v>
      </c>
    </row>
    <row r="741" spans="1:12" ht="15" customHeight="1">
      <c r="A741" s="44"/>
      <c r="B741" s="44"/>
      <c r="C741" s="44"/>
      <c r="D741" s="44"/>
      <c r="E741" s="44"/>
      <c r="F741" s="44"/>
      <c r="G741" s="44"/>
      <c r="H741" s="169" t="s">
        <v>4251</v>
      </c>
      <c r="I741" s="149"/>
      <c r="J741" s="149"/>
      <c r="K741" s="150"/>
      <c r="L741" s="67">
        <v>99.86</v>
      </c>
    </row>
    <row r="742" spans="1:12" ht="15" customHeight="1">
      <c r="A742" s="44"/>
      <c r="B742" s="44"/>
      <c r="C742" s="44"/>
      <c r="D742" s="44"/>
      <c r="E742" s="44"/>
      <c r="F742" s="44"/>
      <c r="G742" s="44"/>
    </row>
    <row r="743" spans="1:12" ht="15" customHeight="1">
      <c r="A743" s="44"/>
      <c r="B743" s="44"/>
      <c r="C743" s="44"/>
      <c r="D743" s="44"/>
      <c r="E743" s="44"/>
      <c r="F743" s="44"/>
      <c r="G743" s="44"/>
    </row>
    <row r="744" spans="1:12" ht="9.75" customHeight="1">
      <c r="A744" s="44"/>
      <c r="B744" s="44"/>
      <c r="C744" s="44"/>
      <c r="D744" s="44"/>
      <c r="E744" s="170"/>
      <c r="F744" s="127"/>
      <c r="G744" s="127"/>
      <c r="H744" s="44"/>
      <c r="I744" s="44"/>
      <c r="J744" s="44"/>
      <c r="K744" s="44"/>
      <c r="L744" s="44"/>
    </row>
    <row r="745" spans="1:12" ht="19.5" customHeight="1">
      <c r="A745" s="171" t="s">
        <v>4252</v>
      </c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50"/>
    </row>
    <row r="746" spans="1:12" ht="9.75" customHeight="1">
      <c r="A746" s="199"/>
      <c r="B746" s="127"/>
      <c r="C746" s="127"/>
      <c r="D746" s="127"/>
      <c r="E746" s="127"/>
      <c r="F746" s="127"/>
      <c r="G746" s="127"/>
      <c r="H746" s="127"/>
      <c r="I746" s="127"/>
      <c r="J746" s="127"/>
      <c r="K746" s="127"/>
      <c r="L746" s="127"/>
    </row>
    <row r="747" spans="1:12" ht="15" customHeight="1">
      <c r="A747" s="44"/>
      <c r="B747" s="44"/>
      <c r="C747" s="44"/>
      <c r="D747" s="44"/>
      <c r="E747" s="44"/>
      <c r="F747" s="44"/>
      <c r="G747" s="44"/>
      <c r="H747" s="169" t="s">
        <v>4253</v>
      </c>
      <c r="I747" s="149"/>
      <c r="J747" s="149"/>
      <c r="K747" s="150"/>
      <c r="L747" s="67">
        <v>54.93</v>
      </c>
    </row>
    <row r="748" spans="1:12" ht="15" customHeight="1">
      <c r="A748" s="44"/>
      <c r="B748" s="44"/>
      <c r="C748" s="44"/>
      <c r="D748" s="44"/>
      <c r="E748" s="44"/>
      <c r="F748" s="44"/>
      <c r="G748" s="44"/>
    </row>
    <row r="749" spans="1:12" ht="15" customHeight="1">
      <c r="A749" s="44"/>
      <c r="B749" s="44"/>
      <c r="C749" s="44"/>
      <c r="D749" s="44"/>
      <c r="E749" s="44"/>
      <c r="F749" s="44"/>
      <c r="G749" s="44"/>
    </row>
    <row r="750" spans="1:12" ht="9.75" customHeight="1">
      <c r="A750" s="44"/>
      <c r="B750" s="44"/>
      <c r="C750" s="44"/>
      <c r="D750" s="44"/>
      <c r="E750" s="170"/>
      <c r="F750" s="127"/>
      <c r="G750" s="127"/>
      <c r="H750" s="44"/>
      <c r="I750" s="44"/>
      <c r="J750" s="44"/>
      <c r="K750" s="44"/>
      <c r="L750" s="44"/>
    </row>
    <row r="751" spans="1:12" ht="19.5" customHeight="1">
      <c r="A751" s="171" t="s">
        <v>4254</v>
      </c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50"/>
    </row>
    <row r="752" spans="1:12" ht="9.75" customHeight="1">
      <c r="A752" s="199"/>
      <c r="B752" s="127"/>
      <c r="C752" s="127"/>
      <c r="D752" s="127"/>
      <c r="E752" s="127"/>
      <c r="F752" s="127"/>
      <c r="G752" s="127"/>
      <c r="H752" s="127"/>
      <c r="I752" s="127"/>
      <c r="J752" s="127"/>
      <c r="K752" s="127"/>
      <c r="L752" s="127"/>
    </row>
    <row r="753" spans="1:12" ht="15" customHeight="1">
      <c r="A753" s="44"/>
      <c r="B753" s="44"/>
      <c r="C753" s="44"/>
      <c r="D753" s="44"/>
      <c r="E753" s="44"/>
      <c r="F753" s="44"/>
      <c r="G753" s="44"/>
      <c r="H753" s="169" t="s">
        <v>4255</v>
      </c>
      <c r="I753" s="149"/>
      <c r="J753" s="149"/>
      <c r="K753" s="150"/>
      <c r="L753" s="67">
        <v>3435.85</v>
      </c>
    </row>
    <row r="754" spans="1:12" ht="15" customHeight="1">
      <c r="A754" s="44"/>
      <c r="B754" s="44"/>
      <c r="C754" s="44"/>
      <c r="D754" s="44"/>
      <c r="E754" s="44"/>
      <c r="F754" s="44"/>
      <c r="G754" s="44"/>
    </row>
    <row r="755" spans="1:12" ht="15" customHeight="1">
      <c r="A755" s="44"/>
      <c r="B755" s="44"/>
      <c r="C755" s="44"/>
      <c r="D755" s="44"/>
      <c r="E755" s="44"/>
      <c r="F755" s="44"/>
      <c r="G755" s="44"/>
    </row>
    <row r="756" spans="1:12" ht="9.75" customHeight="1">
      <c r="A756" s="44"/>
      <c r="B756" s="44"/>
      <c r="C756" s="44"/>
      <c r="D756" s="44"/>
      <c r="E756" s="170"/>
      <c r="F756" s="127"/>
      <c r="G756" s="127"/>
      <c r="H756" s="44"/>
      <c r="I756" s="44"/>
      <c r="J756" s="44"/>
      <c r="K756" s="44"/>
      <c r="L756" s="44"/>
    </row>
    <row r="757" spans="1:12" ht="19.5" customHeight="1">
      <c r="A757" s="171" t="s">
        <v>4256</v>
      </c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50"/>
    </row>
    <row r="758" spans="1:12" ht="12.75" customHeight="1">
      <c r="A758" s="185" t="s">
        <v>4257</v>
      </c>
      <c r="B758" s="146"/>
      <c r="C758" s="146"/>
      <c r="D758" s="186"/>
      <c r="E758" s="190" t="s">
        <v>4258</v>
      </c>
      <c r="F758" s="179" t="s">
        <v>4259</v>
      </c>
      <c r="G758" s="150"/>
      <c r="H758" s="179" t="s">
        <v>4260</v>
      </c>
      <c r="I758" s="149"/>
      <c r="J758" s="149"/>
      <c r="K758" s="150"/>
      <c r="L758" s="184" t="s">
        <v>4261</v>
      </c>
    </row>
    <row r="759" spans="1:12" ht="12" customHeight="1">
      <c r="A759" s="187"/>
      <c r="B759" s="188"/>
      <c r="C759" s="188"/>
      <c r="D759" s="189"/>
      <c r="E759" s="191"/>
      <c r="F759" s="73" t="s">
        <v>4262</v>
      </c>
      <c r="G759" s="73" t="s">
        <v>4263</v>
      </c>
      <c r="H759" s="173" t="s">
        <v>4264</v>
      </c>
      <c r="I759" s="150"/>
      <c r="J759" s="173" t="s">
        <v>4265</v>
      </c>
      <c r="K759" s="150"/>
      <c r="L759" s="156"/>
    </row>
    <row r="760" spans="1:12" ht="15" customHeight="1">
      <c r="A760" s="69" t="s">
        <v>4266</v>
      </c>
      <c r="B760" s="181" t="s">
        <v>4267</v>
      </c>
      <c r="C760" s="149"/>
      <c r="D760" s="150"/>
      <c r="E760" s="74">
        <v>1</v>
      </c>
      <c r="F760" s="74">
        <v>1</v>
      </c>
      <c r="G760" s="74">
        <v>0</v>
      </c>
      <c r="H760" s="198">
        <v>0.50929999999999997</v>
      </c>
      <c r="I760" s="150"/>
      <c r="J760" s="198">
        <v>0.28570000000000001</v>
      </c>
      <c r="K760" s="150"/>
      <c r="L760" s="71">
        <v>0.50929999999999997</v>
      </c>
    </row>
    <row r="761" spans="1:12" ht="15" customHeight="1">
      <c r="A761" s="69" t="s">
        <v>4268</v>
      </c>
      <c r="B761" s="181" t="s">
        <v>4269</v>
      </c>
      <c r="C761" s="149"/>
      <c r="D761" s="150"/>
      <c r="E761" s="74">
        <v>1</v>
      </c>
      <c r="F761" s="74">
        <v>1</v>
      </c>
      <c r="G761" s="74">
        <v>0</v>
      </c>
      <c r="H761" s="198">
        <v>8.9954000000000001</v>
      </c>
      <c r="I761" s="150"/>
      <c r="J761" s="198">
        <v>1.6391</v>
      </c>
      <c r="K761" s="150"/>
      <c r="L761" s="71">
        <v>8.9954000000000001</v>
      </c>
    </row>
    <row r="762" spans="1:12" ht="15" customHeight="1">
      <c r="A762" s="44"/>
      <c r="B762" s="44"/>
      <c r="C762" s="44"/>
      <c r="D762" s="44"/>
      <c r="E762" s="44"/>
      <c r="F762" s="44"/>
      <c r="G762" s="44"/>
      <c r="H762" s="168" t="s">
        <v>4270</v>
      </c>
      <c r="I762" s="149"/>
      <c r="J762" s="149"/>
      <c r="K762" s="150"/>
      <c r="L762" s="72">
        <v>9.5046999999999997</v>
      </c>
    </row>
    <row r="763" spans="1:12" ht="19.5" customHeight="1">
      <c r="A763" s="180" t="s">
        <v>4271</v>
      </c>
      <c r="B763" s="149"/>
      <c r="C763" s="149"/>
      <c r="D763" s="149"/>
      <c r="E763" s="149"/>
      <c r="F763" s="150"/>
      <c r="G763" s="65" t="s">
        <v>4272</v>
      </c>
      <c r="H763" s="179" t="s">
        <v>4273</v>
      </c>
      <c r="I763" s="150"/>
      <c r="J763" s="179" t="s">
        <v>4274</v>
      </c>
      <c r="K763" s="150"/>
      <c r="L763" s="65" t="s">
        <v>4275</v>
      </c>
    </row>
    <row r="764" spans="1:12" ht="15" customHeight="1">
      <c r="A764" s="69" t="s">
        <v>4276</v>
      </c>
      <c r="B764" s="181" t="s">
        <v>4277</v>
      </c>
      <c r="C764" s="149"/>
      <c r="D764" s="149"/>
      <c r="E764" s="149"/>
      <c r="F764" s="149"/>
      <c r="G764" s="69" t="s">
        <v>4278</v>
      </c>
      <c r="H764" s="182">
        <v>0.05</v>
      </c>
      <c r="I764" s="150"/>
      <c r="J764" s="198">
        <v>21.1129</v>
      </c>
      <c r="K764" s="150"/>
      <c r="L764" s="71">
        <v>1.0556449999999999</v>
      </c>
    </row>
    <row r="765" spans="1:12" ht="15" customHeight="1">
      <c r="A765" s="69" t="s">
        <v>4279</v>
      </c>
      <c r="B765" s="181" t="s">
        <v>4280</v>
      </c>
      <c r="C765" s="149"/>
      <c r="D765" s="149"/>
      <c r="E765" s="149"/>
      <c r="F765" s="149"/>
      <c r="G765" s="69" t="s">
        <v>4281</v>
      </c>
      <c r="H765" s="182">
        <v>0.01</v>
      </c>
      <c r="I765" s="150"/>
      <c r="J765" s="198">
        <v>17.850200000000001</v>
      </c>
      <c r="K765" s="150"/>
      <c r="L765" s="71">
        <v>0.17850199999999999</v>
      </c>
    </row>
    <row r="766" spans="1:12" ht="15" customHeight="1">
      <c r="A766" s="44"/>
      <c r="B766" s="44"/>
      <c r="C766" s="44"/>
      <c r="D766" s="44"/>
      <c r="E766" s="44"/>
      <c r="F766" s="44"/>
      <c r="G766" s="44"/>
      <c r="H766" s="168" t="s">
        <v>4282</v>
      </c>
      <c r="I766" s="149"/>
      <c r="J766" s="149"/>
      <c r="K766" s="150"/>
      <c r="L766" s="72">
        <v>1.2341</v>
      </c>
    </row>
    <row r="767" spans="1:12" ht="15" customHeight="1">
      <c r="A767" s="44"/>
      <c r="B767" s="44"/>
      <c r="C767" s="44"/>
      <c r="D767" s="44"/>
      <c r="E767" s="44"/>
      <c r="F767" s="44"/>
      <c r="G767" s="44"/>
      <c r="H767" s="169" t="s">
        <v>4283</v>
      </c>
      <c r="I767" s="149"/>
      <c r="J767" s="149"/>
      <c r="K767" s="150"/>
      <c r="L767" s="71">
        <v>10.738799999999999</v>
      </c>
    </row>
    <row r="768" spans="1:12" ht="15" customHeight="1">
      <c r="A768" s="44"/>
      <c r="B768" s="44"/>
      <c r="C768" s="44"/>
      <c r="D768" s="44"/>
      <c r="E768" s="44"/>
      <c r="F768" s="44"/>
      <c r="G768" s="44"/>
      <c r="H768" s="169" t="s">
        <v>4284</v>
      </c>
      <c r="I768" s="149"/>
      <c r="J768" s="149"/>
      <c r="K768" s="150"/>
      <c r="L768" s="67">
        <v>10.74</v>
      </c>
    </row>
    <row r="769" spans="1:7" ht="15" customHeight="1">
      <c r="A769" s="44"/>
      <c r="B769" s="44"/>
      <c r="C769" s="44"/>
      <c r="D769" s="44"/>
      <c r="E769" s="44"/>
      <c r="F769" s="44"/>
      <c r="G769" s="44"/>
    </row>
    <row r="770" spans="1:7" ht="15" customHeight="1">
      <c r="A770" s="44"/>
      <c r="B770" s="44"/>
      <c r="C770" s="44"/>
      <c r="D770" s="44"/>
      <c r="E770" s="44"/>
      <c r="F770" s="44"/>
      <c r="G770" s="44"/>
    </row>
    <row r="771" spans="1:7" ht="15.75" customHeight="1"/>
    <row r="772" spans="1:7" ht="15.75" customHeight="1"/>
    <row r="773" spans="1:7" ht="15.75" customHeight="1"/>
    <row r="774" spans="1:7" ht="15.75" customHeight="1"/>
    <row r="775" spans="1:7" ht="15.75" customHeight="1"/>
    <row r="776" spans="1:7" ht="15.75" customHeight="1"/>
    <row r="777" spans="1:7" ht="15.75" customHeight="1"/>
    <row r="778" spans="1:7" ht="15.75" customHeight="1"/>
    <row r="779" spans="1:7" ht="15.75" customHeight="1"/>
    <row r="780" spans="1:7" ht="15.75" customHeight="1"/>
    <row r="781" spans="1:7" ht="15.75" customHeight="1"/>
    <row r="782" spans="1:7" ht="15.75" customHeight="1"/>
    <row r="783" spans="1:7" ht="15.75" customHeight="1"/>
    <row r="784" spans="1:7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50">
    <mergeCell ref="J354:K354"/>
    <mergeCell ref="H355:K355"/>
    <mergeCell ref="L283:L284"/>
    <mergeCell ref="H284:I284"/>
    <mergeCell ref="J284:K284"/>
    <mergeCell ref="E281:G281"/>
    <mergeCell ref="A282:L282"/>
    <mergeCell ref="A283:D284"/>
    <mergeCell ref="E283:E284"/>
    <mergeCell ref="F283:G283"/>
    <mergeCell ref="H287:I287"/>
    <mergeCell ref="J287:K287"/>
    <mergeCell ref="B288:D288"/>
    <mergeCell ref="B289:D289"/>
    <mergeCell ref="A291:F291"/>
    <mergeCell ref="B292:F292"/>
    <mergeCell ref="B285:D285"/>
    <mergeCell ref="H285:I285"/>
    <mergeCell ref="J285:K285"/>
    <mergeCell ref="B286:D286"/>
    <mergeCell ref="J286:K286"/>
    <mergeCell ref="B287:D287"/>
    <mergeCell ref="J288:K288"/>
    <mergeCell ref="A327:F327"/>
    <mergeCell ref="H327:I327"/>
    <mergeCell ref="J327:K327"/>
    <mergeCell ref="B328:F328"/>
    <mergeCell ref="H328:I328"/>
    <mergeCell ref="J328:K328"/>
    <mergeCell ref="H329:K329"/>
    <mergeCell ref="A330:F330"/>
    <mergeCell ref="H330:I330"/>
    <mergeCell ref="J330:K330"/>
    <mergeCell ref="B331:F331"/>
    <mergeCell ref="H331:I331"/>
    <mergeCell ref="J331:K331"/>
    <mergeCell ref="H332:K332"/>
    <mergeCell ref="H272:I272"/>
    <mergeCell ref="H273:I273"/>
    <mergeCell ref="H274:K274"/>
    <mergeCell ref="H275:K275"/>
    <mergeCell ref="H276:K276"/>
    <mergeCell ref="H277:K277"/>
    <mergeCell ref="H278:K278"/>
    <mergeCell ref="H283:K283"/>
    <mergeCell ref="H322:I322"/>
    <mergeCell ref="J322:K322"/>
    <mergeCell ref="E319:G319"/>
    <mergeCell ref="A320:L320"/>
    <mergeCell ref="A321:D322"/>
    <mergeCell ref="E321:E322"/>
    <mergeCell ref="F321:G321"/>
    <mergeCell ref="H321:K321"/>
    <mergeCell ref="L321:L322"/>
    <mergeCell ref="H325:I325"/>
    <mergeCell ref="J325:K325"/>
    <mergeCell ref="H326:K326"/>
    <mergeCell ref="B323:D323"/>
    <mergeCell ref="H323:I323"/>
    <mergeCell ref="J323:K323"/>
    <mergeCell ref="A306:F306"/>
    <mergeCell ref="H306:I306"/>
    <mergeCell ref="J306:K306"/>
    <mergeCell ref="B307:F307"/>
    <mergeCell ref="H307:I307"/>
    <mergeCell ref="J307:K307"/>
    <mergeCell ref="H308:K308"/>
    <mergeCell ref="A309:F309"/>
    <mergeCell ref="H309:I309"/>
    <mergeCell ref="J309:K309"/>
    <mergeCell ref="B324:D324"/>
    <mergeCell ref="H324:I324"/>
    <mergeCell ref="J324:K324"/>
    <mergeCell ref="B325:D325"/>
    <mergeCell ref="B310:F310"/>
    <mergeCell ref="H310:I310"/>
    <mergeCell ref="J310:K310"/>
    <mergeCell ref="H311:K311"/>
    <mergeCell ref="A312:C312"/>
    <mergeCell ref="D312:E312"/>
    <mergeCell ref="F312:G312"/>
    <mergeCell ref="H312:I312"/>
    <mergeCell ref="J312:K312"/>
    <mergeCell ref="B313:C313"/>
    <mergeCell ref="D313:E313"/>
    <mergeCell ref="J313:K313"/>
    <mergeCell ref="F313:G313"/>
    <mergeCell ref="H313:I313"/>
    <mergeCell ref="H314:K314"/>
    <mergeCell ref="H315:K315"/>
    <mergeCell ref="H316:K316"/>
    <mergeCell ref="H292:I292"/>
    <mergeCell ref="J292:K292"/>
    <mergeCell ref="H293:K293"/>
    <mergeCell ref="H294:K294"/>
    <mergeCell ref="H295:K295"/>
    <mergeCell ref="H301:I301"/>
    <mergeCell ref="J301:K301"/>
    <mergeCell ref="E298:G298"/>
    <mergeCell ref="A299:L299"/>
    <mergeCell ref="A300:D301"/>
    <mergeCell ref="E300:E301"/>
    <mergeCell ref="F300:G300"/>
    <mergeCell ref="H300:K300"/>
    <mergeCell ref="L300:L301"/>
    <mergeCell ref="H304:I304"/>
    <mergeCell ref="J304:K304"/>
    <mergeCell ref="H305:K305"/>
    <mergeCell ref="B302:D302"/>
    <mergeCell ref="H302:I302"/>
    <mergeCell ref="J302:K302"/>
    <mergeCell ref="B303:D303"/>
    <mergeCell ref="H303:I303"/>
    <mergeCell ref="J303:K303"/>
    <mergeCell ref="B304:D304"/>
    <mergeCell ref="B273:F273"/>
    <mergeCell ref="J273:K273"/>
    <mergeCell ref="H286:I286"/>
    <mergeCell ref="H288:I288"/>
    <mergeCell ref="H289:I289"/>
    <mergeCell ref="J289:K289"/>
    <mergeCell ref="H290:K290"/>
    <mergeCell ref="H291:I291"/>
    <mergeCell ref="J291:K291"/>
    <mergeCell ref="H259:I259"/>
    <mergeCell ref="J259:K259"/>
    <mergeCell ref="A259:F259"/>
    <mergeCell ref="B260:F260"/>
    <mergeCell ref="H260:I260"/>
    <mergeCell ref="J260:K260"/>
    <mergeCell ref="H261:K261"/>
    <mergeCell ref="H262:K262"/>
    <mergeCell ref="H263:K263"/>
    <mergeCell ref="H268:K268"/>
    <mergeCell ref="H246:K246"/>
    <mergeCell ref="H247:I247"/>
    <mergeCell ref="J247:K247"/>
    <mergeCell ref="H248:I248"/>
    <mergeCell ref="J248:K248"/>
    <mergeCell ref="H249:K249"/>
    <mergeCell ref="H250:I250"/>
    <mergeCell ref="J250:K250"/>
    <mergeCell ref="H251:I251"/>
    <mergeCell ref="J251:K251"/>
    <mergeCell ref="H252:K252"/>
    <mergeCell ref="H253:K253"/>
    <mergeCell ref="B270:D270"/>
    <mergeCell ref="H270:I270"/>
    <mergeCell ref="J270:K270"/>
    <mergeCell ref="H271:K271"/>
    <mergeCell ref="A272:F272"/>
    <mergeCell ref="J272:K272"/>
    <mergeCell ref="L268:L269"/>
    <mergeCell ref="H269:I269"/>
    <mergeCell ref="J269:K269"/>
    <mergeCell ref="E266:G266"/>
    <mergeCell ref="A267:L267"/>
    <mergeCell ref="A268:D269"/>
    <mergeCell ref="E268:E269"/>
    <mergeCell ref="F268:G268"/>
    <mergeCell ref="E228:G228"/>
    <mergeCell ref="A230:D231"/>
    <mergeCell ref="B232:D232"/>
    <mergeCell ref="A234:F234"/>
    <mergeCell ref="B235:F235"/>
    <mergeCell ref="A229:L229"/>
    <mergeCell ref="E230:E231"/>
    <mergeCell ref="F230:G230"/>
    <mergeCell ref="H230:K230"/>
    <mergeCell ref="L230:L231"/>
    <mergeCell ref="H231:I231"/>
    <mergeCell ref="J231:K231"/>
    <mergeCell ref="H254:K254"/>
    <mergeCell ref="E257:G257"/>
    <mergeCell ref="A258:L258"/>
    <mergeCell ref="H232:I232"/>
    <mergeCell ref="J232:K232"/>
    <mergeCell ref="H233:K233"/>
    <mergeCell ref="H234:I234"/>
    <mergeCell ref="J234:K234"/>
    <mergeCell ref="A247:F247"/>
    <mergeCell ref="B248:F248"/>
    <mergeCell ref="A250:F250"/>
    <mergeCell ref="B251:F251"/>
    <mergeCell ref="H214:K214"/>
    <mergeCell ref="H235:I235"/>
    <mergeCell ref="J235:K235"/>
    <mergeCell ref="H236:K236"/>
    <mergeCell ref="H237:K237"/>
    <mergeCell ref="H238:K238"/>
    <mergeCell ref="E241:G241"/>
    <mergeCell ref="A242:L242"/>
    <mergeCell ref="B245:D245"/>
    <mergeCell ref="H215:K215"/>
    <mergeCell ref="H216:K216"/>
    <mergeCell ref="E219:G219"/>
    <mergeCell ref="A220:L220"/>
    <mergeCell ref="A221:F221"/>
    <mergeCell ref="H221:I221"/>
    <mergeCell ref="J221:K221"/>
    <mergeCell ref="B222:F222"/>
    <mergeCell ref="H222:I222"/>
    <mergeCell ref="J222:K222"/>
    <mergeCell ref="H223:K223"/>
    <mergeCell ref="H224:K224"/>
    <mergeCell ref="H225:K225"/>
    <mergeCell ref="A243:D244"/>
    <mergeCell ref="E243:E244"/>
    <mergeCell ref="F243:G243"/>
    <mergeCell ref="H243:K243"/>
    <mergeCell ref="L243:L244"/>
    <mergeCell ref="J244:K244"/>
    <mergeCell ref="J245:K245"/>
    <mergeCell ref="H244:I244"/>
    <mergeCell ref="H245:I245"/>
    <mergeCell ref="B195:F195"/>
    <mergeCell ref="H195:I195"/>
    <mergeCell ref="J195:K195"/>
    <mergeCell ref="H196:K196"/>
    <mergeCell ref="H197:K197"/>
    <mergeCell ref="H198:K198"/>
    <mergeCell ref="E201:G201"/>
    <mergeCell ref="A202:L202"/>
    <mergeCell ref="A203:F203"/>
    <mergeCell ref="H203:I203"/>
    <mergeCell ref="J203:K203"/>
    <mergeCell ref="B204:F204"/>
    <mergeCell ref="H204:I204"/>
    <mergeCell ref="J204:K204"/>
    <mergeCell ref="H205:K205"/>
    <mergeCell ref="B213:F213"/>
    <mergeCell ref="H213:I213"/>
    <mergeCell ref="J213:K213"/>
    <mergeCell ref="H206:K206"/>
    <mergeCell ref="H207:K207"/>
    <mergeCell ref="E210:G210"/>
    <mergeCell ref="A211:L211"/>
    <mergeCell ref="A212:F212"/>
    <mergeCell ref="H212:I212"/>
    <mergeCell ref="J212:K212"/>
    <mergeCell ref="H178:K178"/>
    <mergeCell ref="H179:K179"/>
    <mergeCell ref="H180:K180"/>
    <mergeCell ref="E183:G183"/>
    <mergeCell ref="A184:L184"/>
    <mergeCell ref="A185:F185"/>
    <mergeCell ref="H185:I185"/>
    <mergeCell ref="J185:K185"/>
    <mergeCell ref="B186:F186"/>
    <mergeCell ref="H186:I186"/>
    <mergeCell ref="J186:K186"/>
    <mergeCell ref="H187:K187"/>
    <mergeCell ref="H188:K188"/>
    <mergeCell ref="H189:K189"/>
    <mergeCell ref="E192:G192"/>
    <mergeCell ref="A193:L193"/>
    <mergeCell ref="A194:F194"/>
    <mergeCell ref="H194:I194"/>
    <mergeCell ref="J194:K194"/>
    <mergeCell ref="H164:K164"/>
    <mergeCell ref="H165:K165"/>
    <mergeCell ref="H166:K166"/>
    <mergeCell ref="E169:G169"/>
    <mergeCell ref="B173:F173"/>
    <mergeCell ref="A175:F175"/>
    <mergeCell ref="B176:F176"/>
    <mergeCell ref="B177:F177"/>
    <mergeCell ref="A170:L170"/>
    <mergeCell ref="A171:F171"/>
    <mergeCell ref="H171:I171"/>
    <mergeCell ref="J171:K171"/>
    <mergeCell ref="B172:F172"/>
    <mergeCell ref="J172:K172"/>
    <mergeCell ref="J173:K173"/>
    <mergeCell ref="H172:I172"/>
    <mergeCell ref="H173:I173"/>
    <mergeCell ref="H174:K174"/>
    <mergeCell ref="H175:I175"/>
    <mergeCell ref="J175:K175"/>
    <mergeCell ref="H176:I176"/>
    <mergeCell ref="J176:K176"/>
    <mergeCell ref="H177:I177"/>
    <mergeCell ref="J177:K177"/>
    <mergeCell ref="B157:F157"/>
    <mergeCell ref="A159:F159"/>
    <mergeCell ref="B160:F160"/>
    <mergeCell ref="B161:F161"/>
    <mergeCell ref="B162:F162"/>
    <mergeCell ref="B163:F163"/>
    <mergeCell ref="E153:G153"/>
    <mergeCell ref="A154:L154"/>
    <mergeCell ref="A155:F155"/>
    <mergeCell ref="J155:K155"/>
    <mergeCell ref="J156:K156"/>
    <mergeCell ref="H155:I155"/>
    <mergeCell ref="H156:I156"/>
    <mergeCell ref="H157:I157"/>
    <mergeCell ref="J157:K157"/>
    <mergeCell ref="H158:K158"/>
    <mergeCell ref="H159:I159"/>
    <mergeCell ref="J159:K159"/>
    <mergeCell ref="H160:I160"/>
    <mergeCell ref="J160:K160"/>
    <mergeCell ref="H161:I161"/>
    <mergeCell ref="J161:K161"/>
    <mergeCell ref="H162:I162"/>
    <mergeCell ref="J162:K162"/>
    <mergeCell ref="H163:I163"/>
    <mergeCell ref="J163:K163"/>
    <mergeCell ref="B124:F124"/>
    <mergeCell ref="H124:I124"/>
    <mergeCell ref="J124:K124"/>
    <mergeCell ref="B125:F125"/>
    <mergeCell ref="H125:I125"/>
    <mergeCell ref="J125:K125"/>
    <mergeCell ref="H126:K126"/>
    <mergeCell ref="B146:F146"/>
    <mergeCell ref="B147:F147"/>
    <mergeCell ref="H147:I147"/>
    <mergeCell ref="J147:K147"/>
    <mergeCell ref="H148:K148"/>
    <mergeCell ref="H149:K149"/>
    <mergeCell ref="H150:K150"/>
    <mergeCell ref="B156:F156"/>
    <mergeCell ref="H145:I145"/>
    <mergeCell ref="H146:I146"/>
    <mergeCell ref="B143:F143"/>
    <mergeCell ref="B144:F144"/>
    <mergeCell ref="H144:I144"/>
    <mergeCell ref="J144:K144"/>
    <mergeCell ref="B145:F145"/>
    <mergeCell ref="J145:K145"/>
    <mergeCell ref="J146:K146"/>
    <mergeCell ref="A132:L132"/>
    <mergeCell ref="A133:F133"/>
    <mergeCell ref="H139:I139"/>
    <mergeCell ref="H140:I140"/>
    <mergeCell ref="B137:F137"/>
    <mergeCell ref="H137:I137"/>
    <mergeCell ref="J137:K137"/>
    <mergeCell ref="H138:K138"/>
    <mergeCell ref="H111:K111"/>
    <mergeCell ref="H112:K112"/>
    <mergeCell ref="E115:G115"/>
    <mergeCell ref="A116:L116"/>
    <mergeCell ref="A117:F117"/>
    <mergeCell ref="B118:F118"/>
    <mergeCell ref="H118:I118"/>
    <mergeCell ref="J118:K118"/>
    <mergeCell ref="B119:F119"/>
    <mergeCell ref="H119:I119"/>
    <mergeCell ref="J119:K119"/>
    <mergeCell ref="H120:K120"/>
    <mergeCell ref="H123:I123"/>
    <mergeCell ref="J123:K123"/>
    <mergeCell ref="A121:F121"/>
    <mergeCell ref="H121:I121"/>
    <mergeCell ref="J121:K121"/>
    <mergeCell ref="B122:F122"/>
    <mergeCell ref="H122:I122"/>
    <mergeCell ref="J122:K122"/>
    <mergeCell ref="B123:F123"/>
    <mergeCell ref="A139:F139"/>
    <mergeCell ref="J139:K139"/>
    <mergeCell ref="J140:K140"/>
    <mergeCell ref="H142:I142"/>
    <mergeCell ref="H143:I143"/>
    <mergeCell ref="B140:F140"/>
    <mergeCell ref="B141:F141"/>
    <mergeCell ref="H141:I141"/>
    <mergeCell ref="J141:K141"/>
    <mergeCell ref="B142:F142"/>
    <mergeCell ref="J142:K142"/>
    <mergeCell ref="J143:K143"/>
    <mergeCell ref="H89:I89"/>
    <mergeCell ref="J89:K89"/>
    <mergeCell ref="B87:F87"/>
    <mergeCell ref="H87:I87"/>
    <mergeCell ref="J87:K87"/>
    <mergeCell ref="B88:F88"/>
    <mergeCell ref="H88:I88"/>
    <mergeCell ref="J88:K88"/>
    <mergeCell ref="B89:F89"/>
    <mergeCell ref="B108:F108"/>
    <mergeCell ref="H108:I108"/>
    <mergeCell ref="J108:K108"/>
    <mergeCell ref="B109:F109"/>
    <mergeCell ref="H109:I109"/>
    <mergeCell ref="J109:K109"/>
    <mergeCell ref="H110:K110"/>
    <mergeCell ref="H136:I136"/>
    <mergeCell ref="J136:K136"/>
    <mergeCell ref="B134:F134"/>
    <mergeCell ref="H134:I134"/>
    <mergeCell ref="J134:K134"/>
    <mergeCell ref="B135:F135"/>
    <mergeCell ref="H135:I135"/>
    <mergeCell ref="J135:K135"/>
    <mergeCell ref="B136:F136"/>
    <mergeCell ref="H133:I133"/>
    <mergeCell ref="J133:K133"/>
    <mergeCell ref="H127:K127"/>
    <mergeCell ref="H128:K128"/>
    <mergeCell ref="E131:G131"/>
    <mergeCell ref="H82:I82"/>
    <mergeCell ref="J82:K82"/>
    <mergeCell ref="H84:K84"/>
    <mergeCell ref="H107:I107"/>
    <mergeCell ref="J107:K107"/>
    <mergeCell ref="B105:F105"/>
    <mergeCell ref="H105:I105"/>
    <mergeCell ref="J105:K105"/>
    <mergeCell ref="B106:F106"/>
    <mergeCell ref="H106:I106"/>
    <mergeCell ref="J106:K106"/>
    <mergeCell ref="B107:F107"/>
    <mergeCell ref="J97:K97"/>
    <mergeCell ref="B98:F98"/>
    <mergeCell ref="H101:I101"/>
    <mergeCell ref="J101:K101"/>
    <mergeCell ref="B99:F99"/>
    <mergeCell ref="H99:I99"/>
    <mergeCell ref="J99:K99"/>
    <mergeCell ref="B100:F100"/>
    <mergeCell ref="H117:I117"/>
    <mergeCell ref="J117:K117"/>
    <mergeCell ref="A80:F80"/>
    <mergeCell ref="H80:I80"/>
    <mergeCell ref="J80:K80"/>
    <mergeCell ref="B81:F81"/>
    <mergeCell ref="H81:I81"/>
    <mergeCell ref="J81:K81"/>
    <mergeCell ref="B82:F82"/>
    <mergeCell ref="H86:I86"/>
    <mergeCell ref="J86:K86"/>
    <mergeCell ref="B83:F83"/>
    <mergeCell ref="H83:I83"/>
    <mergeCell ref="J83:K83"/>
    <mergeCell ref="A85:F85"/>
    <mergeCell ref="H85:I85"/>
    <mergeCell ref="J85:K85"/>
    <mergeCell ref="B86:F86"/>
    <mergeCell ref="H104:I104"/>
    <mergeCell ref="J104:K104"/>
    <mergeCell ref="B102:F102"/>
    <mergeCell ref="H102:I102"/>
    <mergeCell ref="J102:K102"/>
    <mergeCell ref="B103:F103"/>
    <mergeCell ref="H103:I103"/>
    <mergeCell ref="J103:K103"/>
    <mergeCell ref="B104:F104"/>
    <mergeCell ref="H98:I98"/>
    <mergeCell ref="J98:K98"/>
    <mergeCell ref="B96:F96"/>
    <mergeCell ref="H96:I96"/>
    <mergeCell ref="J96:K96"/>
    <mergeCell ref="B97:F97"/>
    <mergeCell ref="H97:I97"/>
    <mergeCell ref="H100:I100"/>
    <mergeCell ref="J100:K100"/>
    <mergeCell ref="B101:F101"/>
    <mergeCell ref="H92:I92"/>
    <mergeCell ref="J92:K92"/>
    <mergeCell ref="B90:F90"/>
    <mergeCell ref="H90:I90"/>
    <mergeCell ref="J90:K90"/>
    <mergeCell ref="B91:F91"/>
    <mergeCell ref="H91:I91"/>
    <mergeCell ref="J91:K91"/>
    <mergeCell ref="B92:F92"/>
    <mergeCell ref="H95:I95"/>
    <mergeCell ref="J95:K95"/>
    <mergeCell ref="B93:F93"/>
    <mergeCell ref="H93:I93"/>
    <mergeCell ref="J93:K93"/>
    <mergeCell ref="B94:F94"/>
    <mergeCell ref="H94:I94"/>
    <mergeCell ref="J94:K94"/>
    <mergeCell ref="B95:F95"/>
    <mergeCell ref="H56:I56"/>
    <mergeCell ref="J56:K56"/>
    <mergeCell ref="B57:F57"/>
    <mergeCell ref="H57:I57"/>
    <mergeCell ref="J62:K62"/>
    <mergeCell ref="B63:F63"/>
    <mergeCell ref="H63:I63"/>
    <mergeCell ref="J63:K63"/>
    <mergeCell ref="B64:F64"/>
    <mergeCell ref="H76:I76"/>
    <mergeCell ref="J76:K76"/>
    <mergeCell ref="E73:G73"/>
    <mergeCell ref="A74:L74"/>
    <mergeCell ref="A75:D76"/>
    <mergeCell ref="E75:E76"/>
    <mergeCell ref="F75:G75"/>
    <mergeCell ref="H75:K75"/>
    <mergeCell ref="L75:L76"/>
    <mergeCell ref="B66:F66"/>
    <mergeCell ref="H66:I66"/>
    <mergeCell ref="J66:K66"/>
    <mergeCell ref="B67:F67"/>
    <mergeCell ref="H67:I67"/>
    <mergeCell ref="J67:K67"/>
    <mergeCell ref="H68:K68"/>
    <mergeCell ref="H69:K69"/>
    <mergeCell ref="H70:K70"/>
    <mergeCell ref="B65:F65"/>
    <mergeCell ref="H65:I65"/>
    <mergeCell ref="J65:K65"/>
    <mergeCell ref="B41:F41"/>
    <mergeCell ref="H41:I41"/>
    <mergeCell ref="J41:K41"/>
    <mergeCell ref="B42:F42"/>
    <mergeCell ref="B77:D77"/>
    <mergeCell ref="H77:I77"/>
    <mergeCell ref="J77:K77"/>
    <mergeCell ref="B78:D78"/>
    <mergeCell ref="H78:I78"/>
    <mergeCell ref="J78:K78"/>
    <mergeCell ref="H79:K79"/>
    <mergeCell ref="H52:I52"/>
    <mergeCell ref="J52:K52"/>
    <mergeCell ref="B50:F50"/>
    <mergeCell ref="H50:I50"/>
    <mergeCell ref="J50:K50"/>
    <mergeCell ref="B51:F51"/>
    <mergeCell ref="H51:I51"/>
    <mergeCell ref="J51:K51"/>
    <mergeCell ref="B52:F52"/>
    <mergeCell ref="H55:I55"/>
    <mergeCell ref="J55:K55"/>
    <mergeCell ref="B53:F53"/>
    <mergeCell ref="H53:I53"/>
    <mergeCell ref="J53:K53"/>
    <mergeCell ref="B54:F54"/>
    <mergeCell ref="H54:I54"/>
    <mergeCell ref="J54:K54"/>
    <mergeCell ref="B55:F55"/>
    <mergeCell ref="H58:I58"/>
    <mergeCell ref="J58:K58"/>
    <mergeCell ref="B56:F56"/>
    <mergeCell ref="H35:I35"/>
    <mergeCell ref="J35:K35"/>
    <mergeCell ref="H36:K36"/>
    <mergeCell ref="H49:I49"/>
    <mergeCell ref="J49:K49"/>
    <mergeCell ref="B47:F47"/>
    <mergeCell ref="H47:I47"/>
    <mergeCell ref="J47:K47"/>
    <mergeCell ref="B48:F48"/>
    <mergeCell ref="H48:I48"/>
    <mergeCell ref="J48:K48"/>
    <mergeCell ref="B49:F49"/>
    <mergeCell ref="A44:F44"/>
    <mergeCell ref="H44:I44"/>
    <mergeCell ref="J44:K44"/>
    <mergeCell ref="B45:F45"/>
    <mergeCell ref="H45:I45"/>
    <mergeCell ref="H39:I39"/>
    <mergeCell ref="J39:K39"/>
    <mergeCell ref="A37:F37"/>
    <mergeCell ref="H37:I37"/>
    <mergeCell ref="J37:K37"/>
    <mergeCell ref="B38:F38"/>
    <mergeCell ref="H38:I38"/>
    <mergeCell ref="J38:K38"/>
    <mergeCell ref="B39:F39"/>
    <mergeCell ref="H42:I42"/>
    <mergeCell ref="J42:K42"/>
    <mergeCell ref="H43:K43"/>
    <mergeCell ref="B40:F40"/>
    <mergeCell ref="H40:I40"/>
    <mergeCell ref="J40:K40"/>
    <mergeCell ref="A1:L1"/>
    <mergeCell ref="E2:G2"/>
    <mergeCell ref="A3:L3"/>
    <mergeCell ref="A4:F4"/>
    <mergeCell ref="H4:I4"/>
    <mergeCell ref="J4:K4"/>
    <mergeCell ref="B5:F5"/>
    <mergeCell ref="H9:I9"/>
    <mergeCell ref="J9:K9"/>
    <mergeCell ref="B6:F6"/>
    <mergeCell ref="H6:I6"/>
    <mergeCell ref="J6:K6"/>
    <mergeCell ref="A8:F8"/>
    <mergeCell ref="H8:I8"/>
    <mergeCell ref="J8:K8"/>
    <mergeCell ref="B9:F9"/>
    <mergeCell ref="H12:I12"/>
    <mergeCell ref="J12:K12"/>
    <mergeCell ref="B10:F10"/>
    <mergeCell ref="H10:I10"/>
    <mergeCell ref="J10:K10"/>
    <mergeCell ref="B11:F11"/>
    <mergeCell ref="H11:I11"/>
    <mergeCell ref="J11:K11"/>
    <mergeCell ref="B12:F12"/>
    <mergeCell ref="H25:K25"/>
    <mergeCell ref="H26:K26"/>
    <mergeCell ref="H27:K27"/>
    <mergeCell ref="H33:I33"/>
    <mergeCell ref="J33:K33"/>
    <mergeCell ref="E30:G30"/>
    <mergeCell ref="A31:L31"/>
    <mergeCell ref="A32:D33"/>
    <mergeCell ref="E32:E33"/>
    <mergeCell ref="F32:G32"/>
    <mergeCell ref="H32:K32"/>
    <mergeCell ref="L32:L33"/>
    <mergeCell ref="H5:I5"/>
    <mergeCell ref="J5:K5"/>
    <mergeCell ref="H7:K7"/>
    <mergeCell ref="J21:K21"/>
    <mergeCell ref="B19:F19"/>
    <mergeCell ref="H19:I19"/>
    <mergeCell ref="J19:K19"/>
    <mergeCell ref="B20:F20"/>
    <mergeCell ref="H20:I20"/>
    <mergeCell ref="J20:K20"/>
    <mergeCell ref="B21:F21"/>
    <mergeCell ref="B22:F22"/>
    <mergeCell ref="H22:I22"/>
    <mergeCell ref="J22:K22"/>
    <mergeCell ref="B23:F23"/>
    <mergeCell ref="H23:I23"/>
    <mergeCell ref="J23:K23"/>
    <mergeCell ref="B13:F13"/>
    <mergeCell ref="H13:I13"/>
    <mergeCell ref="J13:K13"/>
    <mergeCell ref="B719:F719"/>
    <mergeCell ref="H719:I719"/>
    <mergeCell ref="J719:K719"/>
    <mergeCell ref="B720:F720"/>
    <mergeCell ref="H720:I720"/>
    <mergeCell ref="J720:K720"/>
    <mergeCell ref="H721:K721"/>
    <mergeCell ref="H15:I15"/>
    <mergeCell ref="J15:K15"/>
    <mergeCell ref="H703:K703"/>
    <mergeCell ref="H704:I704"/>
    <mergeCell ref="J704:K704"/>
    <mergeCell ref="H696:I696"/>
    <mergeCell ref="H697:I697"/>
    <mergeCell ref="H698:I698"/>
    <mergeCell ref="J698:K698"/>
    <mergeCell ref="H699:K699"/>
    <mergeCell ref="H700:I700"/>
    <mergeCell ref="J700:K700"/>
    <mergeCell ref="B697:F697"/>
    <mergeCell ref="B698:F698"/>
    <mergeCell ref="A700:F700"/>
    <mergeCell ref="B701:F701"/>
    <mergeCell ref="J45:K45"/>
    <mergeCell ref="B46:F46"/>
    <mergeCell ref="J57:K57"/>
    <mergeCell ref="B58:F58"/>
    <mergeCell ref="H61:I61"/>
    <mergeCell ref="J61:K61"/>
    <mergeCell ref="B59:F59"/>
    <mergeCell ref="H59:I59"/>
    <mergeCell ref="H46:I46"/>
    <mergeCell ref="H668:K668"/>
    <mergeCell ref="H669:K669"/>
    <mergeCell ref="H670:K670"/>
    <mergeCell ref="E673:G673"/>
    <mergeCell ref="A674:L674"/>
    <mergeCell ref="A675:L675"/>
    <mergeCell ref="H676:K676"/>
    <mergeCell ref="E679:G679"/>
    <mergeCell ref="B683:F683"/>
    <mergeCell ref="A685:F685"/>
    <mergeCell ref="B24:F24"/>
    <mergeCell ref="H24:I24"/>
    <mergeCell ref="J24:K24"/>
    <mergeCell ref="B705:C705"/>
    <mergeCell ref="D705:E705"/>
    <mergeCell ref="F705:G705"/>
    <mergeCell ref="H705:I705"/>
    <mergeCell ref="J705:K705"/>
    <mergeCell ref="J46:K46"/>
    <mergeCell ref="J59:K59"/>
    <mergeCell ref="B60:F60"/>
    <mergeCell ref="H60:I60"/>
    <mergeCell ref="J60:K60"/>
    <mergeCell ref="B61:F61"/>
    <mergeCell ref="H64:I64"/>
    <mergeCell ref="J64:K64"/>
    <mergeCell ref="B62:F62"/>
    <mergeCell ref="H62:I62"/>
    <mergeCell ref="B34:D34"/>
    <mergeCell ref="H34:I34"/>
    <mergeCell ref="J34:K34"/>
    <mergeCell ref="B35:D35"/>
    <mergeCell ref="B14:F14"/>
    <mergeCell ref="H14:I14"/>
    <mergeCell ref="J14:K14"/>
    <mergeCell ref="B15:F15"/>
    <mergeCell ref="H18:I18"/>
    <mergeCell ref="J18:K18"/>
    <mergeCell ref="B16:F16"/>
    <mergeCell ref="H16:I16"/>
    <mergeCell ref="J16:K16"/>
    <mergeCell ref="B17:F17"/>
    <mergeCell ref="H17:I17"/>
    <mergeCell ref="J17:K17"/>
    <mergeCell ref="B18:F18"/>
    <mergeCell ref="H21:I21"/>
    <mergeCell ref="D704:E704"/>
    <mergeCell ref="F704:G704"/>
    <mergeCell ref="A704:C704"/>
    <mergeCell ref="J687:K687"/>
    <mergeCell ref="H688:I688"/>
    <mergeCell ref="J688:K688"/>
    <mergeCell ref="H689:K689"/>
    <mergeCell ref="H690:K690"/>
    <mergeCell ref="H691:K691"/>
    <mergeCell ref="E694:G694"/>
    <mergeCell ref="A695:L695"/>
    <mergeCell ref="A696:F696"/>
    <mergeCell ref="J696:K696"/>
    <mergeCell ref="J697:K697"/>
    <mergeCell ref="H701:I701"/>
    <mergeCell ref="J701:K701"/>
    <mergeCell ref="H702:I702"/>
    <mergeCell ref="J702:K702"/>
    <mergeCell ref="B702:F702"/>
    <mergeCell ref="H706:I706"/>
    <mergeCell ref="J706:K706"/>
    <mergeCell ref="H707:K707"/>
    <mergeCell ref="H708:K708"/>
    <mergeCell ref="H709:K709"/>
    <mergeCell ref="D706:E706"/>
    <mergeCell ref="F706:G706"/>
    <mergeCell ref="E712:G712"/>
    <mergeCell ref="A713:L713"/>
    <mergeCell ref="A714:F714"/>
    <mergeCell ref="J714:K714"/>
    <mergeCell ref="B715:F715"/>
    <mergeCell ref="J715:K715"/>
    <mergeCell ref="H718:I718"/>
    <mergeCell ref="J718:K718"/>
    <mergeCell ref="H714:I714"/>
    <mergeCell ref="H715:I715"/>
    <mergeCell ref="B716:F716"/>
    <mergeCell ref="H716:I716"/>
    <mergeCell ref="J716:K716"/>
    <mergeCell ref="H717:K717"/>
    <mergeCell ref="A718:F718"/>
    <mergeCell ref="B706:C706"/>
    <mergeCell ref="B686:F686"/>
    <mergeCell ref="B687:F687"/>
    <mergeCell ref="B688:F688"/>
    <mergeCell ref="A680:L680"/>
    <mergeCell ref="A681:F681"/>
    <mergeCell ref="H681:I681"/>
    <mergeCell ref="J681:K681"/>
    <mergeCell ref="B682:F682"/>
    <mergeCell ref="J682:K682"/>
    <mergeCell ref="J683:K683"/>
    <mergeCell ref="H682:I682"/>
    <mergeCell ref="H683:I683"/>
    <mergeCell ref="H684:K684"/>
    <mergeCell ref="H685:I685"/>
    <mergeCell ref="J685:K685"/>
    <mergeCell ref="H686:I686"/>
    <mergeCell ref="J686:K686"/>
    <mergeCell ref="H687:I687"/>
    <mergeCell ref="H667:I667"/>
    <mergeCell ref="J667:K667"/>
    <mergeCell ref="B664:C664"/>
    <mergeCell ref="B665:C665"/>
    <mergeCell ref="D665:E665"/>
    <mergeCell ref="F665:G665"/>
    <mergeCell ref="H665:I665"/>
    <mergeCell ref="J665:K665"/>
    <mergeCell ref="B666:C666"/>
    <mergeCell ref="H666:I666"/>
    <mergeCell ref="J666:K666"/>
    <mergeCell ref="B659:F659"/>
    <mergeCell ref="B660:F660"/>
    <mergeCell ref="H664:I664"/>
    <mergeCell ref="B663:C663"/>
    <mergeCell ref="D663:E663"/>
    <mergeCell ref="F663:G663"/>
    <mergeCell ref="H663:I663"/>
    <mergeCell ref="J663:K663"/>
    <mergeCell ref="D664:E664"/>
    <mergeCell ref="J664:K664"/>
    <mergeCell ref="E643:G643"/>
    <mergeCell ref="A644:L644"/>
    <mergeCell ref="A645:D646"/>
    <mergeCell ref="E645:E646"/>
    <mergeCell ref="F645:G645"/>
    <mergeCell ref="L645:L646"/>
    <mergeCell ref="B647:D647"/>
    <mergeCell ref="H647:I647"/>
    <mergeCell ref="J647:K647"/>
    <mergeCell ref="B648:D648"/>
    <mergeCell ref="J648:K648"/>
    <mergeCell ref="B649:D649"/>
    <mergeCell ref="J650:K650"/>
    <mergeCell ref="H649:I649"/>
    <mergeCell ref="J649:K649"/>
    <mergeCell ref="H648:I648"/>
    <mergeCell ref="H650:I650"/>
    <mergeCell ref="B650:D650"/>
    <mergeCell ref="H732:I732"/>
    <mergeCell ref="H662:I662"/>
    <mergeCell ref="J662:K662"/>
    <mergeCell ref="H658:I658"/>
    <mergeCell ref="H659:I659"/>
    <mergeCell ref="H660:I660"/>
    <mergeCell ref="H661:K661"/>
    <mergeCell ref="A662:C662"/>
    <mergeCell ref="D662:E662"/>
    <mergeCell ref="F662:G662"/>
    <mergeCell ref="J656:K656"/>
    <mergeCell ref="J657:K657"/>
    <mergeCell ref="J658:K658"/>
    <mergeCell ref="J659:K659"/>
    <mergeCell ref="J660:K660"/>
    <mergeCell ref="H657:I657"/>
    <mergeCell ref="H645:K645"/>
    <mergeCell ref="H646:I646"/>
    <mergeCell ref="J646:K646"/>
    <mergeCell ref="J653:K653"/>
    <mergeCell ref="H654:K654"/>
    <mergeCell ref="J655:K655"/>
    <mergeCell ref="H652:I652"/>
    <mergeCell ref="H653:I653"/>
    <mergeCell ref="H655:I655"/>
    <mergeCell ref="H656:I656"/>
    <mergeCell ref="H725:K725"/>
    <mergeCell ref="D666:E666"/>
    <mergeCell ref="F666:G666"/>
    <mergeCell ref="B667:C667"/>
    <mergeCell ref="D667:E667"/>
    <mergeCell ref="F667:G667"/>
    <mergeCell ref="A652:F652"/>
    <mergeCell ref="B653:F653"/>
    <mergeCell ref="A655:F655"/>
    <mergeCell ref="B656:F656"/>
    <mergeCell ref="B657:F657"/>
    <mergeCell ref="B658:F658"/>
    <mergeCell ref="F664:G664"/>
    <mergeCell ref="H738:I738"/>
    <mergeCell ref="J738:K738"/>
    <mergeCell ref="B760:D760"/>
    <mergeCell ref="H760:I760"/>
    <mergeCell ref="J760:K760"/>
    <mergeCell ref="B761:D761"/>
    <mergeCell ref="H761:I761"/>
    <mergeCell ref="J761:K761"/>
    <mergeCell ref="H759:I759"/>
    <mergeCell ref="J759:K759"/>
    <mergeCell ref="A752:L752"/>
    <mergeCell ref="H753:K753"/>
    <mergeCell ref="E756:G756"/>
    <mergeCell ref="A757:L757"/>
    <mergeCell ref="A758:D759"/>
    <mergeCell ref="H740:K740"/>
    <mergeCell ref="H741:K741"/>
    <mergeCell ref="E744:G744"/>
    <mergeCell ref="H726:K726"/>
    <mergeCell ref="H727:K727"/>
    <mergeCell ref="E730:G730"/>
    <mergeCell ref="A731:L731"/>
    <mergeCell ref="A732:D732"/>
    <mergeCell ref="J732:K732"/>
    <mergeCell ref="E732:F732"/>
    <mergeCell ref="H762:K762"/>
    <mergeCell ref="H765:I765"/>
    <mergeCell ref="J765:K765"/>
    <mergeCell ref="H766:K766"/>
    <mergeCell ref="H767:K767"/>
    <mergeCell ref="H768:K768"/>
    <mergeCell ref="A763:F763"/>
    <mergeCell ref="H763:I763"/>
    <mergeCell ref="J763:K763"/>
    <mergeCell ref="B764:F764"/>
    <mergeCell ref="H764:I764"/>
    <mergeCell ref="J764:K764"/>
    <mergeCell ref="B765:F765"/>
    <mergeCell ref="B737:D737"/>
    <mergeCell ref="E737:F737"/>
    <mergeCell ref="H737:I737"/>
    <mergeCell ref="J737:K737"/>
    <mergeCell ref="B738:D738"/>
    <mergeCell ref="E738:F738"/>
    <mergeCell ref="A745:L745"/>
    <mergeCell ref="A746:L746"/>
    <mergeCell ref="H747:K747"/>
    <mergeCell ref="E750:G750"/>
    <mergeCell ref="A751:L751"/>
    <mergeCell ref="E758:E759"/>
    <mergeCell ref="F758:G758"/>
    <mergeCell ref="H758:K758"/>
    <mergeCell ref="L758:L759"/>
    <mergeCell ref="B739:D739"/>
    <mergeCell ref="E739:F739"/>
    <mergeCell ref="H739:I739"/>
    <mergeCell ref="J739:K739"/>
    <mergeCell ref="B637:D637"/>
    <mergeCell ref="E637:F637"/>
    <mergeCell ref="E735:F735"/>
    <mergeCell ref="H735:I735"/>
    <mergeCell ref="J735:K735"/>
    <mergeCell ref="E736:F736"/>
    <mergeCell ref="H736:I736"/>
    <mergeCell ref="J736:K736"/>
    <mergeCell ref="B736:D736"/>
    <mergeCell ref="F723:G723"/>
    <mergeCell ref="H723:I723"/>
    <mergeCell ref="A722:C722"/>
    <mergeCell ref="D722:E722"/>
    <mergeCell ref="F722:G722"/>
    <mergeCell ref="H722:I722"/>
    <mergeCell ref="J722:K722"/>
    <mergeCell ref="D723:E723"/>
    <mergeCell ref="J723:K723"/>
    <mergeCell ref="B723:C723"/>
    <mergeCell ref="B724:C724"/>
    <mergeCell ref="D724:E724"/>
    <mergeCell ref="F724:G724"/>
    <mergeCell ref="H724:I724"/>
    <mergeCell ref="J724:K724"/>
    <mergeCell ref="B733:D733"/>
    <mergeCell ref="E733:F733"/>
    <mergeCell ref="H733:I733"/>
    <mergeCell ref="J733:K733"/>
    <mergeCell ref="H734:K734"/>
    <mergeCell ref="A735:D735"/>
    <mergeCell ref="H651:K651"/>
    <mergeCell ref="J652:K652"/>
    <mergeCell ref="D613:E613"/>
    <mergeCell ref="F613:G613"/>
    <mergeCell ref="H613:I613"/>
    <mergeCell ref="J613:K613"/>
    <mergeCell ref="D615:E615"/>
    <mergeCell ref="F615:G615"/>
    <mergeCell ref="B616:C616"/>
    <mergeCell ref="D616:E616"/>
    <mergeCell ref="F616:G616"/>
    <mergeCell ref="A613:C613"/>
    <mergeCell ref="B614:C614"/>
    <mergeCell ref="D614:E614"/>
    <mergeCell ref="F614:G614"/>
    <mergeCell ref="H614:I614"/>
    <mergeCell ref="J614:K614"/>
    <mergeCell ref="B615:C615"/>
    <mergeCell ref="H634:I634"/>
    <mergeCell ref="H630:I630"/>
    <mergeCell ref="J630:K630"/>
    <mergeCell ref="B631:D631"/>
    <mergeCell ref="E631:F631"/>
    <mergeCell ref="H631:I631"/>
    <mergeCell ref="J631:K631"/>
    <mergeCell ref="B632:D632"/>
    <mergeCell ref="E632:F632"/>
    <mergeCell ref="H632:I632"/>
    <mergeCell ref="H615:I615"/>
    <mergeCell ref="J615:K615"/>
    <mergeCell ref="H616:I616"/>
    <mergeCell ref="J616:K616"/>
    <mergeCell ref="H617:K617"/>
    <mergeCell ref="H618:K618"/>
    <mergeCell ref="J606:K606"/>
    <mergeCell ref="H607:K607"/>
    <mergeCell ref="A604:F604"/>
    <mergeCell ref="H604:I604"/>
    <mergeCell ref="J604:K604"/>
    <mergeCell ref="B605:F605"/>
    <mergeCell ref="H605:I605"/>
    <mergeCell ref="J605:K605"/>
    <mergeCell ref="B606:F606"/>
    <mergeCell ref="H610:I610"/>
    <mergeCell ref="J610:K610"/>
    <mergeCell ref="H612:K612"/>
    <mergeCell ref="A608:F608"/>
    <mergeCell ref="H608:I608"/>
    <mergeCell ref="J608:K608"/>
    <mergeCell ref="B609:F609"/>
    <mergeCell ref="H609:I609"/>
    <mergeCell ref="J609:K609"/>
    <mergeCell ref="B610:F610"/>
    <mergeCell ref="B611:F611"/>
    <mergeCell ref="H611:I611"/>
    <mergeCell ref="J611:K611"/>
    <mergeCell ref="L598:L599"/>
    <mergeCell ref="H599:I599"/>
    <mergeCell ref="J599:K599"/>
    <mergeCell ref="E596:G596"/>
    <mergeCell ref="A597:L597"/>
    <mergeCell ref="A598:D599"/>
    <mergeCell ref="E598:E599"/>
    <mergeCell ref="F598:G598"/>
    <mergeCell ref="H602:I602"/>
    <mergeCell ref="J602:K602"/>
    <mergeCell ref="H603:K603"/>
    <mergeCell ref="B600:D600"/>
    <mergeCell ref="H600:I600"/>
    <mergeCell ref="J600:K600"/>
    <mergeCell ref="B601:D601"/>
    <mergeCell ref="H601:I601"/>
    <mergeCell ref="J601:K601"/>
    <mergeCell ref="B602:D602"/>
    <mergeCell ref="L556:L557"/>
    <mergeCell ref="H557:I557"/>
    <mergeCell ref="J557:K557"/>
    <mergeCell ref="H550:K550"/>
    <mergeCell ref="H551:K551"/>
    <mergeCell ref="E554:G554"/>
    <mergeCell ref="A555:L555"/>
    <mergeCell ref="A556:D557"/>
    <mergeCell ref="B561:F561"/>
    <mergeCell ref="A563:F563"/>
    <mergeCell ref="B564:F564"/>
    <mergeCell ref="A566:F566"/>
    <mergeCell ref="B567:F567"/>
    <mergeCell ref="B568:F568"/>
    <mergeCell ref="B569:F569"/>
    <mergeCell ref="B558:D558"/>
    <mergeCell ref="H558:I558"/>
    <mergeCell ref="J558:K558"/>
    <mergeCell ref="H559:K559"/>
    <mergeCell ref="A560:F560"/>
    <mergeCell ref="J560:K560"/>
    <mergeCell ref="J561:K561"/>
    <mergeCell ref="H560:I560"/>
    <mergeCell ref="H561:I561"/>
    <mergeCell ref="H562:K562"/>
    <mergeCell ref="H563:I563"/>
    <mergeCell ref="J563:K563"/>
    <mergeCell ref="H564:I564"/>
    <mergeCell ref="J564:K564"/>
    <mergeCell ref="H639:K639"/>
    <mergeCell ref="H640:K640"/>
    <mergeCell ref="H581:I581"/>
    <mergeCell ref="H582:I582"/>
    <mergeCell ref="H583:K583"/>
    <mergeCell ref="B579:D579"/>
    <mergeCell ref="H579:I579"/>
    <mergeCell ref="J579:K579"/>
    <mergeCell ref="H580:K580"/>
    <mergeCell ref="A581:F581"/>
    <mergeCell ref="J581:K581"/>
    <mergeCell ref="J582:K582"/>
    <mergeCell ref="H588:I588"/>
    <mergeCell ref="H589:I589"/>
    <mergeCell ref="B582:F582"/>
    <mergeCell ref="A584:F584"/>
    <mergeCell ref="H584:I584"/>
    <mergeCell ref="J584:K584"/>
    <mergeCell ref="H585:I585"/>
    <mergeCell ref="J585:K585"/>
    <mergeCell ref="H586:K586"/>
    <mergeCell ref="B585:F585"/>
    <mergeCell ref="A587:F587"/>
    <mergeCell ref="H587:I587"/>
    <mergeCell ref="J587:K587"/>
    <mergeCell ref="B630:D630"/>
    <mergeCell ref="E630:F630"/>
    <mergeCell ref="H591:K591"/>
    <mergeCell ref="H592:K592"/>
    <mergeCell ref="H593:K593"/>
    <mergeCell ref="H598:K598"/>
    <mergeCell ref="H606:I606"/>
    <mergeCell ref="A623:L623"/>
    <mergeCell ref="E624:F624"/>
    <mergeCell ref="H624:I624"/>
    <mergeCell ref="J624:K624"/>
    <mergeCell ref="H626:I626"/>
    <mergeCell ref="J626:K626"/>
    <mergeCell ref="A624:D624"/>
    <mergeCell ref="B625:D625"/>
    <mergeCell ref="E625:F625"/>
    <mergeCell ref="H625:I625"/>
    <mergeCell ref="J625:K625"/>
    <mergeCell ref="B626:D626"/>
    <mergeCell ref="E626:F626"/>
    <mergeCell ref="B638:D638"/>
    <mergeCell ref="E638:F638"/>
    <mergeCell ref="H638:I638"/>
    <mergeCell ref="J638:K638"/>
    <mergeCell ref="H635:I635"/>
    <mergeCell ref="J632:K632"/>
    <mergeCell ref="H633:K633"/>
    <mergeCell ref="A634:D634"/>
    <mergeCell ref="E634:F634"/>
    <mergeCell ref="J634:K634"/>
    <mergeCell ref="E635:F635"/>
    <mergeCell ref="J635:K635"/>
    <mergeCell ref="H637:I637"/>
    <mergeCell ref="J637:K637"/>
    <mergeCell ref="B635:D635"/>
    <mergeCell ref="B636:D636"/>
    <mergeCell ref="E636:F636"/>
    <mergeCell ref="H636:I636"/>
    <mergeCell ref="J636:K636"/>
    <mergeCell ref="H571:K571"/>
    <mergeCell ref="H572:K572"/>
    <mergeCell ref="H578:I578"/>
    <mergeCell ref="J578:K578"/>
    <mergeCell ref="E575:G575"/>
    <mergeCell ref="A576:L576"/>
    <mergeCell ref="A577:D578"/>
    <mergeCell ref="E577:E578"/>
    <mergeCell ref="F577:G577"/>
    <mergeCell ref="H577:K577"/>
    <mergeCell ref="L577:L578"/>
    <mergeCell ref="B628:D628"/>
    <mergeCell ref="B629:D629"/>
    <mergeCell ref="E629:F629"/>
    <mergeCell ref="H629:I629"/>
    <mergeCell ref="J629:K629"/>
    <mergeCell ref="B627:D627"/>
    <mergeCell ref="E627:F627"/>
    <mergeCell ref="H627:I627"/>
    <mergeCell ref="J627:K627"/>
    <mergeCell ref="E628:F628"/>
    <mergeCell ref="H628:I628"/>
    <mergeCell ref="J628:K628"/>
    <mergeCell ref="B588:F588"/>
    <mergeCell ref="J588:K588"/>
    <mergeCell ref="J589:K589"/>
    <mergeCell ref="B589:F589"/>
    <mergeCell ref="B590:F590"/>
    <mergeCell ref="H590:I590"/>
    <mergeCell ref="J590:K590"/>
    <mergeCell ref="H619:K619"/>
    <mergeCell ref="E622:G622"/>
    <mergeCell ref="A547:F547"/>
    <mergeCell ref="H547:I547"/>
    <mergeCell ref="J547:K547"/>
    <mergeCell ref="B548:F548"/>
    <mergeCell ref="H548:I548"/>
    <mergeCell ref="J548:K548"/>
    <mergeCell ref="H549:K549"/>
    <mergeCell ref="H565:K565"/>
    <mergeCell ref="H566:I566"/>
    <mergeCell ref="J566:K566"/>
    <mergeCell ref="H567:I567"/>
    <mergeCell ref="J567:K567"/>
    <mergeCell ref="H568:I568"/>
    <mergeCell ref="J568:K568"/>
    <mergeCell ref="H569:I569"/>
    <mergeCell ref="J569:K569"/>
    <mergeCell ref="H570:K570"/>
    <mergeCell ref="E556:E557"/>
    <mergeCell ref="F556:G556"/>
    <mergeCell ref="H556:K556"/>
    <mergeCell ref="E502:E503"/>
    <mergeCell ref="F502:G502"/>
    <mergeCell ref="H502:K502"/>
    <mergeCell ref="L502:L503"/>
    <mergeCell ref="H503:I503"/>
    <mergeCell ref="J503:K503"/>
    <mergeCell ref="A502:D503"/>
    <mergeCell ref="B504:D504"/>
    <mergeCell ref="H504:I504"/>
    <mergeCell ref="J504:K504"/>
    <mergeCell ref="H505:K505"/>
    <mergeCell ref="A506:F506"/>
    <mergeCell ref="J506:K506"/>
    <mergeCell ref="J507:K507"/>
    <mergeCell ref="H506:I506"/>
    <mergeCell ref="H507:I507"/>
    <mergeCell ref="H508:I508"/>
    <mergeCell ref="J508:K508"/>
    <mergeCell ref="B534:D534"/>
    <mergeCell ref="H534:I534"/>
    <mergeCell ref="J534:K534"/>
    <mergeCell ref="B535:D535"/>
    <mergeCell ref="H535:I535"/>
    <mergeCell ref="J535:K535"/>
    <mergeCell ref="B536:D536"/>
    <mergeCell ref="H536:I536"/>
    <mergeCell ref="J536:K536"/>
    <mergeCell ref="H537:K537"/>
    <mergeCell ref="H538:K538"/>
    <mergeCell ref="H539:K539"/>
    <mergeCell ref="J545:K545"/>
    <mergeCell ref="H546:K546"/>
    <mergeCell ref="E542:G542"/>
    <mergeCell ref="A543:L543"/>
    <mergeCell ref="A544:F544"/>
    <mergeCell ref="H544:I544"/>
    <mergeCell ref="J544:K544"/>
    <mergeCell ref="B545:F545"/>
    <mergeCell ref="H545:I545"/>
    <mergeCell ref="E523:G523"/>
    <mergeCell ref="H509:I509"/>
    <mergeCell ref="J509:K509"/>
    <mergeCell ref="H510:K510"/>
    <mergeCell ref="H511:I511"/>
    <mergeCell ref="J511:K511"/>
    <mergeCell ref="F512:K512"/>
    <mergeCell ref="H513:K513"/>
    <mergeCell ref="H514:K514"/>
    <mergeCell ref="H515:K515"/>
    <mergeCell ref="H516:K516"/>
    <mergeCell ref="H533:I533"/>
    <mergeCell ref="J533:K533"/>
    <mergeCell ref="E530:G530"/>
    <mergeCell ref="A531:L531"/>
    <mergeCell ref="A532:D533"/>
    <mergeCell ref="E532:E533"/>
    <mergeCell ref="F532:G532"/>
    <mergeCell ref="H532:K532"/>
    <mergeCell ref="L532:L533"/>
    <mergeCell ref="H495:K495"/>
    <mergeCell ref="H517:I517"/>
    <mergeCell ref="J517:K517"/>
    <mergeCell ref="H518:I518"/>
    <mergeCell ref="J518:K518"/>
    <mergeCell ref="H519:I519"/>
    <mergeCell ref="J519:K519"/>
    <mergeCell ref="H520:K520"/>
    <mergeCell ref="H521:K521"/>
    <mergeCell ref="L521:L522"/>
    <mergeCell ref="H525:K525"/>
    <mergeCell ref="H526:K526"/>
    <mergeCell ref="H496:K496"/>
    <mergeCell ref="H497:K497"/>
    <mergeCell ref="E500:G500"/>
    <mergeCell ref="A501:L501"/>
    <mergeCell ref="H527:K527"/>
    <mergeCell ref="B507:F507"/>
    <mergeCell ref="B508:F508"/>
    <mergeCell ref="B509:F509"/>
    <mergeCell ref="A511:D511"/>
    <mergeCell ref="F511:G511"/>
    <mergeCell ref="B512:D512"/>
    <mergeCell ref="A517:F517"/>
    <mergeCell ref="C524:D524"/>
    <mergeCell ref="E524:G524"/>
    <mergeCell ref="B518:F518"/>
    <mergeCell ref="B519:F519"/>
    <mergeCell ref="A521:B522"/>
    <mergeCell ref="C521:D522"/>
    <mergeCell ref="E521:G522"/>
    <mergeCell ref="C523:D523"/>
    <mergeCell ref="H433:I433"/>
    <mergeCell ref="J433:K433"/>
    <mergeCell ref="H434:K434"/>
    <mergeCell ref="E441:E442"/>
    <mergeCell ref="F441:G441"/>
    <mergeCell ref="H441:K441"/>
    <mergeCell ref="L441:L442"/>
    <mergeCell ref="H442:I442"/>
    <mergeCell ref="J442:K442"/>
    <mergeCell ref="H435:K435"/>
    <mergeCell ref="H436:K436"/>
    <mergeCell ref="E439:G439"/>
    <mergeCell ref="A440:L440"/>
    <mergeCell ref="A441:D442"/>
    <mergeCell ref="B494:C494"/>
    <mergeCell ref="D494:E494"/>
    <mergeCell ref="F494:G494"/>
    <mergeCell ref="H494:I494"/>
    <mergeCell ref="J494:K494"/>
    <mergeCell ref="H489:I489"/>
    <mergeCell ref="H490:I490"/>
    <mergeCell ref="B487:D487"/>
    <mergeCell ref="H487:I487"/>
    <mergeCell ref="J487:K487"/>
    <mergeCell ref="H488:K488"/>
    <mergeCell ref="A489:F489"/>
    <mergeCell ref="J489:K489"/>
    <mergeCell ref="J490:K490"/>
    <mergeCell ref="F493:G493"/>
    <mergeCell ref="H493:I493"/>
    <mergeCell ref="B490:F490"/>
    <mergeCell ref="B491:F491"/>
    <mergeCell ref="H491:I491"/>
    <mergeCell ref="J491:K491"/>
    <mergeCell ref="H492:K492"/>
    <mergeCell ref="D493:E493"/>
    <mergeCell ref="J493:K493"/>
    <mergeCell ref="A493:C493"/>
    <mergeCell ref="B475:F475"/>
    <mergeCell ref="H475:I475"/>
    <mergeCell ref="J475:K475"/>
    <mergeCell ref="B476:F476"/>
    <mergeCell ref="J476:K476"/>
    <mergeCell ref="B477:F477"/>
    <mergeCell ref="J477:K477"/>
    <mergeCell ref="H476:I476"/>
    <mergeCell ref="H477:I477"/>
    <mergeCell ref="H478:K478"/>
    <mergeCell ref="H479:K479"/>
    <mergeCell ref="H480:K480"/>
    <mergeCell ref="H486:I486"/>
    <mergeCell ref="J486:K486"/>
    <mergeCell ref="E483:G483"/>
    <mergeCell ref="A484:L484"/>
    <mergeCell ref="A485:D486"/>
    <mergeCell ref="E485:E486"/>
    <mergeCell ref="F485:G485"/>
    <mergeCell ref="H485:K485"/>
    <mergeCell ref="L485:L486"/>
    <mergeCell ref="B472:F472"/>
    <mergeCell ref="H472:I472"/>
    <mergeCell ref="J472:K472"/>
    <mergeCell ref="H473:K473"/>
    <mergeCell ref="H474:I474"/>
    <mergeCell ref="J474:K474"/>
    <mergeCell ref="A452:F452"/>
    <mergeCell ref="B453:F453"/>
    <mergeCell ref="H453:I453"/>
    <mergeCell ref="J453:K453"/>
    <mergeCell ref="B454:F454"/>
    <mergeCell ref="J454:K454"/>
    <mergeCell ref="B455:F455"/>
    <mergeCell ref="J455:K455"/>
    <mergeCell ref="H454:I454"/>
    <mergeCell ref="H455:I455"/>
    <mergeCell ref="H456:K456"/>
    <mergeCell ref="H457:K457"/>
    <mergeCell ref="H458:K458"/>
    <mergeCell ref="A474:F474"/>
    <mergeCell ref="H467:I467"/>
    <mergeCell ref="H468:I468"/>
    <mergeCell ref="B465:D465"/>
    <mergeCell ref="H465:I465"/>
    <mergeCell ref="J465:K465"/>
    <mergeCell ref="H466:K466"/>
    <mergeCell ref="A467:F467"/>
    <mergeCell ref="J467:K467"/>
    <mergeCell ref="J468:K468"/>
    <mergeCell ref="B468:F468"/>
    <mergeCell ref="B469:F469"/>
    <mergeCell ref="H469:I469"/>
    <mergeCell ref="J469:K469"/>
    <mergeCell ref="H470:K470"/>
    <mergeCell ref="H471:I471"/>
    <mergeCell ref="J471:K471"/>
    <mergeCell ref="A471:F471"/>
    <mergeCell ref="B447:F447"/>
    <mergeCell ref="H447:I447"/>
    <mergeCell ref="J447:K447"/>
    <mergeCell ref="H448:K448"/>
    <mergeCell ref="H449:I449"/>
    <mergeCell ref="J449:K449"/>
    <mergeCell ref="A449:F449"/>
    <mergeCell ref="B450:F450"/>
    <mergeCell ref="H450:I450"/>
    <mergeCell ref="J450:K450"/>
    <mergeCell ref="H451:K451"/>
    <mergeCell ref="H452:I452"/>
    <mergeCell ref="J452:K452"/>
    <mergeCell ref="H464:I464"/>
    <mergeCell ref="J464:K464"/>
    <mergeCell ref="E461:G461"/>
    <mergeCell ref="A462:L462"/>
    <mergeCell ref="A463:D464"/>
    <mergeCell ref="E463:E464"/>
    <mergeCell ref="F463:G463"/>
    <mergeCell ref="H463:K463"/>
    <mergeCell ref="L463:L464"/>
    <mergeCell ref="H402:K402"/>
    <mergeCell ref="H403:K403"/>
    <mergeCell ref="E406:G406"/>
    <mergeCell ref="B421:F421"/>
    <mergeCell ref="B422:F422"/>
    <mergeCell ref="H422:I422"/>
    <mergeCell ref="J422:K422"/>
    <mergeCell ref="H423:K423"/>
    <mergeCell ref="H424:K424"/>
    <mergeCell ref="H425:K425"/>
    <mergeCell ref="H445:I445"/>
    <mergeCell ref="H446:I446"/>
    <mergeCell ref="B443:D443"/>
    <mergeCell ref="H443:I443"/>
    <mergeCell ref="J443:K443"/>
    <mergeCell ref="H444:K444"/>
    <mergeCell ref="A445:F445"/>
    <mergeCell ref="J445:K445"/>
    <mergeCell ref="J446:K446"/>
    <mergeCell ref="B446:F446"/>
    <mergeCell ref="B431:F431"/>
    <mergeCell ref="B432:F432"/>
    <mergeCell ref="B433:F433"/>
    <mergeCell ref="E428:G428"/>
    <mergeCell ref="A429:L429"/>
    <mergeCell ref="A430:F430"/>
    <mergeCell ref="J430:K430"/>
    <mergeCell ref="J431:K431"/>
    <mergeCell ref="H430:I430"/>
    <mergeCell ref="H431:I431"/>
    <mergeCell ref="H432:I432"/>
    <mergeCell ref="J432:K432"/>
    <mergeCell ref="J395:K395"/>
    <mergeCell ref="E396:F396"/>
    <mergeCell ref="J396:K396"/>
    <mergeCell ref="H395:I395"/>
    <mergeCell ref="H396:I396"/>
    <mergeCell ref="H397:K397"/>
    <mergeCell ref="H398:I398"/>
    <mergeCell ref="J398:K398"/>
    <mergeCell ref="H399:I399"/>
    <mergeCell ref="J399:K399"/>
    <mergeCell ref="B401:D401"/>
    <mergeCell ref="E401:F401"/>
    <mergeCell ref="H401:I401"/>
    <mergeCell ref="J401:K401"/>
    <mergeCell ref="B396:D396"/>
    <mergeCell ref="A398:D398"/>
    <mergeCell ref="E398:F398"/>
    <mergeCell ref="B399:D399"/>
    <mergeCell ref="E399:F399"/>
    <mergeCell ref="B400:D400"/>
    <mergeCell ref="E400:F400"/>
    <mergeCell ref="H400:I400"/>
    <mergeCell ref="J400:K400"/>
    <mergeCell ref="H416:I416"/>
    <mergeCell ref="H417:I417"/>
    <mergeCell ref="H418:K418"/>
    <mergeCell ref="B414:F414"/>
    <mergeCell ref="H414:I414"/>
    <mergeCell ref="J414:K414"/>
    <mergeCell ref="H415:K415"/>
    <mergeCell ref="A416:F416"/>
    <mergeCell ref="J416:K416"/>
    <mergeCell ref="J417:K417"/>
    <mergeCell ref="H420:I420"/>
    <mergeCell ref="H421:I421"/>
    <mergeCell ref="B417:F417"/>
    <mergeCell ref="A419:F419"/>
    <mergeCell ref="H419:I419"/>
    <mergeCell ref="J419:K419"/>
    <mergeCell ref="B420:F420"/>
    <mergeCell ref="J420:K420"/>
    <mergeCell ref="J421:K421"/>
    <mergeCell ref="B381:D381"/>
    <mergeCell ref="H381:I381"/>
    <mergeCell ref="J381:K381"/>
    <mergeCell ref="H382:K382"/>
    <mergeCell ref="H383:K383"/>
    <mergeCell ref="H384:K384"/>
    <mergeCell ref="A408:D409"/>
    <mergeCell ref="B410:D410"/>
    <mergeCell ref="A407:L407"/>
    <mergeCell ref="E408:E409"/>
    <mergeCell ref="F408:G408"/>
    <mergeCell ref="H408:K408"/>
    <mergeCell ref="L408:L409"/>
    <mergeCell ref="H409:I409"/>
    <mergeCell ref="J409:K409"/>
    <mergeCell ref="H413:I413"/>
    <mergeCell ref="J413:K413"/>
    <mergeCell ref="H410:I410"/>
    <mergeCell ref="J410:K410"/>
    <mergeCell ref="H411:K411"/>
    <mergeCell ref="A412:F412"/>
    <mergeCell ref="H412:I412"/>
    <mergeCell ref="J412:K412"/>
    <mergeCell ref="B413:F413"/>
    <mergeCell ref="E387:G387"/>
    <mergeCell ref="A388:L388"/>
    <mergeCell ref="A389:L389"/>
    <mergeCell ref="H390:K390"/>
    <mergeCell ref="E393:G393"/>
    <mergeCell ref="A394:L394"/>
    <mergeCell ref="A395:D395"/>
    <mergeCell ref="E395:F395"/>
    <mergeCell ref="H336:I336"/>
    <mergeCell ref="J336:K336"/>
    <mergeCell ref="H339:K339"/>
    <mergeCell ref="H340:K340"/>
    <mergeCell ref="H341:K341"/>
    <mergeCell ref="E344:G344"/>
    <mergeCell ref="A345:L345"/>
    <mergeCell ref="B348:D348"/>
    <mergeCell ref="B349:D349"/>
    <mergeCell ref="B350:D350"/>
    <mergeCell ref="B351:D351"/>
    <mergeCell ref="A353:F353"/>
    <mergeCell ref="B354:F354"/>
    <mergeCell ref="A346:D347"/>
    <mergeCell ref="E346:E347"/>
    <mergeCell ref="F346:G346"/>
    <mergeCell ref="H346:K346"/>
    <mergeCell ref="L346:L347"/>
    <mergeCell ref="J347:K347"/>
    <mergeCell ref="J348:K348"/>
    <mergeCell ref="H347:I347"/>
    <mergeCell ref="H348:I348"/>
    <mergeCell ref="H349:I349"/>
    <mergeCell ref="J349:K349"/>
    <mergeCell ref="H350:I350"/>
    <mergeCell ref="J350:K350"/>
    <mergeCell ref="H351:I351"/>
    <mergeCell ref="J351:K351"/>
    <mergeCell ref="H352:K352"/>
    <mergeCell ref="H353:I353"/>
    <mergeCell ref="J353:K353"/>
    <mergeCell ref="H354:I354"/>
    <mergeCell ref="B371:F371"/>
    <mergeCell ref="H371:I371"/>
    <mergeCell ref="J371:K371"/>
    <mergeCell ref="H372:K372"/>
    <mergeCell ref="H373:K373"/>
    <mergeCell ref="H374:K374"/>
    <mergeCell ref="H379:K379"/>
    <mergeCell ref="L379:L380"/>
    <mergeCell ref="H380:I380"/>
    <mergeCell ref="J380:K380"/>
    <mergeCell ref="E377:G377"/>
    <mergeCell ref="A378:L378"/>
    <mergeCell ref="A379:D380"/>
    <mergeCell ref="E379:E380"/>
    <mergeCell ref="F379:G379"/>
    <mergeCell ref="A333:C333"/>
    <mergeCell ref="D333:E333"/>
    <mergeCell ref="F333:G333"/>
    <mergeCell ref="H333:I333"/>
    <mergeCell ref="J333:K333"/>
    <mergeCell ref="B334:C334"/>
    <mergeCell ref="D334:E334"/>
    <mergeCell ref="J334:K334"/>
    <mergeCell ref="D336:E337"/>
    <mergeCell ref="D338:E338"/>
    <mergeCell ref="F334:G334"/>
    <mergeCell ref="H334:I334"/>
    <mergeCell ref="H335:K335"/>
    <mergeCell ref="A336:B337"/>
    <mergeCell ref="C336:C337"/>
    <mergeCell ref="F336:G336"/>
    <mergeCell ref="L336:L337"/>
    <mergeCell ref="H356:K356"/>
    <mergeCell ref="H357:K357"/>
    <mergeCell ref="E360:G360"/>
    <mergeCell ref="A361:L361"/>
    <mergeCell ref="A362:D362"/>
    <mergeCell ref="J362:K362"/>
    <mergeCell ref="E362:F362"/>
    <mergeCell ref="H362:I362"/>
    <mergeCell ref="B363:D363"/>
    <mergeCell ref="E363:F363"/>
    <mergeCell ref="H363:I363"/>
    <mergeCell ref="J363:K363"/>
    <mergeCell ref="H364:K364"/>
    <mergeCell ref="H365:K365"/>
    <mergeCell ref="E368:G368"/>
    <mergeCell ref="A369:L369"/>
    <mergeCell ref="H370:I370"/>
    <mergeCell ref="J370:K370"/>
    <mergeCell ref="A370:F370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outlinePr summaryBelow="0"/>
  </sheetPr>
  <dimension ref="A1:J1000"/>
  <sheetViews>
    <sheetView workbookViewId="0">
      <selection activeCell="N8" sqref="N8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26" width="8.7109375" customWidth="1"/>
  </cols>
  <sheetData>
    <row r="1" spans="1:10" ht="102" customHeight="1">
      <c r="A1" s="154"/>
      <c r="B1" s="127"/>
      <c r="C1" s="127"/>
      <c r="D1" s="127"/>
      <c r="E1" s="127"/>
      <c r="F1" s="127"/>
      <c r="G1" s="127"/>
      <c r="H1" s="127"/>
      <c r="I1" s="127"/>
    </row>
    <row r="2" spans="1:10" ht="9.75" customHeight="1">
      <c r="A2" s="44"/>
      <c r="B2" s="44"/>
      <c r="C2" s="44"/>
      <c r="D2" s="170"/>
      <c r="E2" s="127"/>
      <c r="F2" s="127"/>
      <c r="G2" s="44"/>
      <c r="H2" s="44"/>
      <c r="I2" s="44"/>
    </row>
    <row r="3" spans="1:10" ht="19.5" customHeight="1">
      <c r="A3" s="171" t="s">
        <v>4285</v>
      </c>
      <c r="B3" s="149"/>
      <c r="C3" s="149"/>
      <c r="D3" s="149"/>
      <c r="E3" s="149"/>
      <c r="F3" s="149"/>
      <c r="G3" s="149"/>
      <c r="H3" s="149"/>
      <c r="I3" s="150"/>
    </row>
    <row r="4" spans="1:10" ht="15" customHeight="1">
      <c r="A4" s="172" t="s">
        <v>4286</v>
      </c>
      <c r="B4" s="149"/>
      <c r="C4" s="150"/>
      <c r="D4" s="173" t="s">
        <v>4287</v>
      </c>
      <c r="E4" s="150"/>
      <c r="F4" s="73" t="s">
        <v>4288</v>
      </c>
      <c r="G4" s="73" t="s">
        <v>4289</v>
      </c>
      <c r="H4" s="73" t="s">
        <v>4290</v>
      </c>
      <c r="I4" s="73" t="s">
        <v>4291</v>
      </c>
    </row>
    <row r="5" spans="1:10" ht="15" customHeight="1">
      <c r="A5" s="80" t="s">
        <v>4292</v>
      </c>
      <c r="B5" s="174" t="s">
        <v>4293</v>
      </c>
      <c r="C5" s="150"/>
      <c r="D5" s="175" t="s">
        <v>4294</v>
      </c>
      <c r="E5" s="150"/>
      <c r="F5" s="80" t="s">
        <v>4295</v>
      </c>
      <c r="G5" s="87">
        <v>0.35</v>
      </c>
      <c r="H5" s="81">
        <v>10.57</v>
      </c>
      <c r="I5" s="81">
        <v>3.7</v>
      </c>
      <c r="J5" s="88" t="s">
        <v>2242</v>
      </c>
    </row>
    <row r="6" spans="1:10" ht="15" customHeight="1">
      <c r="A6" s="44"/>
      <c r="B6" s="44"/>
      <c r="C6" s="44"/>
      <c r="D6" s="44"/>
      <c r="E6" s="44"/>
      <c r="F6" s="44"/>
      <c r="G6" s="178" t="s">
        <v>4296</v>
      </c>
      <c r="H6" s="150"/>
      <c r="I6" s="82">
        <v>3.7</v>
      </c>
    </row>
    <row r="7" spans="1:10" ht="15" customHeight="1">
      <c r="A7" s="172" t="s">
        <v>4297</v>
      </c>
      <c r="B7" s="149"/>
      <c r="C7" s="150"/>
      <c r="D7" s="173" t="s">
        <v>4298</v>
      </c>
      <c r="E7" s="150"/>
      <c r="F7" s="73" t="s">
        <v>4299</v>
      </c>
      <c r="G7" s="73" t="s">
        <v>4300</v>
      </c>
      <c r="H7" s="73" t="s">
        <v>4301</v>
      </c>
      <c r="I7" s="73" t="s">
        <v>4302</v>
      </c>
    </row>
    <row r="8" spans="1:10" ht="15" customHeight="1">
      <c r="A8" s="80" t="s">
        <v>4303</v>
      </c>
      <c r="B8" s="174" t="s">
        <v>4304</v>
      </c>
      <c r="C8" s="150"/>
      <c r="D8" s="175" t="s">
        <v>4305</v>
      </c>
      <c r="E8" s="150"/>
      <c r="F8" s="80" t="s">
        <v>4306</v>
      </c>
      <c r="G8" s="87">
        <v>0.02</v>
      </c>
      <c r="H8" s="81">
        <v>295.62</v>
      </c>
      <c r="I8" s="81">
        <v>5.91</v>
      </c>
      <c r="J8" s="88" t="s">
        <v>2254</v>
      </c>
    </row>
    <row r="9" spans="1:10" ht="15" customHeight="1">
      <c r="A9" s="44"/>
      <c r="B9" s="44"/>
      <c r="C9" s="44"/>
      <c r="D9" s="44"/>
      <c r="E9" s="44"/>
      <c r="F9" s="44"/>
      <c r="G9" s="178" t="s">
        <v>4307</v>
      </c>
      <c r="H9" s="150"/>
      <c r="I9" s="82">
        <v>5.91</v>
      </c>
    </row>
    <row r="10" spans="1:10" ht="15" customHeight="1">
      <c r="A10" s="44"/>
      <c r="B10" s="44"/>
      <c r="C10" s="44"/>
      <c r="D10" s="44"/>
      <c r="E10" s="44"/>
      <c r="F10" s="44"/>
      <c r="G10" s="169" t="s">
        <v>4308</v>
      </c>
      <c r="H10" s="150"/>
      <c r="I10" s="67">
        <v>9.61</v>
      </c>
    </row>
    <row r="11" spans="1:10" ht="15" customHeight="1">
      <c r="A11" s="44"/>
      <c r="B11" s="44"/>
      <c r="C11" s="44"/>
      <c r="D11" s="44"/>
      <c r="E11" s="44"/>
      <c r="F11" s="44"/>
    </row>
    <row r="12" spans="1:10" ht="15" customHeight="1">
      <c r="A12" s="44"/>
      <c r="B12" s="44"/>
      <c r="C12" s="44"/>
      <c r="D12" s="44"/>
      <c r="E12" s="44"/>
      <c r="F12" s="44"/>
    </row>
    <row r="13" spans="1:10" ht="9.75" customHeight="1">
      <c r="A13" s="44"/>
      <c r="B13" s="44"/>
      <c r="C13" s="44"/>
      <c r="D13" s="170"/>
      <c r="E13" s="127"/>
      <c r="F13" s="127"/>
      <c r="G13" s="44"/>
      <c r="H13" s="44"/>
      <c r="I13" s="44"/>
    </row>
    <row r="14" spans="1:10" ht="19.5" customHeight="1">
      <c r="A14" s="171" t="s">
        <v>4309</v>
      </c>
      <c r="B14" s="149"/>
      <c r="C14" s="149"/>
      <c r="D14" s="149"/>
      <c r="E14" s="149"/>
      <c r="F14" s="149"/>
      <c r="G14" s="149"/>
      <c r="H14" s="149"/>
      <c r="I14" s="150"/>
    </row>
    <row r="15" spans="1:10" ht="12.75" customHeight="1">
      <c r="A15" s="185" t="s">
        <v>4310</v>
      </c>
      <c r="B15" s="146"/>
      <c r="C15" s="186"/>
      <c r="D15" s="190" t="s">
        <v>4311</v>
      </c>
      <c r="E15" s="179" t="s">
        <v>4312</v>
      </c>
      <c r="F15" s="150"/>
      <c r="G15" s="179" t="s">
        <v>4313</v>
      </c>
      <c r="H15" s="150"/>
      <c r="I15" s="184" t="s">
        <v>4314</v>
      </c>
    </row>
    <row r="16" spans="1:10" ht="12" customHeight="1">
      <c r="A16" s="187"/>
      <c r="B16" s="188"/>
      <c r="C16" s="189"/>
      <c r="D16" s="191"/>
      <c r="E16" s="73" t="s">
        <v>4315</v>
      </c>
      <c r="F16" s="73" t="s">
        <v>4316</v>
      </c>
      <c r="G16" s="73" t="s">
        <v>4317</v>
      </c>
      <c r="H16" s="73" t="s">
        <v>4318</v>
      </c>
      <c r="I16" s="156"/>
    </row>
    <row r="17" spans="1:10" ht="15" customHeight="1">
      <c r="A17" s="69" t="s">
        <v>4319</v>
      </c>
      <c r="B17" s="181" t="s">
        <v>4320</v>
      </c>
      <c r="C17" s="150"/>
      <c r="D17" s="74">
        <v>2</v>
      </c>
      <c r="E17" s="74">
        <v>1</v>
      </c>
      <c r="F17" s="74">
        <v>0</v>
      </c>
      <c r="G17" s="71">
        <v>134.49629999999999</v>
      </c>
      <c r="H17" s="71">
        <v>58.480899999999998</v>
      </c>
      <c r="I17" s="71">
        <v>268.99259999999998</v>
      </c>
      <c r="J17" s="88" t="s">
        <v>2254</v>
      </c>
    </row>
    <row r="18" spans="1:10" ht="15" customHeight="1">
      <c r="A18" s="69" t="s">
        <v>4321</v>
      </c>
      <c r="B18" s="181" t="s">
        <v>4322</v>
      </c>
      <c r="C18" s="150"/>
      <c r="D18" s="74">
        <v>1</v>
      </c>
      <c r="E18" s="74">
        <v>1</v>
      </c>
      <c r="F18" s="74">
        <v>0</v>
      </c>
      <c r="G18" s="71">
        <v>21.837800000000001</v>
      </c>
      <c r="H18" s="71">
        <v>2.7915000000000001</v>
      </c>
      <c r="I18" s="71">
        <v>21.837800000000001</v>
      </c>
      <c r="J18" s="88" t="s">
        <v>2254</v>
      </c>
    </row>
    <row r="19" spans="1:10" ht="15" customHeight="1">
      <c r="A19" s="69" t="s">
        <v>4323</v>
      </c>
      <c r="B19" s="181" t="s">
        <v>4324</v>
      </c>
      <c r="C19" s="150"/>
      <c r="D19" s="74">
        <v>1</v>
      </c>
      <c r="E19" s="74">
        <v>1</v>
      </c>
      <c r="F19" s="74">
        <v>0</v>
      </c>
      <c r="G19" s="71">
        <v>60.596299999999999</v>
      </c>
      <c r="H19" s="71">
        <v>44.456299999999999</v>
      </c>
      <c r="I19" s="71">
        <v>60.596299999999999</v>
      </c>
      <c r="J19" s="88" t="s">
        <v>2254</v>
      </c>
    </row>
    <row r="20" spans="1:10" ht="15" customHeight="1">
      <c r="A20" s="44"/>
      <c r="B20" s="44"/>
      <c r="C20" s="44"/>
      <c r="D20" s="44"/>
      <c r="E20" s="44"/>
      <c r="F20" s="44"/>
      <c r="G20" s="168" t="s">
        <v>4325</v>
      </c>
      <c r="H20" s="150"/>
      <c r="I20" s="72">
        <v>351.42669999999998</v>
      </c>
    </row>
    <row r="21" spans="1:10" ht="19.5" customHeight="1">
      <c r="A21" s="180" t="s">
        <v>4326</v>
      </c>
      <c r="B21" s="149"/>
      <c r="C21" s="149"/>
      <c r="D21" s="149"/>
      <c r="E21" s="150"/>
      <c r="F21" s="65" t="s">
        <v>4327</v>
      </c>
      <c r="G21" s="65" t="s">
        <v>4328</v>
      </c>
      <c r="H21" s="65" t="s">
        <v>4329</v>
      </c>
      <c r="I21" s="65" t="s">
        <v>4330</v>
      </c>
    </row>
    <row r="22" spans="1:10" ht="15" customHeight="1">
      <c r="A22" s="69" t="s">
        <v>4331</v>
      </c>
      <c r="B22" s="181" t="s">
        <v>4332</v>
      </c>
      <c r="C22" s="149"/>
      <c r="D22" s="149"/>
      <c r="E22" s="149"/>
      <c r="F22" s="69" t="s">
        <v>4333</v>
      </c>
      <c r="G22" s="74">
        <v>2</v>
      </c>
      <c r="H22" s="71">
        <v>12.1578</v>
      </c>
      <c r="I22" s="71">
        <v>24.3156</v>
      </c>
      <c r="J22" s="88" t="s">
        <v>2254</v>
      </c>
    </row>
    <row r="23" spans="1:10" ht="15" customHeight="1">
      <c r="A23" s="44"/>
      <c r="B23" s="44"/>
      <c r="C23" s="44"/>
      <c r="D23" s="44"/>
      <c r="E23" s="44"/>
      <c r="F23" s="44"/>
      <c r="G23" s="168" t="s">
        <v>4334</v>
      </c>
      <c r="H23" s="150"/>
      <c r="I23" s="72">
        <v>24.3156</v>
      </c>
    </row>
    <row r="24" spans="1:10" ht="19.5" customHeight="1">
      <c r="A24" s="180" t="s">
        <v>4335</v>
      </c>
      <c r="B24" s="149"/>
      <c r="C24" s="149"/>
      <c r="D24" s="149"/>
      <c r="E24" s="150"/>
      <c r="F24" s="65" t="s">
        <v>4336</v>
      </c>
      <c r="G24" s="65" t="s">
        <v>4337</v>
      </c>
      <c r="H24" s="65" t="s">
        <v>4338</v>
      </c>
      <c r="I24" s="65" t="s">
        <v>4339</v>
      </c>
    </row>
    <row r="25" spans="1:10" ht="15" customHeight="1">
      <c r="A25" s="69" t="s">
        <v>4340</v>
      </c>
      <c r="B25" s="181" t="s">
        <v>4341</v>
      </c>
      <c r="C25" s="149"/>
      <c r="D25" s="149"/>
      <c r="E25" s="150"/>
      <c r="F25" s="69" t="s">
        <v>4342</v>
      </c>
      <c r="G25" s="71">
        <v>102</v>
      </c>
      <c r="H25" s="71">
        <v>7.99</v>
      </c>
      <c r="I25" s="71">
        <v>814.98</v>
      </c>
      <c r="J25" s="88" t="s">
        <v>2254</v>
      </c>
    </row>
    <row r="26" spans="1:10" ht="15.75" customHeight="1">
      <c r="A26" s="69" t="s">
        <v>4343</v>
      </c>
      <c r="B26" s="181" t="s">
        <v>4344</v>
      </c>
      <c r="C26" s="149"/>
      <c r="D26" s="149"/>
      <c r="E26" s="150"/>
      <c r="F26" s="69" t="s">
        <v>4345</v>
      </c>
      <c r="G26" s="71">
        <v>1.64</v>
      </c>
      <c r="H26" s="71">
        <v>295.75</v>
      </c>
      <c r="I26" s="71">
        <v>485.03</v>
      </c>
      <c r="J26" s="88" t="s">
        <v>2254</v>
      </c>
    </row>
    <row r="27" spans="1:10" ht="15.75" customHeight="1">
      <c r="A27" s="69" t="s">
        <v>4346</v>
      </c>
      <c r="B27" s="181" t="s">
        <v>4347</v>
      </c>
      <c r="C27" s="149"/>
      <c r="D27" s="149"/>
      <c r="E27" s="150"/>
      <c r="F27" s="69" t="s">
        <v>4348</v>
      </c>
      <c r="G27" s="71">
        <v>10</v>
      </c>
      <c r="H27" s="71">
        <v>9.5299999999999994</v>
      </c>
      <c r="I27" s="71">
        <v>95.3</v>
      </c>
      <c r="J27" s="88" t="s">
        <v>2254</v>
      </c>
    </row>
    <row r="28" spans="1:10" ht="15" customHeight="1">
      <c r="A28" s="69" t="s">
        <v>4349</v>
      </c>
      <c r="B28" s="181" t="s">
        <v>4350</v>
      </c>
      <c r="C28" s="149"/>
      <c r="D28" s="149"/>
      <c r="E28" s="150"/>
      <c r="F28" s="69" t="s">
        <v>4351</v>
      </c>
      <c r="G28" s="71">
        <v>59</v>
      </c>
      <c r="H28" s="71">
        <v>8.41</v>
      </c>
      <c r="I28" s="71">
        <v>496.19</v>
      </c>
      <c r="J28" s="88" t="s">
        <v>2254</v>
      </c>
    </row>
    <row r="29" spans="1:10" ht="15" customHeight="1">
      <c r="A29" s="44"/>
      <c r="B29" s="44"/>
      <c r="C29" s="44"/>
      <c r="D29" s="44"/>
      <c r="E29" s="44"/>
      <c r="F29" s="44"/>
      <c r="G29" s="168" t="s">
        <v>4352</v>
      </c>
      <c r="H29" s="150"/>
      <c r="I29" s="72">
        <v>1891.5</v>
      </c>
    </row>
    <row r="30" spans="1:10" ht="15" customHeight="1">
      <c r="A30" s="180" t="s">
        <v>4353</v>
      </c>
      <c r="B30" s="150"/>
      <c r="C30" s="173" t="s">
        <v>4354</v>
      </c>
      <c r="D30" s="150"/>
      <c r="E30" s="173" t="s">
        <v>4355</v>
      </c>
      <c r="F30" s="150"/>
      <c r="G30" s="73" t="s">
        <v>4356</v>
      </c>
      <c r="H30" s="73" t="s">
        <v>4357</v>
      </c>
      <c r="I30" s="73" t="s">
        <v>4358</v>
      </c>
    </row>
    <row r="31" spans="1:10" ht="27.75" customHeight="1">
      <c r="A31" s="76" t="s">
        <v>4359</v>
      </c>
      <c r="B31" s="78" t="s">
        <v>4360</v>
      </c>
      <c r="C31" s="193" t="s">
        <v>4361</v>
      </c>
      <c r="D31" s="150"/>
      <c r="E31" s="193" t="s">
        <v>4362</v>
      </c>
      <c r="F31" s="150"/>
      <c r="G31" s="89">
        <v>5.3760000000000003</v>
      </c>
      <c r="H31" s="77">
        <v>9.48</v>
      </c>
      <c r="I31" s="77">
        <v>50.964480000000002</v>
      </c>
      <c r="J31" s="88" t="s">
        <v>2254</v>
      </c>
    </row>
    <row r="32" spans="1:10" ht="15" customHeight="1">
      <c r="A32" s="44"/>
      <c r="B32" s="44"/>
      <c r="C32" s="44"/>
      <c r="D32" s="44"/>
      <c r="E32" s="44"/>
      <c r="F32" s="44"/>
      <c r="G32" s="168" t="s">
        <v>4363</v>
      </c>
      <c r="H32" s="150"/>
      <c r="I32" s="71">
        <v>50.964500000000001</v>
      </c>
    </row>
    <row r="33" spans="1:10" ht="15" customHeight="1">
      <c r="A33" s="44"/>
      <c r="B33" s="44"/>
      <c r="C33" s="44"/>
      <c r="D33" s="44"/>
      <c r="E33" s="44"/>
      <c r="F33" s="44"/>
      <c r="G33" s="169" t="s">
        <v>4364</v>
      </c>
      <c r="H33" s="150"/>
      <c r="I33" s="71">
        <v>1974.8561</v>
      </c>
    </row>
    <row r="34" spans="1:10" ht="15" customHeight="1">
      <c r="A34" s="44"/>
      <c r="B34" s="44"/>
      <c r="C34" s="44"/>
      <c r="D34" s="44"/>
      <c r="E34" s="44"/>
      <c r="F34" s="44"/>
      <c r="G34" s="169" t="s">
        <v>4365</v>
      </c>
      <c r="H34" s="150"/>
      <c r="I34" s="67">
        <v>1974.86</v>
      </c>
    </row>
    <row r="35" spans="1:10" ht="15" customHeight="1">
      <c r="A35" s="44"/>
      <c r="B35" s="44"/>
      <c r="C35" s="44"/>
      <c r="D35" s="44"/>
      <c r="E35" s="44"/>
      <c r="F35" s="44"/>
    </row>
    <row r="36" spans="1:10" ht="15" customHeight="1">
      <c r="A36" s="44"/>
      <c r="B36" s="44"/>
      <c r="C36" s="44"/>
      <c r="D36" s="44"/>
      <c r="E36" s="44"/>
      <c r="F36" s="44"/>
    </row>
    <row r="37" spans="1:10" ht="9.75" customHeight="1">
      <c r="A37" s="44"/>
      <c r="B37" s="44"/>
      <c r="C37" s="44"/>
      <c r="D37" s="170"/>
      <c r="E37" s="127"/>
      <c r="F37" s="127"/>
      <c r="G37" s="44"/>
      <c r="H37" s="44"/>
      <c r="I37" s="44"/>
    </row>
    <row r="38" spans="1:10" ht="19.5" customHeight="1">
      <c r="A38" s="171" t="s">
        <v>4366</v>
      </c>
      <c r="B38" s="149"/>
      <c r="C38" s="149"/>
      <c r="D38" s="149"/>
      <c r="E38" s="149"/>
      <c r="F38" s="149"/>
      <c r="G38" s="149"/>
      <c r="H38" s="149"/>
      <c r="I38" s="150"/>
    </row>
    <row r="39" spans="1:10" ht="12.75" customHeight="1">
      <c r="A39" s="185" t="s">
        <v>4367</v>
      </c>
      <c r="B39" s="146"/>
      <c r="C39" s="186"/>
      <c r="D39" s="190" t="s">
        <v>4368</v>
      </c>
      <c r="E39" s="179" t="s">
        <v>4369</v>
      </c>
      <c r="F39" s="150"/>
      <c r="G39" s="179" t="s">
        <v>4370</v>
      </c>
      <c r="H39" s="150"/>
      <c r="I39" s="184" t="s">
        <v>4371</v>
      </c>
    </row>
    <row r="40" spans="1:10" ht="12" customHeight="1">
      <c r="A40" s="187"/>
      <c r="B40" s="188"/>
      <c r="C40" s="189"/>
      <c r="D40" s="191"/>
      <c r="E40" s="73" t="s">
        <v>4372</v>
      </c>
      <c r="F40" s="73" t="s">
        <v>4373</v>
      </c>
      <c r="G40" s="73" t="s">
        <v>4374</v>
      </c>
      <c r="H40" s="73" t="s">
        <v>4375</v>
      </c>
      <c r="I40" s="156"/>
    </row>
    <row r="41" spans="1:10" ht="15" customHeight="1">
      <c r="A41" s="69" t="s">
        <v>4376</v>
      </c>
      <c r="B41" s="181" t="s">
        <v>4377</v>
      </c>
      <c r="C41" s="150"/>
      <c r="D41" s="74">
        <v>2</v>
      </c>
      <c r="E41" s="74">
        <v>1</v>
      </c>
      <c r="F41" s="74">
        <v>0</v>
      </c>
      <c r="G41" s="71">
        <v>134.49629999999999</v>
      </c>
      <c r="H41" s="71">
        <v>58.480899999999998</v>
      </c>
      <c r="I41" s="71">
        <v>268.99259999999998</v>
      </c>
      <c r="J41" s="88" t="s">
        <v>2254</v>
      </c>
    </row>
    <row r="42" spans="1:10" ht="15" customHeight="1">
      <c r="A42" s="69" t="s">
        <v>4378</v>
      </c>
      <c r="B42" s="181" t="s">
        <v>4379</v>
      </c>
      <c r="C42" s="150"/>
      <c r="D42" s="74">
        <v>1</v>
      </c>
      <c r="E42" s="74">
        <v>1</v>
      </c>
      <c r="F42" s="74">
        <v>0</v>
      </c>
      <c r="G42" s="71">
        <v>21.837800000000001</v>
      </c>
      <c r="H42" s="71">
        <v>2.7915000000000001</v>
      </c>
      <c r="I42" s="71">
        <v>21.837800000000001</v>
      </c>
      <c r="J42" s="88" t="s">
        <v>2254</v>
      </c>
    </row>
    <row r="43" spans="1:10" ht="15" customHeight="1">
      <c r="A43" s="69" t="s">
        <v>4380</v>
      </c>
      <c r="B43" s="181" t="s">
        <v>4381</v>
      </c>
      <c r="C43" s="150"/>
      <c r="D43" s="74">
        <v>1</v>
      </c>
      <c r="E43" s="74">
        <v>1</v>
      </c>
      <c r="F43" s="74">
        <v>0</v>
      </c>
      <c r="G43" s="71">
        <v>60.596299999999999</v>
      </c>
      <c r="H43" s="71">
        <v>44.456299999999999</v>
      </c>
      <c r="I43" s="71">
        <v>60.596299999999999</v>
      </c>
      <c r="J43" s="88" t="s">
        <v>2254</v>
      </c>
    </row>
    <row r="44" spans="1:10" ht="15" customHeight="1">
      <c r="A44" s="44"/>
      <c r="B44" s="44"/>
      <c r="C44" s="44"/>
      <c r="D44" s="44"/>
      <c r="E44" s="44"/>
      <c r="F44" s="44"/>
      <c r="G44" s="168" t="s">
        <v>4382</v>
      </c>
      <c r="H44" s="150"/>
      <c r="I44" s="72">
        <v>351.42669999999998</v>
      </c>
    </row>
    <row r="45" spans="1:10" ht="19.5" customHeight="1">
      <c r="A45" s="180" t="s">
        <v>4383</v>
      </c>
      <c r="B45" s="149"/>
      <c r="C45" s="149"/>
      <c r="D45" s="149"/>
      <c r="E45" s="150"/>
      <c r="F45" s="65" t="s">
        <v>4384</v>
      </c>
      <c r="G45" s="65" t="s">
        <v>4385</v>
      </c>
      <c r="H45" s="65" t="s">
        <v>4386</v>
      </c>
      <c r="I45" s="65" t="s">
        <v>4387</v>
      </c>
    </row>
    <row r="46" spans="1:10" ht="15" customHeight="1">
      <c r="A46" s="69" t="s">
        <v>4388</v>
      </c>
      <c r="B46" s="181" t="s">
        <v>4389</v>
      </c>
      <c r="C46" s="149"/>
      <c r="D46" s="149"/>
      <c r="E46" s="149"/>
      <c r="F46" s="69" t="s">
        <v>4390</v>
      </c>
      <c r="G46" s="74">
        <v>2</v>
      </c>
      <c r="H46" s="71">
        <v>12.1578</v>
      </c>
      <c r="I46" s="71">
        <v>24.3156</v>
      </c>
      <c r="J46" s="88" t="s">
        <v>2254</v>
      </c>
    </row>
    <row r="47" spans="1:10" ht="15" customHeight="1">
      <c r="A47" s="44"/>
      <c r="B47" s="44"/>
      <c r="C47" s="44"/>
      <c r="D47" s="44"/>
      <c r="E47" s="44"/>
      <c r="F47" s="44"/>
      <c r="G47" s="168" t="s">
        <v>4391</v>
      </c>
      <c r="H47" s="150"/>
      <c r="I47" s="72">
        <v>24.3156</v>
      </c>
    </row>
    <row r="48" spans="1:10" ht="19.5" customHeight="1">
      <c r="A48" s="180" t="s">
        <v>4392</v>
      </c>
      <c r="B48" s="149"/>
      <c r="C48" s="149"/>
      <c r="D48" s="149"/>
      <c r="E48" s="150"/>
      <c r="F48" s="65" t="s">
        <v>4393</v>
      </c>
      <c r="G48" s="65" t="s">
        <v>4394</v>
      </c>
      <c r="H48" s="65" t="s">
        <v>4395</v>
      </c>
      <c r="I48" s="65" t="s">
        <v>4396</v>
      </c>
    </row>
    <row r="49" spans="1:10" ht="15" customHeight="1">
      <c r="A49" s="69" t="s">
        <v>4397</v>
      </c>
      <c r="B49" s="181" t="s">
        <v>4398</v>
      </c>
      <c r="C49" s="149"/>
      <c r="D49" s="149"/>
      <c r="E49" s="150"/>
      <c r="F49" s="69" t="s">
        <v>4399</v>
      </c>
      <c r="G49" s="71">
        <v>141</v>
      </c>
      <c r="H49" s="71">
        <v>7.99</v>
      </c>
      <c r="I49" s="71">
        <v>1126.5899999999999</v>
      </c>
      <c r="J49" s="88" t="s">
        <v>2254</v>
      </c>
    </row>
    <row r="50" spans="1:10" ht="15.75" customHeight="1">
      <c r="A50" s="69" t="s">
        <v>4400</v>
      </c>
      <c r="B50" s="181" t="s">
        <v>4401</v>
      </c>
      <c r="C50" s="149"/>
      <c r="D50" s="149"/>
      <c r="E50" s="150"/>
      <c r="F50" s="69" t="s">
        <v>4402</v>
      </c>
      <c r="G50" s="71">
        <v>1.64</v>
      </c>
      <c r="H50" s="71">
        <v>295.75</v>
      </c>
      <c r="I50" s="71">
        <v>485.03</v>
      </c>
      <c r="J50" s="88" t="s">
        <v>2254</v>
      </c>
    </row>
    <row r="51" spans="1:10" ht="15.75" customHeight="1">
      <c r="A51" s="69" t="s">
        <v>4403</v>
      </c>
      <c r="B51" s="181" t="s">
        <v>4404</v>
      </c>
      <c r="C51" s="149"/>
      <c r="D51" s="149"/>
      <c r="E51" s="150"/>
      <c r="F51" s="69" t="s">
        <v>4405</v>
      </c>
      <c r="G51" s="71">
        <v>10</v>
      </c>
      <c r="H51" s="71">
        <v>9.5299999999999994</v>
      </c>
      <c r="I51" s="71">
        <v>95.3</v>
      </c>
      <c r="J51" s="88" t="s">
        <v>2254</v>
      </c>
    </row>
    <row r="52" spans="1:10" ht="15" customHeight="1">
      <c r="A52" s="69" t="s">
        <v>4406</v>
      </c>
      <c r="B52" s="181" t="s">
        <v>4407</v>
      </c>
      <c r="C52" s="149"/>
      <c r="D52" s="149"/>
      <c r="E52" s="150"/>
      <c r="F52" s="69" t="s">
        <v>4408</v>
      </c>
      <c r="G52" s="71">
        <v>51</v>
      </c>
      <c r="H52" s="71">
        <v>8.41</v>
      </c>
      <c r="I52" s="71">
        <v>428.91</v>
      </c>
      <c r="J52" s="88" t="s">
        <v>2254</v>
      </c>
    </row>
    <row r="53" spans="1:10" ht="15" customHeight="1">
      <c r="A53" s="44"/>
      <c r="B53" s="44"/>
      <c r="C53" s="44"/>
      <c r="D53" s="44"/>
      <c r="E53" s="44"/>
      <c r="F53" s="44"/>
      <c r="G53" s="168" t="s">
        <v>4409</v>
      </c>
      <c r="H53" s="150"/>
      <c r="I53" s="72">
        <v>2135.83</v>
      </c>
    </row>
    <row r="54" spans="1:10" ht="15" customHeight="1">
      <c r="A54" s="180" t="s">
        <v>4410</v>
      </c>
      <c r="B54" s="150"/>
      <c r="C54" s="173" t="s">
        <v>4411</v>
      </c>
      <c r="D54" s="150"/>
      <c r="E54" s="173" t="s">
        <v>4412</v>
      </c>
      <c r="F54" s="150"/>
      <c r="G54" s="73" t="s">
        <v>4413</v>
      </c>
      <c r="H54" s="73" t="s">
        <v>4414</v>
      </c>
      <c r="I54" s="73" t="s">
        <v>4415</v>
      </c>
    </row>
    <row r="55" spans="1:10" ht="27.75" customHeight="1">
      <c r="A55" s="76" t="s">
        <v>4416</v>
      </c>
      <c r="B55" s="78" t="s">
        <v>4417</v>
      </c>
      <c r="C55" s="193" t="s">
        <v>4418</v>
      </c>
      <c r="D55" s="150"/>
      <c r="E55" s="193" t="s">
        <v>4419</v>
      </c>
      <c r="F55" s="150"/>
      <c r="G55" s="89">
        <v>5.3760000000000003</v>
      </c>
      <c r="H55" s="77">
        <v>9.48</v>
      </c>
      <c r="I55" s="77">
        <v>50.964480000000002</v>
      </c>
      <c r="J55" s="88" t="s">
        <v>2254</v>
      </c>
    </row>
    <row r="56" spans="1:10" ht="15" customHeight="1">
      <c r="A56" s="44"/>
      <c r="B56" s="44"/>
      <c r="C56" s="44"/>
      <c r="D56" s="44"/>
      <c r="E56" s="44"/>
      <c r="F56" s="44"/>
      <c r="G56" s="168" t="s">
        <v>4420</v>
      </c>
      <c r="H56" s="150"/>
      <c r="I56" s="71">
        <v>50.964500000000001</v>
      </c>
    </row>
    <row r="57" spans="1:10" ht="15" customHeight="1">
      <c r="A57" s="44"/>
      <c r="B57" s="44"/>
      <c r="C57" s="44"/>
      <c r="D57" s="44"/>
      <c r="E57" s="44"/>
      <c r="F57" s="44"/>
      <c r="G57" s="169" t="s">
        <v>4421</v>
      </c>
      <c r="H57" s="150"/>
      <c r="I57" s="71">
        <v>2219.1860999999999</v>
      </c>
    </row>
    <row r="58" spans="1:10" ht="15" customHeight="1">
      <c r="A58" s="44"/>
      <c r="B58" s="44"/>
      <c r="C58" s="44"/>
      <c r="D58" s="44"/>
      <c r="E58" s="44"/>
      <c r="F58" s="44"/>
      <c r="G58" s="169" t="s">
        <v>4422</v>
      </c>
      <c r="H58" s="150"/>
      <c r="I58" s="67">
        <v>2219.19</v>
      </c>
    </row>
    <row r="59" spans="1:10" ht="15" customHeight="1">
      <c r="A59" s="44"/>
      <c r="B59" s="44"/>
      <c r="C59" s="44"/>
      <c r="D59" s="44"/>
      <c r="E59" s="44"/>
      <c r="F59" s="44"/>
    </row>
    <row r="60" spans="1:10" ht="15" customHeight="1">
      <c r="A60" s="44"/>
      <c r="B60" s="44"/>
      <c r="C60" s="44"/>
      <c r="D60" s="44"/>
      <c r="E60" s="44"/>
      <c r="F60" s="44"/>
    </row>
    <row r="61" spans="1:10" ht="15.75" customHeight="1"/>
    <row r="62" spans="1:10" ht="15.75" customHeight="1"/>
    <row r="63" spans="1:10" ht="15.75" customHeight="1"/>
    <row r="64" spans="1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0">
    <mergeCell ref="G32:H32"/>
    <mergeCell ref="G33:H33"/>
    <mergeCell ref="G34:H34"/>
    <mergeCell ref="G29:H29"/>
    <mergeCell ref="A30:B30"/>
    <mergeCell ref="C30:D30"/>
    <mergeCell ref="E30:F30"/>
    <mergeCell ref="C31:D31"/>
    <mergeCell ref="E31:F31"/>
    <mergeCell ref="A24:E24"/>
    <mergeCell ref="B25:E25"/>
    <mergeCell ref="B26:E26"/>
    <mergeCell ref="B27:E27"/>
    <mergeCell ref="B28:E28"/>
    <mergeCell ref="I15:I16"/>
    <mergeCell ref="G20:H20"/>
    <mergeCell ref="G23:H23"/>
    <mergeCell ref="A14:I14"/>
    <mergeCell ref="A15:C16"/>
    <mergeCell ref="D15:D16"/>
    <mergeCell ref="E15:F15"/>
    <mergeCell ref="B17:C17"/>
    <mergeCell ref="B18:C18"/>
    <mergeCell ref="B19:C19"/>
    <mergeCell ref="A21:E21"/>
    <mergeCell ref="B22:E22"/>
    <mergeCell ref="B8:C8"/>
    <mergeCell ref="D8:E8"/>
    <mergeCell ref="G9:H9"/>
    <mergeCell ref="G10:H10"/>
    <mergeCell ref="G15:H15"/>
    <mergeCell ref="D13:F13"/>
    <mergeCell ref="D5:E5"/>
    <mergeCell ref="G6:H6"/>
    <mergeCell ref="B5:C5"/>
    <mergeCell ref="A7:C7"/>
    <mergeCell ref="D7:E7"/>
    <mergeCell ref="A1:I1"/>
    <mergeCell ref="D2:F2"/>
    <mergeCell ref="A3:I3"/>
    <mergeCell ref="A4:C4"/>
    <mergeCell ref="D4:E4"/>
    <mergeCell ref="C55:D55"/>
    <mergeCell ref="E55:F55"/>
    <mergeCell ref="G56:H56"/>
    <mergeCell ref="G57:H57"/>
    <mergeCell ref="G58:H58"/>
    <mergeCell ref="B51:E51"/>
    <mergeCell ref="B52:E52"/>
    <mergeCell ref="G53:H53"/>
    <mergeCell ref="A54:B54"/>
    <mergeCell ref="C54:D54"/>
    <mergeCell ref="E54:F54"/>
    <mergeCell ref="B46:E46"/>
    <mergeCell ref="G47:H47"/>
    <mergeCell ref="A48:E48"/>
    <mergeCell ref="B49:E49"/>
    <mergeCell ref="B50:E50"/>
    <mergeCell ref="B41:C41"/>
    <mergeCell ref="B42:C42"/>
    <mergeCell ref="B43:C43"/>
    <mergeCell ref="G44:H44"/>
    <mergeCell ref="A45:E45"/>
    <mergeCell ref="D37:F37"/>
    <mergeCell ref="A38:I38"/>
    <mergeCell ref="A39:C40"/>
    <mergeCell ref="D39:D40"/>
    <mergeCell ref="E39:F39"/>
    <mergeCell ref="G39:H39"/>
    <mergeCell ref="I39:I40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/>
  </sheetPr>
  <dimension ref="A1:J998"/>
  <sheetViews>
    <sheetView zoomScale="140" zoomScaleNormal="140" workbookViewId="0">
      <selection sqref="A1:J1"/>
    </sheetView>
  </sheetViews>
  <sheetFormatPr defaultColWidth="14.42578125" defaultRowHeight="15" customHeight="1"/>
  <cols>
    <col min="1" max="1" width="7.42578125" customWidth="1"/>
    <col min="2" max="2" width="27.85546875" customWidth="1"/>
    <col min="3" max="3" width="11" customWidth="1"/>
    <col min="4" max="7" width="9.42578125" customWidth="1"/>
    <col min="8" max="8" width="10.5703125" customWidth="1"/>
    <col min="9" max="9" width="9.42578125" customWidth="1"/>
    <col min="10" max="10" width="9.85546875" customWidth="1"/>
    <col min="11" max="25" width="8.7109375" customWidth="1"/>
  </cols>
  <sheetData>
    <row r="1" spans="1:10" ht="102" customHeight="1">
      <c r="A1" s="154"/>
      <c r="B1" s="127"/>
      <c r="C1" s="127"/>
      <c r="D1" s="127"/>
      <c r="E1" s="127"/>
      <c r="F1" s="127"/>
      <c r="G1" s="127"/>
      <c r="H1" s="127"/>
      <c r="I1" s="44"/>
      <c r="J1" s="44"/>
    </row>
    <row r="2" spans="1:10" ht="15.75" customHeight="1">
      <c r="A2" s="45" t="s">
        <v>33</v>
      </c>
      <c r="B2" s="45" t="s">
        <v>34</v>
      </c>
      <c r="C2" s="45" t="s">
        <v>35</v>
      </c>
      <c r="D2" s="45" t="s">
        <v>36</v>
      </c>
      <c r="E2" s="45" t="s">
        <v>37</v>
      </c>
      <c r="F2" s="45" t="s">
        <v>38</v>
      </c>
      <c r="G2" s="45" t="s">
        <v>39</v>
      </c>
      <c r="H2" s="93" t="s">
        <v>40</v>
      </c>
      <c r="I2" s="45" t="s">
        <v>41</v>
      </c>
      <c r="J2" s="46" t="s">
        <v>42</v>
      </c>
    </row>
    <row r="3" spans="1:10" ht="12" customHeight="1">
      <c r="A3" s="155" t="s">
        <v>43</v>
      </c>
      <c r="B3" s="157" t="s">
        <v>44</v>
      </c>
      <c r="C3" s="158">
        <f>SUM(C5:C8)</f>
        <v>74915</v>
      </c>
      <c r="D3" s="47">
        <v>0.79466314479125766</v>
      </c>
      <c r="E3" s="47">
        <v>8.756716247788697E-2</v>
      </c>
      <c r="F3" s="47">
        <v>0.11776969273085537</v>
      </c>
      <c r="G3" s="47"/>
      <c r="H3" s="94"/>
      <c r="I3" s="47"/>
      <c r="J3" s="48">
        <v>100</v>
      </c>
    </row>
    <row r="4" spans="1:10" ht="12.75" customHeight="1">
      <c r="A4" s="156"/>
      <c r="B4" s="156"/>
      <c r="C4" s="156"/>
      <c r="D4" s="49">
        <f>D3*$C3</f>
        <v>59532.189492037069</v>
      </c>
      <c r="E4" s="49">
        <f t="shared" ref="E4:F4" si="0">E3*$C3</f>
        <v>6560.0939770309024</v>
      </c>
      <c r="F4" s="49">
        <f t="shared" si="0"/>
        <v>8822.7165309320299</v>
      </c>
      <c r="G4" s="50"/>
      <c r="H4" s="51"/>
      <c r="I4" s="50"/>
      <c r="J4" s="52">
        <f>SUM(D4:F4)</f>
        <v>74915</v>
      </c>
    </row>
    <row r="5" spans="1:10" ht="12" customHeight="1">
      <c r="A5" s="155" t="s">
        <v>45</v>
      </c>
      <c r="B5" s="157" t="s">
        <v>46</v>
      </c>
      <c r="C5" s="158">
        <f>'PLANILHA SEM DESONERACAO'!J4</f>
        <v>50711.32</v>
      </c>
      <c r="D5" s="47">
        <v>100</v>
      </c>
      <c r="E5" s="53"/>
      <c r="F5" s="53"/>
      <c r="G5" s="53"/>
      <c r="H5" s="54"/>
      <c r="I5" s="53"/>
      <c r="J5" s="48">
        <v>100</v>
      </c>
    </row>
    <row r="6" spans="1:10" ht="12.75" customHeight="1">
      <c r="A6" s="156"/>
      <c r="B6" s="156"/>
      <c r="C6" s="156"/>
      <c r="D6" s="49">
        <f>C5</f>
        <v>50711.32</v>
      </c>
      <c r="E6" s="50"/>
      <c r="F6" s="50"/>
      <c r="G6" s="50"/>
      <c r="H6" s="51"/>
      <c r="I6" s="50"/>
      <c r="J6" s="52">
        <v>39255.79</v>
      </c>
    </row>
    <row r="7" spans="1:10" ht="12" customHeight="1">
      <c r="A7" s="155" t="s">
        <v>47</v>
      </c>
      <c r="B7" s="157" t="s">
        <v>48</v>
      </c>
      <c r="C7" s="158">
        <f>'PLANILHA SEM DESONERACAO'!J12</f>
        <v>24203.680000000004</v>
      </c>
      <c r="D7" s="47">
        <v>36.44</v>
      </c>
      <c r="E7" s="47">
        <v>27.1</v>
      </c>
      <c r="F7" s="47">
        <v>36.46</v>
      </c>
      <c r="G7" s="53"/>
      <c r="H7" s="54"/>
      <c r="I7" s="53"/>
      <c r="J7" s="48">
        <v>100</v>
      </c>
    </row>
    <row r="8" spans="1:10" ht="12.75" customHeight="1">
      <c r="A8" s="156"/>
      <c r="B8" s="156"/>
      <c r="C8" s="156"/>
      <c r="D8" s="49">
        <f>D7/100*$C7</f>
        <v>8819.8209920000008</v>
      </c>
      <c r="E8" s="49">
        <f t="shared" ref="E8:F8" si="1">E7/100*$C7</f>
        <v>6559.1972800000012</v>
      </c>
      <c r="F8" s="49">
        <f t="shared" si="1"/>
        <v>8824.6617280000028</v>
      </c>
      <c r="G8" s="50"/>
      <c r="H8" s="51"/>
      <c r="I8" s="50"/>
      <c r="J8" s="52">
        <v>18736.04</v>
      </c>
    </row>
    <row r="9" spans="1:10" ht="12" customHeight="1">
      <c r="A9" s="155" t="s">
        <v>49</v>
      </c>
      <c r="B9" s="157" t="s">
        <v>50</v>
      </c>
      <c r="C9" s="158">
        <f>SUM(C11:C20)</f>
        <v>3263992.0824000007</v>
      </c>
      <c r="D9" s="47">
        <f>D10/$J$10*100</f>
        <v>0.4070471852157852</v>
      </c>
      <c r="E9" s="47">
        <f t="shared" ref="E9:I9" si="2">E10/$J$10*100</f>
        <v>2.0499693715881735</v>
      </c>
      <c r="F9" s="47">
        <f t="shared" si="2"/>
        <v>0.88452337975246687</v>
      </c>
      <c r="G9" s="47">
        <f t="shared" si="2"/>
        <v>0.4705140139126659</v>
      </c>
      <c r="H9" s="47">
        <f t="shared" si="2"/>
        <v>2.0669600706907256</v>
      </c>
      <c r="I9" s="47">
        <f t="shared" si="2"/>
        <v>94.120985978840181</v>
      </c>
      <c r="J9" s="48">
        <v>100</v>
      </c>
    </row>
    <row r="10" spans="1:10" ht="12.75" customHeight="1">
      <c r="A10" s="156"/>
      <c r="B10" s="156"/>
      <c r="C10" s="156"/>
      <c r="D10" s="49">
        <f>D12+D14+D16+D18+D20</f>
        <v>13285.987897075294</v>
      </c>
      <c r="E10" s="49">
        <f t="shared" ref="E10:I10" si="3">E12+E14+E16+E18+E20</f>
        <v>66910.837980263022</v>
      </c>
      <c r="F10" s="49">
        <f t="shared" si="3"/>
        <v>28870.773082097403</v>
      </c>
      <c r="G10" s="49">
        <f t="shared" si="3"/>
        <v>15357.540160691849</v>
      </c>
      <c r="H10" s="49">
        <f t="shared" si="3"/>
        <v>67465.413053714743</v>
      </c>
      <c r="I10" s="49">
        <f t="shared" si="3"/>
        <v>3072101.530226158</v>
      </c>
      <c r="J10" s="52">
        <f>SUM(D10:I10)</f>
        <v>3263992.0824000002</v>
      </c>
    </row>
    <row r="11" spans="1:10" ht="12" customHeight="1">
      <c r="A11" s="155" t="s">
        <v>51</v>
      </c>
      <c r="B11" s="157" t="s">
        <v>52</v>
      </c>
      <c r="C11" s="158">
        <f>'PLANILHA SEM DESONERACAO'!J19</f>
        <v>680699.73790000007</v>
      </c>
      <c r="D11" s="47">
        <v>1.1048550797298013</v>
      </c>
      <c r="E11" s="47">
        <v>6.8736423285142481</v>
      </c>
      <c r="F11" s="47">
        <v>0.61457040774148031</v>
      </c>
      <c r="G11" s="47">
        <v>0.63472868740475741</v>
      </c>
      <c r="H11" s="47">
        <v>0.63472868740475741</v>
      </c>
      <c r="I11" s="47">
        <v>90.13747480920496</v>
      </c>
      <c r="J11" s="48">
        <v>100</v>
      </c>
    </row>
    <row r="12" spans="1:10" ht="12.75" customHeight="1">
      <c r="A12" s="156"/>
      <c r="B12" s="156"/>
      <c r="C12" s="156"/>
      <c r="D12" s="49">
        <f>D11/100*$C11</f>
        <v>7520.7456318955947</v>
      </c>
      <c r="E12" s="49">
        <f t="shared" ref="E12:I12" si="4">E11/100*$C11</f>
        <v>46788.865314379953</v>
      </c>
      <c r="F12" s="49">
        <f t="shared" si="4"/>
        <v>4183.3791547072178</v>
      </c>
      <c r="G12" s="49">
        <f t="shared" si="4"/>
        <v>4320.5965115402951</v>
      </c>
      <c r="H12" s="49">
        <f t="shared" si="4"/>
        <v>4320.5965115402951</v>
      </c>
      <c r="I12" s="49">
        <f t="shared" si="4"/>
        <v>613565.55477593676</v>
      </c>
      <c r="J12" s="52">
        <f>SUM(D12:I12)</f>
        <v>680699.73790000007</v>
      </c>
    </row>
    <row r="13" spans="1:10" ht="12" customHeight="1">
      <c r="A13" s="155" t="s">
        <v>53</v>
      </c>
      <c r="B13" s="157" t="s">
        <v>54</v>
      </c>
      <c r="C13" s="158">
        <f>'PLANILHA SEM DESONERACAO'!J32</f>
        <v>35986.559200000003</v>
      </c>
      <c r="D13" s="53"/>
      <c r="E13" s="47">
        <v>29.999996410234136</v>
      </c>
      <c r="F13" s="47">
        <v>50.000017948829324</v>
      </c>
      <c r="G13" s="47">
        <v>19.99998564093654</v>
      </c>
      <c r="H13" s="54"/>
      <c r="I13" s="53"/>
      <c r="J13" s="48">
        <v>100</v>
      </c>
    </row>
    <row r="14" spans="1:10" ht="12.75" customHeight="1">
      <c r="A14" s="156"/>
      <c r="B14" s="156"/>
      <c r="C14" s="156"/>
      <c r="D14" s="50"/>
      <c r="E14" s="49">
        <f t="shared" ref="E14:G14" si="5">E13/100*$C13</f>
        <v>10795.966468166784</v>
      </c>
      <c r="F14" s="49">
        <f t="shared" si="5"/>
        <v>17993.28605916609</v>
      </c>
      <c r="G14" s="49">
        <f t="shared" si="5"/>
        <v>7197.3066726671286</v>
      </c>
      <c r="H14" s="51"/>
      <c r="I14" s="50"/>
      <c r="J14" s="52">
        <f>SUM(D14:I14)</f>
        <v>35986.559200000003</v>
      </c>
    </row>
    <row r="15" spans="1:10" ht="12" customHeight="1">
      <c r="A15" s="155" t="s">
        <v>55</v>
      </c>
      <c r="B15" s="157" t="s">
        <v>56</v>
      </c>
      <c r="C15" s="158">
        <f>'PLANILHA SEM DESONERACAO'!J38</f>
        <v>8200.0499999999993</v>
      </c>
      <c r="D15" s="47">
        <v>9.2300409983127327</v>
      </c>
      <c r="E15" s="47">
        <v>22.899962589993969</v>
      </c>
      <c r="F15" s="47">
        <v>28.379994044937813</v>
      </c>
      <c r="G15" s="47">
        <v>19.22003954772066</v>
      </c>
      <c r="H15" s="47">
        <v>14.45995984150373</v>
      </c>
      <c r="I15" s="47">
        <v>5.8100029775310924</v>
      </c>
      <c r="J15" s="48">
        <v>100</v>
      </c>
    </row>
    <row r="16" spans="1:10" ht="12.75" customHeight="1">
      <c r="A16" s="156"/>
      <c r="B16" s="156"/>
      <c r="C16" s="156"/>
      <c r="D16" s="49">
        <f t="shared" ref="D16:I16" si="6">D15/100*$C15</f>
        <v>756.86797688214324</v>
      </c>
      <c r="E16" s="49">
        <f t="shared" si="6"/>
        <v>1877.8083823608004</v>
      </c>
      <c r="F16" s="49">
        <f t="shared" si="6"/>
        <v>2327.1737016819229</v>
      </c>
      <c r="G16" s="49">
        <f t="shared" si="6"/>
        <v>1576.0528529328678</v>
      </c>
      <c r="H16" s="49">
        <f t="shared" si="6"/>
        <v>1185.7239369832266</v>
      </c>
      <c r="I16" s="49">
        <f t="shared" si="6"/>
        <v>476.4231491590383</v>
      </c>
      <c r="J16" s="52">
        <f>SUM(D16:I16)</f>
        <v>8200.0499999999993</v>
      </c>
    </row>
    <row r="17" spans="1:10" ht="12" customHeight="1">
      <c r="A17" s="155" t="s">
        <v>57</v>
      </c>
      <c r="B17" s="157" t="s">
        <v>58</v>
      </c>
      <c r="C17" s="158">
        <f>'PLANILHA SEM DESONERACAO'!J40</f>
        <v>119657.30730000001</v>
      </c>
      <c r="D17" s="53"/>
      <c r="E17" s="53"/>
      <c r="F17" s="53"/>
      <c r="G17" s="53"/>
      <c r="H17" s="47">
        <v>50</v>
      </c>
      <c r="I17" s="47">
        <v>50</v>
      </c>
      <c r="J17" s="48">
        <v>100</v>
      </c>
    </row>
    <row r="18" spans="1:10" ht="12.75" customHeight="1">
      <c r="A18" s="156"/>
      <c r="B18" s="156"/>
      <c r="C18" s="156"/>
      <c r="D18" s="50"/>
      <c r="E18" s="50"/>
      <c r="F18" s="50"/>
      <c r="G18" s="50"/>
      <c r="H18" s="49">
        <f t="shared" ref="H18:I18" si="7">H17/100*$C17</f>
        <v>59828.653650000007</v>
      </c>
      <c r="I18" s="49">
        <f t="shared" si="7"/>
        <v>59828.653650000007</v>
      </c>
      <c r="J18" s="52">
        <f>SUM(D18:I18)</f>
        <v>119657.30730000001</v>
      </c>
    </row>
    <row r="19" spans="1:10" ht="12" customHeight="1">
      <c r="A19" s="155" t="s">
        <v>59</v>
      </c>
      <c r="B19" s="157" t="s">
        <v>60</v>
      </c>
      <c r="C19" s="158">
        <f>'PLANILHA SEM DESONERACAO'!J45</f>
        <v>2419448.4280000003</v>
      </c>
      <c r="D19" s="47">
        <v>0.20700479623108362</v>
      </c>
      <c r="E19" s="47">
        <v>0.30784693441523037</v>
      </c>
      <c r="F19" s="47">
        <v>0.18049296343762244</v>
      </c>
      <c r="G19" s="47">
        <v>9.3557857954538651E-2</v>
      </c>
      <c r="H19" s="47">
        <v>8.8054737209352779E-2</v>
      </c>
      <c r="I19" s="47">
        <v>99.123042710752159</v>
      </c>
      <c r="J19" s="48">
        <v>100</v>
      </c>
    </row>
    <row r="20" spans="1:10" ht="12.75" customHeight="1">
      <c r="A20" s="156"/>
      <c r="B20" s="156"/>
      <c r="C20" s="156"/>
      <c r="D20" s="49">
        <f t="shared" ref="D20:I20" si="8">D19/100*$C19</f>
        <v>5008.3742882975566</v>
      </c>
      <c r="E20" s="49">
        <f t="shared" si="8"/>
        <v>7448.1978153554837</v>
      </c>
      <c r="F20" s="49">
        <f t="shared" si="8"/>
        <v>4366.9341665421716</v>
      </c>
      <c r="G20" s="49">
        <f t="shared" si="8"/>
        <v>2263.5841235515586</v>
      </c>
      <c r="H20" s="49">
        <f t="shared" si="8"/>
        <v>2130.4389551912172</v>
      </c>
      <c r="I20" s="49">
        <f t="shared" si="8"/>
        <v>2398230.898651062</v>
      </c>
      <c r="J20" s="52">
        <f>SUM(D20:I20)</f>
        <v>2419448.4279999998</v>
      </c>
    </row>
    <row r="21" spans="1:10" ht="12" customHeight="1">
      <c r="A21" s="55"/>
      <c r="B21" s="56"/>
      <c r="C21" s="159">
        <f>C9+C3</f>
        <v>3338907.0824000007</v>
      </c>
      <c r="D21" s="57">
        <v>91772.85</v>
      </c>
      <c r="E21" s="57">
        <v>219773.95</v>
      </c>
      <c r="F21" s="57">
        <v>48163.53</v>
      </c>
      <c r="G21" s="57">
        <v>28006.080000000002</v>
      </c>
      <c r="H21" s="96">
        <v>76491.7</v>
      </c>
      <c r="I21" s="57">
        <v>4838998.49</v>
      </c>
      <c r="J21" s="159">
        <f>J10+J4</f>
        <v>3338907.0824000002</v>
      </c>
    </row>
    <row r="22" spans="1:10" ht="12.75" customHeight="1">
      <c r="A22" s="58"/>
      <c r="B22" s="59"/>
      <c r="C22" s="160"/>
      <c r="D22" s="49">
        <v>91772.85</v>
      </c>
      <c r="E22" s="49">
        <v>311546.8</v>
      </c>
      <c r="F22" s="49">
        <v>359710.33</v>
      </c>
      <c r="G22" s="49">
        <v>387716.41</v>
      </c>
      <c r="H22" s="95">
        <v>464208.11</v>
      </c>
      <c r="I22" s="49">
        <v>5303206.5993539998</v>
      </c>
      <c r="J22" s="160"/>
    </row>
    <row r="23" spans="1:10" ht="15.75" customHeight="1"/>
    <row r="24" spans="1:10" ht="15.75" customHeight="1"/>
    <row r="25" spans="1:10" ht="15.75" customHeight="1"/>
    <row r="26" spans="1:10" ht="15.75" customHeight="1"/>
    <row r="27" spans="1:10" ht="15.75" customHeight="1"/>
    <row r="28" spans="1:10" ht="15.75" customHeight="1"/>
    <row r="29" spans="1:10" ht="15.75" customHeight="1"/>
    <row r="30" spans="1:10" ht="15.75" customHeight="1"/>
    <row r="31" spans="1:10" ht="15.75" customHeight="1"/>
    <row r="32" spans="1:1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0">
    <mergeCell ref="J21:J22"/>
    <mergeCell ref="B19:B20"/>
    <mergeCell ref="C19:C20"/>
    <mergeCell ref="C21:C22"/>
    <mergeCell ref="A15:A16"/>
    <mergeCell ref="B15:B16"/>
    <mergeCell ref="C15:C16"/>
    <mergeCell ref="A17:A18"/>
    <mergeCell ref="B17:B18"/>
    <mergeCell ref="C17:C18"/>
    <mergeCell ref="A19:A20"/>
    <mergeCell ref="A11:A12"/>
    <mergeCell ref="B11:B12"/>
    <mergeCell ref="C11:C12"/>
    <mergeCell ref="A13:A14"/>
    <mergeCell ref="B13:B14"/>
    <mergeCell ref="C13:C14"/>
    <mergeCell ref="A7:A8"/>
    <mergeCell ref="B7:B8"/>
    <mergeCell ref="C7:C8"/>
    <mergeCell ref="B9:B10"/>
    <mergeCell ref="C9:C10"/>
    <mergeCell ref="A9:A10"/>
    <mergeCell ref="A1:H1"/>
    <mergeCell ref="A3:A4"/>
    <mergeCell ref="B3:B4"/>
    <mergeCell ref="C3:C4"/>
    <mergeCell ref="A5:A6"/>
    <mergeCell ref="B5:B6"/>
    <mergeCell ref="C5:C6"/>
  </mergeCells>
  <pageMargins left="0.27559055118110237" right="0.27559055118110237" top="0" bottom="0.27559055118110237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</sheetPr>
  <dimension ref="A1:K1000"/>
  <sheetViews>
    <sheetView zoomScale="145" zoomScaleNormal="145" workbookViewId="0">
      <selection sqref="A1:J1"/>
    </sheetView>
  </sheetViews>
  <sheetFormatPr defaultColWidth="14.42578125" defaultRowHeight="15" customHeight="1"/>
  <cols>
    <col min="1" max="1" width="7.42578125" customWidth="1"/>
    <col min="2" max="2" width="55" customWidth="1"/>
    <col min="3" max="3" width="7.42578125" customWidth="1"/>
    <col min="4" max="4" width="8.28515625" customWidth="1"/>
    <col min="5" max="5" width="7.42578125" customWidth="1"/>
    <col min="6" max="8" width="10" customWidth="1"/>
    <col min="9" max="9" width="7" customWidth="1"/>
    <col min="10" max="10" width="9.140625" bestFit="1" customWidth="1"/>
    <col min="11" max="11" width="3.85546875" customWidth="1"/>
    <col min="12" max="26" width="8.7109375" customWidth="1"/>
  </cols>
  <sheetData>
    <row r="1" spans="1:11" ht="87" customHeight="1">
      <c r="A1" s="154"/>
      <c r="B1" s="127"/>
      <c r="C1" s="127"/>
      <c r="D1" s="127"/>
      <c r="E1" s="127"/>
      <c r="F1" s="127"/>
      <c r="G1" s="127"/>
      <c r="H1" s="127"/>
      <c r="I1" s="127"/>
      <c r="J1" s="127"/>
      <c r="K1" s="127"/>
    </row>
    <row r="2" spans="1:11" ht="9.75" customHeight="1">
      <c r="A2" s="44"/>
      <c r="B2" s="161" t="s">
        <v>61</v>
      </c>
      <c r="C2" s="127"/>
      <c r="D2" s="44"/>
      <c r="E2" s="44"/>
      <c r="F2" s="44"/>
      <c r="G2" s="44"/>
      <c r="H2" s="44"/>
      <c r="I2" s="44"/>
      <c r="J2" s="44"/>
      <c r="K2" s="44"/>
    </row>
    <row r="3" spans="1:11" ht="21.75" customHeight="1">
      <c r="A3" s="60" t="s">
        <v>62</v>
      </c>
      <c r="B3" s="60" t="s">
        <v>63</v>
      </c>
      <c r="C3" s="60" t="s">
        <v>64</v>
      </c>
      <c r="D3" s="60" t="s">
        <v>65</v>
      </c>
      <c r="E3" s="60" t="s">
        <v>66</v>
      </c>
      <c r="F3" s="60" t="s">
        <v>67</v>
      </c>
      <c r="G3" s="124" t="s">
        <v>4427</v>
      </c>
      <c r="H3" s="124" t="s">
        <v>4428</v>
      </c>
      <c r="I3" s="60" t="s">
        <v>69</v>
      </c>
      <c r="J3" s="60" t="s">
        <v>70</v>
      </c>
      <c r="K3" s="60" t="s">
        <v>71</v>
      </c>
    </row>
    <row r="4" spans="1:11" ht="19.5" customHeight="1">
      <c r="A4" s="112" t="s">
        <v>77</v>
      </c>
      <c r="B4" s="112" t="s">
        <v>78</v>
      </c>
      <c r="C4" s="112" t="s">
        <v>79</v>
      </c>
      <c r="D4" s="112" t="s">
        <v>80</v>
      </c>
      <c r="E4" s="112" t="s">
        <v>81</v>
      </c>
      <c r="F4" s="112">
        <v>588.00000074285674</v>
      </c>
      <c r="G4" s="117">
        <v>2195.5100000000002</v>
      </c>
      <c r="H4" s="118">
        <f t="shared" ref="H4:H49" si="0">G4*F4</f>
        <v>1290959.8816309494</v>
      </c>
      <c r="I4" s="100">
        <f>H4/'PLANILHA SEM DESONERACAO'!$L$59</f>
        <v>0.49054134674380828</v>
      </c>
      <c r="J4" s="101">
        <f>I4</f>
        <v>0.49054134674380828</v>
      </c>
      <c r="K4" s="102" t="s">
        <v>4424</v>
      </c>
    </row>
    <row r="5" spans="1:11" ht="27.75" customHeight="1">
      <c r="A5" s="113" t="s">
        <v>82</v>
      </c>
      <c r="B5" s="113" t="s">
        <v>83</v>
      </c>
      <c r="C5" s="113" t="s">
        <v>84</v>
      </c>
      <c r="D5" s="113" t="s">
        <v>85</v>
      </c>
      <c r="E5" s="113" t="s">
        <v>86</v>
      </c>
      <c r="F5" s="113">
        <v>4182.0000052833793</v>
      </c>
      <c r="G5" s="119">
        <v>54.93</v>
      </c>
      <c r="H5" s="118">
        <f t="shared" si="0"/>
        <v>229717.26029021601</v>
      </c>
      <c r="I5" s="100">
        <f>H5/'PLANILHA SEM DESONERACAO'!$L$59</f>
        <v>8.7288393571686801E-2</v>
      </c>
      <c r="J5" s="101">
        <f>J4+I5</f>
        <v>0.57782974031549506</v>
      </c>
      <c r="K5" s="102" t="s">
        <v>4424</v>
      </c>
    </row>
    <row r="6" spans="1:11" ht="19.5" customHeight="1">
      <c r="A6" s="114" t="s">
        <v>72</v>
      </c>
      <c r="B6" s="114" t="s">
        <v>73</v>
      </c>
      <c r="C6" s="114" t="s">
        <v>74</v>
      </c>
      <c r="D6" s="114" t="s">
        <v>75</v>
      </c>
      <c r="E6" s="114" t="s">
        <v>76</v>
      </c>
      <c r="F6" s="114">
        <v>6951.43</v>
      </c>
      <c r="G6" s="118">
        <v>40</v>
      </c>
      <c r="H6" s="118">
        <f t="shared" si="0"/>
        <v>278057.2</v>
      </c>
      <c r="I6" s="100">
        <f>H6/'PLANILHA SEM DESONERACAO'!$L$59</f>
        <v>0.10565669413947375</v>
      </c>
      <c r="J6" s="101">
        <f t="shared" ref="J6:J49" si="1">J5+I6</f>
        <v>0.68348643445496882</v>
      </c>
      <c r="K6" s="102" t="s">
        <v>4424</v>
      </c>
    </row>
    <row r="7" spans="1:11" ht="19.5" customHeight="1">
      <c r="A7" s="115" t="s">
        <v>87</v>
      </c>
      <c r="B7" s="115" t="s">
        <v>88</v>
      </c>
      <c r="C7" s="115" t="s">
        <v>89</v>
      </c>
      <c r="D7" s="115" t="s">
        <v>90</v>
      </c>
      <c r="E7" s="115" t="s">
        <v>91</v>
      </c>
      <c r="F7" s="115">
        <v>1689.1600021340205</v>
      </c>
      <c r="G7" s="120">
        <v>72.45</v>
      </c>
      <c r="H7" s="121">
        <f t="shared" si="0"/>
        <v>122379.64215460978</v>
      </c>
      <c r="I7" s="103">
        <f>H7/'PLANILHA SEM DESONERACAO'!$L$59</f>
        <v>4.6502044975019002E-2</v>
      </c>
      <c r="J7" s="104">
        <f t="shared" si="1"/>
        <v>0.72998847942998779</v>
      </c>
      <c r="K7" s="105" t="s">
        <v>4425</v>
      </c>
    </row>
    <row r="8" spans="1:11" ht="19.5" customHeight="1">
      <c r="A8" s="115" t="s">
        <v>92</v>
      </c>
      <c r="B8" s="115" t="s">
        <v>93</v>
      </c>
      <c r="C8" s="115" t="s">
        <v>94</v>
      </c>
      <c r="D8" s="115" t="s">
        <v>95</v>
      </c>
      <c r="E8" s="115" t="s">
        <v>96</v>
      </c>
      <c r="F8" s="115">
        <v>6281.0000079351757</v>
      </c>
      <c r="G8" s="120">
        <v>14.61</v>
      </c>
      <c r="H8" s="121">
        <f t="shared" si="0"/>
        <v>91765.410115932915</v>
      </c>
      <c r="I8" s="103">
        <f>H8/'PLANILHA SEM DESONERACAO'!$L$59</f>
        <v>3.4869191911601261E-2</v>
      </c>
      <c r="J8" s="104">
        <f t="shared" si="1"/>
        <v>0.76485767134158911</v>
      </c>
      <c r="K8" s="105" t="s">
        <v>4425</v>
      </c>
    </row>
    <row r="9" spans="1:11" ht="19.5" customHeight="1">
      <c r="A9" s="115" t="s">
        <v>97</v>
      </c>
      <c r="B9" s="115" t="s">
        <v>98</v>
      </c>
      <c r="C9" s="115" t="s">
        <v>99</v>
      </c>
      <c r="D9" s="115" t="s">
        <v>100</v>
      </c>
      <c r="E9" s="115" t="s">
        <v>101</v>
      </c>
      <c r="F9" s="115">
        <v>1957.2700024727403</v>
      </c>
      <c r="G9" s="120">
        <v>38.28</v>
      </c>
      <c r="H9" s="121">
        <f t="shared" si="0"/>
        <v>74924.295694656495</v>
      </c>
      <c r="I9" s="103">
        <f>H9/'PLANILHA SEM DESONERACAO'!$L$59</f>
        <v>2.8469873802317691E-2</v>
      </c>
      <c r="J9" s="104">
        <f t="shared" si="1"/>
        <v>0.7933275451439068</v>
      </c>
      <c r="K9" s="105" t="s">
        <v>4425</v>
      </c>
    </row>
    <row r="10" spans="1:11" ht="19.5" customHeight="1">
      <c r="A10" s="115" t="s">
        <v>102</v>
      </c>
      <c r="B10" s="115" t="s">
        <v>103</v>
      </c>
      <c r="C10" s="115" t="s">
        <v>104</v>
      </c>
      <c r="D10" s="115" t="s">
        <v>105</v>
      </c>
      <c r="E10" s="115" t="s">
        <v>106</v>
      </c>
      <c r="F10" s="115">
        <v>7280.0000091972743</v>
      </c>
      <c r="G10" s="120">
        <v>8.41</v>
      </c>
      <c r="H10" s="121">
        <f t="shared" si="0"/>
        <v>61224.800077349078</v>
      </c>
      <c r="I10" s="103">
        <f>H10/'PLANILHA SEM DESONERACAO'!$L$59</f>
        <v>2.3264313873271037E-2</v>
      </c>
      <c r="J10" s="104">
        <f t="shared" si="1"/>
        <v>0.81659185901717779</v>
      </c>
      <c r="K10" s="105" t="s">
        <v>4425</v>
      </c>
    </row>
    <row r="11" spans="1:11" ht="19.5" customHeight="1">
      <c r="A11" s="115" t="s">
        <v>107</v>
      </c>
      <c r="B11" s="115" t="s">
        <v>108</v>
      </c>
      <c r="C11" s="115" t="s">
        <v>109</v>
      </c>
      <c r="D11" s="115" t="s">
        <v>110</v>
      </c>
      <c r="E11" s="115" t="s">
        <v>111</v>
      </c>
      <c r="F11" s="115">
        <v>214.00000027035944</v>
      </c>
      <c r="G11" s="120">
        <v>258.06</v>
      </c>
      <c r="H11" s="121">
        <f t="shared" si="0"/>
        <v>55224.840069768958</v>
      </c>
      <c r="I11" s="103">
        <f>H11/'PLANILHA SEM DESONERACAO'!$L$59</f>
        <v>2.0984437864413986E-2</v>
      </c>
      <c r="J11" s="104">
        <f t="shared" si="1"/>
        <v>0.83757629688159174</v>
      </c>
      <c r="K11" s="105" t="s">
        <v>4425</v>
      </c>
    </row>
    <row r="12" spans="1:11" ht="19.5" customHeight="1">
      <c r="A12" s="115" t="s">
        <v>112</v>
      </c>
      <c r="B12" s="115" t="s">
        <v>113</v>
      </c>
      <c r="C12" s="115" t="s">
        <v>114</v>
      </c>
      <c r="D12" s="115" t="s">
        <v>115</v>
      </c>
      <c r="E12" s="115" t="s">
        <v>116</v>
      </c>
      <c r="F12" s="115">
        <v>516.60000065265274</v>
      </c>
      <c r="G12" s="120">
        <v>102.77</v>
      </c>
      <c r="H12" s="121">
        <f t="shared" si="0"/>
        <v>53090.982067073121</v>
      </c>
      <c r="I12" s="103">
        <f>H12/'PLANILHA SEM DESONERACAO'!$L$59</f>
        <v>2.0173610515480375E-2</v>
      </c>
      <c r="J12" s="104">
        <f t="shared" si="1"/>
        <v>0.85774990739707213</v>
      </c>
      <c r="K12" s="105" t="s">
        <v>4425</v>
      </c>
    </row>
    <row r="13" spans="1:11" ht="19.5" customHeight="1">
      <c r="A13" s="115" t="s">
        <v>117</v>
      </c>
      <c r="B13" s="115" t="s">
        <v>118</v>
      </c>
      <c r="C13" s="115" t="s">
        <v>119</v>
      </c>
      <c r="D13" s="115" t="s">
        <v>120</v>
      </c>
      <c r="E13" s="115" t="s">
        <v>121</v>
      </c>
      <c r="F13" s="115">
        <v>599.68000075761279</v>
      </c>
      <c r="G13" s="120">
        <v>78.209999999999994</v>
      </c>
      <c r="H13" s="121">
        <f t="shared" si="0"/>
        <v>46900.972859252892</v>
      </c>
      <c r="I13" s="103">
        <f>H13/'PLANILHA SEM DESONERACAO'!$L$59</f>
        <v>1.7821519256591239E-2</v>
      </c>
      <c r="J13" s="104">
        <f t="shared" si="1"/>
        <v>0.87557142665366339</v>
      </c>
      <c r="K13" s="105" t="s">
        <v>4425</v>
      </c>
    </row>
    <row r="14" spans="1:11" ht="19.5" customHeight="1">
      <c r="A14" s="115" t="s">
        <v>122</v>
      </c>
      <c r="B14" s="115" t="s">
        <v>123</v>
      </c>
      <c r="C14" s="115" t="s">
        <v>124</v>
      </c>
      <c r="D14" s="115" t="s">
        <v>125</v>
      </c>
      <c r="E14" s="115" t="s">
        <v>126</v>
      </c>
      <c r="F14" s="115">
        <v>126687.21016005179</v>
      </c>
      <c r="G14" s="120">
        <v>0.36</v>
      </c>
      <c r="H14" s="121">
        <f t="shared" si="0"/>
        <v>45607.395657618647</v>
      </c>
      <c r="I14" s="103">
        <f>H14/'PLANILHA SEM DESONERACAO'!$L$59</f>
        <v>1.7329983375704624E-2</v>
      </c>
      <c r="J14" s="104">
        <f t="shared" si="1"/>
        <v>0.89290141002936796</v>
      </c>
      <c r="K14" s="105" t="s">
        <v>4425</v>
      </c>
    </row>
    <row r="15" spans="1:11" ht="19.5" customHeight="1">
      <c r="A15" s="116" t="s">
        <v>127</v>
      </c>
      <c r="B15" s="116" t="s">
        <v>128</v>
      </c>
      <c r="C15" s="116" t="s">
        <v>129</v>
      </c>
      <c r="D15" s="116" t="s">
        <v>130</v>
      </c>
      <c r="E15" s="116" t="s">
        <v>131</v>
      </c>
      <c r="F15" s="116">
        <v>6496.7800082077838</v>
      </c>
      <c r="G15" s="122">
        <v>5.09</v>
      </c>
      <c r="H15" s="123">
        <f t="shared" si="0"/>
        <v>33068.61024177762</v>
      </c>
      <c r="I15" s="106">
        <f>H15/'PLANILHA SEM DESONERACAO'!$L$59</f>
        <v>1.2565472276686116E-2</v>
      </c>
      <c r="J15" s="107">
        <f t="shared" si="1"/>
        <v>0.9054668823060541</v>
      </c>
      <c r="K15" s="108" t="s">
        <v>21</v>
      </c>
    </row>
    <row r="16" spans="1:11" ht="27.75" customHeight="1">
      <c r="A16" s="116" t="s">
        <v>132</v>
      </c>
      <c r="B16" s="116" t="s">
        <v>133</v>
      </c>
      <c r="C16" s="116" t="s">
        <v>134</v>
      </c>
      <c r="D16" s="116" t="s">
        <v>135</v>
      </c>
      <c r="E16" s="116" t="s">
        <v>136</v>
      </c>
      <c r="F16" s="116">
        <v>11.00000001389698</v>
      </c>
      <c r="G16" s="122">
        <v>2420.62</v>
      </c>
      <c r="H16" s="123">
        <f t="shared" si="0"/>
        <v>26626.820033639306</v>
      </c>
      <c r="I16" s="106">
        <f>H16/'PLANILHA SEM DESONERACAO'!$L$59</f>
        <v>1.0117708803084545E-2</v>
      </c>
      <c r="J16" s="107">
        <f t="shared" si="1"/>
        <v>0.91558459110913859</v>
      </c>
      <c r="K16" s="109" t="s">
        <v>4426</v>
      </c>
    </row>
    <row r="17" spans="1:11" ht="27.75" customHeight="1">
      <c r="A17" s="116" t="s">
        <v>137</v>
      </c>
      <c r="B17" s="116" t="s">
        <v>138</v>
      </c>
      <c r="C17" s="116" t="s">
        <v>139</v>
      </c>
      <c r="D17" s="116" t="s">
        <v>140</v>
      </c>
      <c r="E17" s="116" t="s">
        <v>141</v>
      </c>
      <c r="F17" s="116">
        <v>200.00000025267238</v>
      </c>
      <c r="G17" s="122">
        <v>108.6</v>
      </c>
      <c r="H17" s="123">
        <f t="shared" si="0"/>
        <v>21720.000027440219</v>
      </c>
      <c r="I17" s="106">
        <f>H17/'PLANILHA SEM DESONERACAO'!$L$59</f>
        <v>8.2532061734370207E-3</v>
      </c>
      <c r="J17" s="107">
        <f t="shared" si="1"/>
        <v>0.92383779728257565</v>
      </c>
      <c r="K17" s="109" t="s">
        <v>4426</v>
      </c>
    </row>
    <row r="18" spans="1:11" ht="19.5" customHeight="1">
      <c r="A18" s="116" t="s">
        <v>142</v>
      </c>
      <c r="B18" s="116" t="s">
        <v>143</v>
      </c>
      <c r="C18" s="116" t="s">
        <v>144</v>
      </c>
      <c r="D18" s="116" t="s">
        <v>145</v>
      </c>
      <c r="E18" s="116" t="s">
        <v>146</v>
      </c>
      <c r="F18" s="116">
        <v>86.100000108775447</v>
      </c>
      <c r="G18" s="122">
        <v>250.67</v>
      </c>
      <c r="H18" s="123">
        <f t="shared" si="0"/>
        <v>21582.68702726674</v>
      </c>
      <c r="I18" s="106">
        <f>H18/'PLANILHA SEM DESONERACAO'!$L$59</f>
        <v>8.2010297231933198E-3</v>
      </c>
      <c r="J18" s="107">
        <f t="shared" si="1"/>
        <v>0.93203882700576901</v>
      </c>
      <c r="K18" s="109" t="s">
        <v>4426</v>
      </c>
    </row>
    <row r="19" spans="1:11" ht="19.5" customHeight="1">
      <c r="A19" s="116" t="s">
        <v>147</v>
      </c>
      <c r="B19" s="116" t="s">
        <v>148</v>
      </c>
      <c r="C19" s="116" t="s">
        <v>149</v>
      </c>
      <c r="D19" s="116" t="s">
        <v>150</v>
      </c>
      <c r="E19" s="116" t="s">
        <v>151</v>
      </c>
      <c r="F19" s="116">
        <v>2525.7600031909492</v>
      </c>
      <c r="G19" s="122">
        <v>7.68</v>
      </c>
      <c r="H19" s="123">
        <f t="shared" si="0"/>
        <v>19397.836824506488</v>
      </c>
      <c r="I19" s="106">
        <f>H19/'PLANILHA SEM DESONERACAO'!$L$59</f>
        <v>7.3708262628491639E-3</v>
      </c>
      <c r="J19" s="107">
        <f t="shared" si="1"/>
        <v>0.93940965326861814</v>
      </c>
      <c r="K19" s="109" t="s">
        <v>4426</v>
      </c>
    </row>
    <row r="20" spans="1:11" ht="19.5" customHeight="1">
      <c r="A20" s="116" t="s">
        <v>152</v>
      </c>
      <c r="B20" s="116" t="s">
        <v>153</v>
      </c>
      <c r="C20" s="116" t="s">
        <v>154</v>
      </c>
      <c r="D20" s="116" t="s">
        <v>155</v>
      </c>
      <c r="E20" s="116" t="s">
        <v>156</v>
      </c>
      <c r="F20" s="116">
        <v>54.020000068246809</v>
      </c>
      <c r="G20" s="122">
        <v>277.5</v>
      </c>
      <c r="H20" s="123">
        <f t="shared" si="0"/>
        <v>14990.550018938489</v>
      </c>
      <c r="I20" s="106">
        <f>H20/'PLANILHA SEM DESONERACAO'!$L$59</f>
        <v>5.6961371916766272E-3</v>
      </c>
      <c r="J20" s="107">
        <f t="shared" si="1"/>
        <v>0.94510579046029475</v>
      </c>
      <c r="K20" s="109" t="s">
        <v>4426</v>
      </c>
    </row>
    <row r="21" spans="1:11" ht="19.5" customHeight="1">
      <c r="A21" s="116" t="s">
        <v>157</v>
      </c>
      <c r="B21" s="116" t="s">
        <v>158</v>
      </c>
      <c r="C21" s="116" t="s">
        <v>159</v>
      </c>
      <c r="D21" s="116" t="s">
        <v>160</v>
      </c>
      <c r="E21" s="116" t="s">
        <v>161</v>
      </c>
      <c r="F21" s="116">
        <v>107.7700001361525</v>
      </c>
      <c r="G21" s="122">
        <v>134.66</v>
      </c>
      <c r="H21" s="123">
        <f t="shared" si="0"/>
        <v>14512.308218334296</v>
      </c>
      <c r="I21" s="106">
        <f>H21/'PLANILHA SEM DESONERACAO'!$L$59</f>
        <v>5.5144139791464411E-3</v>
      </c>
      <c r="J21" s="107">
        <f t="shared" si="1"/>
        <v>0.95062020443944117</v>
      </c>
      <c r="K21" s="109" t="s">
        <v>4426</v>
      </c>
    </row>
    <row r="22" spans="1:11" ht="19.5" customHeight="1">
      <c r="A22" s="116" t="s">
        <v>162</v>
      </c>
      <c r="B22" s="116" t="s">
        <v>163</v>
      </c>
      <c r="C22" s="116" t="s">
        <v>164</v>
      </c>
      <c r="D22" s="116" t="s">
        <v>165</v>
      </c>
      <c r="E22" s="116" t="s">
        <v>166</v>
      </c>
      <c r="F22" s="116">
        <v>1507.0000019038864</v>
      </c>
      <c r="G22" s="122">
        <v>7.99</v>
      </c>
      <c r="H22" s="123">
        <f t="shared" si="0"/>
        <v>12040.930015212052</v>
      </c>
      <c r="I22" s="106">
        <f>H22/'PLANILHA SEM DESONERACAO'!$L$59</f>
        <v>4.5753350741216869E-3</v>
      </c>
      <c r="J22" s="107">
        <f t="shared" si="1"/>
        <v>0.95519553951356284</v>
      </c>
      <c r="K22" s="109" t="s">
        <v>4426</v>
      </c>
    </row>
    <row r="23" spans="1:11" ht="19.5" customHeight="1">
      <c r="A23" s="116" t="s">
        <v>167</v>
      </c>
      <c r="B23" s="116" t="s">
        <v>168</v>
      </c>
      <c r="C23" s="116" t="s">
        <v>169</v>
      </c>
      <c r="D23" s="116" t="s">
        <v>170</v>
      </c>
      <c r="E23" s="116" t="s">
        <v>171</v>
      </c>
      <c r="F23" s="116">
        <v>1942.8900024545733</v>
      </c>
      <c r="G23" s="122">
        <v>6.16</v>
      </c>
      <c r="H23" s="123">
        <f t="shared" si="0"/>
        <v>11968.202415120171</v>
      </c>
      <c r="I23" s="106">
        <f>H23/'PLANILHA SEM DESONERACAO'!$L$59</f>
        <v>4.5476999048169328E-3</v>
      </c>
      <c r="J23" s="107">
        <f t="shared" si="1"/>
        <v>0.9597432394183798</v>
      </c>
      <c r="K23" s="109" t="s">
        <v>4426</v>
      </c>
    </row>
    <row r="24" spans="1:11" ht="19.5" customHeight="1">
      <c r="A24" s="116" t="s">
        <v>172</v>
      </c>
      <c r="B24" s="116" t="s">
        <v>173</v>
      </c>
      <c r="C24" s="116" t="s">
        <v>174</v>
      </c>
      <c r="D24" s="116" t="s">
        <v>175</v>
      </c>
      <c r="E24" s="116" t="s">
        <v>176</v>
      </c>
      <c r="F24" s="116">
        <v>9.0000000113702576</v>
      </c>
      <c r="G24" s="122">
        <v>1309.81</v>
      </c>
      <c r="H24" s="123">
        <f t="shared" si="0"/>
        <v>11788.290014892877</v>
      </c>
      <c r="I24" s="106">
        <f>H24/'PLANILHA SEM DESONERACAO'!$L$59</f>
        <v>4.4793364549846181E-3</v>
      </c>
      <c r="J24" s="107">
        <f t="shared" si="1"/>
        <v>0.96422257587336446</v>
      </c>
      <c r="K24" s="109" t="s">
        <v>4426</v>
      </c>
    </row>
    <row r="25" spans="1:11" ht="19.5" customHeight="1">
      <c r="A25" s="116" t="s">
        <v>177</v>
      </c>
      <c r="B25" s="116" t="s">
        <v>178</v>
      </c>
      <c r="C25" s="116" t="s">
        <v>179</v>
      </c>
      <c r="D25" s="116" t="s">
        <v>180</v>
      </c>
      <c r="E25" s="116" t="s">
        <v>181</v>
      </c>
      <c r="F25" s="116">
        <v>3.0000000037900856</v>
      </c>
      <c r="G25" s="122">
        <v>3435.85</v>
      </c>
      <c r="H25" s="123">
        <f t="shared" si="0"/>
        <v>10307.550013022164</v>
      </c>
      <c r="I25" s="106">
        <f>H25/'PLANILHA SEM DESONERACAO'!$L$59</f>
        <v>3.9166821037297768E-3</v>
      </c>
      <c r="J25" s="107">
        <f t="shared" si="1"/>
        <v>0.96813925797709421</v>
      </c>
      <c r="K25" s="109" t="s">
        <v>4426</v>
      </c>
    </row>
    <row r="26" spans="1:11" ht="19.5" customHeight="1">
      <c r="A26" s="116" t="s">
        <v>182</v>
      </c>
      <c r="B26" s="116" t="s">
        <v>183</v>
      </c>
      <c r="C26" s="116" t="s">
        <v>184</v>
      </c>
      <c r="D26" s="116" t="s">
        <v>185</v>
      </c>
      <c r="E26" s="116" t="s">
        <v>186</v>
      </c>
      <c r="F26" s="116">
        <v>1942.8900024545733</v>
      </c>
      <c r="G26" s="122">
        <v>5.09</v>
      </c>
      <c r="H26" s="123">
        <f t="shared" si="0"/>
        <v>9889.3101124937784</v>
      </c>
      <c r="I26" s="106">
        <f>H26/'PLANILHA SEM DESONERACAO'!$L$59</f>
        <v>3.7577585252464591E-3</v>
      </c>
      <c r="J26" s="107">
        <f t="shared" si="1"/>
        <v>0.97189701650234073</v>
      </c>
      <c r="K26" s="109" t="s">
        <v>4426</v>
      </c>
    </row>
    <row r="27" spans="1:11" ht="19.5" customHeight="1">
      <c r="A27" s="116" t="s">
        <v>187</v>
      </c>
      <c r="B27" s="116" t="s">
        <v>188</v>
      </c>
      <c r="C27" s="116" t="s">
        <v>189</v>
      </c>
      <c r="D27" s="116" t="s">
        <v>190</v>
      </c>
      <c r="E27" s="116" t="s">
        <v>191</v>
      </c>
      <c r="F27" s="116">
        <v>720.00000090962055</v>
      </c>
      <c r="G27" s="122">
        <v>10.93</v>
      </c>
      <c r="H27" s="123">
        <f t="shared" si="0"/>
        <v>7869.6000099421526</v>
      </c>
      <c r="I27" s="106">
        <f>H27/'PLANILHA SEM DESONERACAO'!$L$59</f>
        <v>2.9903053085856344E-3</v>
      </c>
      <c r="J27" s="107">
        <f t="shared" si="1"/>
        <v>0.97488732181092641</v>
      </c>
      <c r="K27" s="109" t="s">
        <v>4426</v>
      </c>
    </row>
    <row r="28" spans="1:11" ht="27.75" customHeight="1">
      <c r="A28" s="116" t="s">
        <v>192</v>
      </c>
      <c r="B28" s="116" t="s">
        <v>193</v>
      </c>
      <c r="C28" s="116" t="s">
        <v>194</v>
      </c>
      <c r="D28" s="116" t="s">
        <v>195</v>
      </c>
      <c r="E28" s="116" t="s">
        <v>196</v>
      </c>
      <c r="F28" s="116">
        <v>20.000000025267237</v>
      </c>
      <c r="G28" s="122">
        <v>353.56</v>
      </c>
      <c r="H28" s="123">
        <f t="shared" si="0"/>
        <v>7071.2000089334842</v>
      </c>
      <c r="I28" s="106">
        <f>H28/'PLANILHA SEM DESONERACAO'!$L$59</f>
        <v>2.6869277851568995E-3</v>
      </c>
      <c r="J28" s="107">
        <f t="shared" si="1"/>
        <v>0.9775742495960833</v>
      </c>
      <c r="K28" s="109" t="s">
        <v>4426</v>
      </c>
    </row>
    <row r="29" spans="1:11" ht="19.5" customHeight="1">
      <c r="A29" s="116" t="s">
        <v>197</v>
      </c>
      <c r="B29" s="116" t="s">
        <v>198</v>
      </c>
      <c r="C29" s="116" t="s">
        <v>199</v>
      </c>
      <c r="D29" s="116" t="s">
        <v>200</v>
      </c>
      <c r="E29" s="116" t="s">
        <v>201</v>
      </c>
      <c r="F29" s="116">
        <v>214.00000027035944</v>
      </c>
      <c r="G29" s="122">
        <v>31.19</v>
      </c>
      <c r="H29" s="123">
        <f t="shared" si="0"/>
        <v>6674.6600084325109</v>
      </c>
      <c r="I29" s="106">
        <f>H29/'PLANILHA SEM DESONERACAO'!$L$59</f>
        <v>2.5362497752114709E-3</v>
      </c>
      <c r="J29" s="107">
        <f t="shared" si="1"/>
        <v>0.9801104993712948</v>
      </c>
      <c r="K29" s="109" t="s">
        <v>4426</v>
      </c>
    </row>
    <row r="30" spans="1:11" ht="19.5" customHeight="1">
      <c r="A30" s="116" t="s">
        <v>202</v>
      </c>
      <c r="B30" s="116" t="s">
        <v>203</v>
      </c>
      <c r="C30" s="116" t="s">
        <v>204</v>
      </c>
      <c r="D30" s="116" t="s">
        <v>205</v>
      </c>
      <c r="E30" s="116" t="s">
        <v>206</v>
      </c>
      <c r="F30" s="116">
        <v>25.000000031584047</v>
      </c>
      <c r="G30" s="122">
        <v>247.67</v>
      </c>
      <c r="H30" s="123">
        <f t="shared" si="0"/>
        <v>6191.7500078224211</v>
      </c>
      <c r="I30" s="106">
        <f>H30/'PLANILHA SEM DESONERACAO'!$L$59</f>
        <v>2.352752731324985E-3</v>
      </c>
      <c r="J30" s="107">
        <f t="shared" si="1"/>
        <v>0.98246325210261976</v>
      </c>
      <c r="K30" s="109" t="s">
        <v>4426</v>
      </c>
    </row>
    <row r="31" spans="1:11" ht="19.5" customHeight="1">
      <c r="A31" s="116" t="s">
        <v>207</v>
      </c>
      <c r="B31" s="116" t="s">
        <v>208</v>
      </c>
      <c r="C31" s="116" t="s">
        <v>209</v>
      </c>
      <c r="D31" s="116" t="s">
        <v>210</v>
      </c>
      <c r="E31" s="116" t="s">
        <v>211</v>
      </c>
      <c r="F31" s="116">
        <v>42.0000000530612</v>
      </c>
      <c r="G31" s="122">
        <v>139.33000000000001</v>
      </c>
      <c r="H31" s="123">
        <f t="shared" si="0"/>
        <v>5851.8600073930174</v>
      </c>
      <c r="I31" s="106">
        <f>H31/'PLANILHA SEM DESONERACAO'!$L$59</f>
        <v>2.2236006942030007E-3</v>
      </c>
      <c r="J31" s="107">
        <f t="shared" si="1"/>
        <v>0.98468685279682278</v>
      </c>
      <c r="K31" s="109" t="s">
        <v>4426</v>
      </c>
    </row>
    <row r="32" spans="1:11" ht="19.5" customHeight="1">
      <c r="A32" s="116" t="s">
        <v>212</v>
      </c>
      <c r="B32" s="116" t="s">
        <v>213</v>
      </c>
      <c r="C32" s="116" t="s">
        <v>214</v>
      </c>
      <c r="D32" s="116" t="s">
        <v>215</v>
      </c>
      <c r="E32" s="116" t="s">
        <v>216</v>
      </c>
      <c r="F32" s="116">
        <v>23.000000029057322</v>
      </c>
      <c r="G32" s="122">
        <v>214.11</v>
      </c>
      <c r="H32" s="123">
        <f t="shared" si="0"/>
        <v>4924.5300062214637</v>
      </c>
      <c r="I32" s="106">
        <f>H32/'PLANILHA SEM DESONERACAO'!$L$59</f>
        <v>1.8712321085301942E-3</v>
      </c>
      <c r="J32" s="107">
        <f t="shared" si="1"/>
        <v>0.98655808490535302</v>
      </c>
      <c r="K32" s="109" t="s">
        <v>4426</v>
      </c>
    </row>
    <row r="33" spans="1:11" ht="27.75" customHeight="1">
      <c r="A33" s="116" t="s">
        <v>217</v>
      </c>
      <c r="B33" s="116" t="s">
        <v>218</v>
      </c>
      <c r="C33" s="116" t="s">
        <v>219</v>
      </c>
      <c r="D33" s="116" t="s">
        <v>220</v>
      </c>
      <c r="E33" s="116" t="s">
        <v>221</v>
      </c>
      <c r="F33" s="116">
        <v>6.0000000075801712</v>
      </c>
      <c r="G33" s="122">
        <v>716</v>
      </c>
      <c r="H33" s="123">
        <f t="shared" si="0"/>
        <v>4296.0000054274024</v>
      </c>
      <c r="I33" s="106">
        <f>H33/'PLANILHA SEM DESONERACAO'!$L$59</f>
        <v>1.63240210502235E-3</v>
      </c>
      <c r="J33" s="107">
        <f t="shared" si="1"/>
        <v>0.98819048701037537</v>
      </c>
      <c r="K33" s="109" t="s">
        <v>4426</v>
      </c>
    </row>
    <row r="34" spans="1:11" ht="27.75" customHeight="1">
      <c r="A34" s="116" t="s">
        <v>222</v>
      </c>
      <c r="B34" s="116" t="s">
        <v>223</v>
      </c>
      <c r="C34" s="116" t="s">
        <v>224</v>
      </c>
      <c r="D34" s="116" t="s">
        <v>225</v>
      </c>
      <c r="E34" s="116" t="s">
        <v>226</v>
      </c>
      <c r="F34" s="116">
        <v>6.0000000075801712</v>
      </c>
      <c r="G34" s="122">
        <v>706.67</v>
      </c>
      <c r="H34" s="123">
        <f t="shared" si="0"/>
        <v>4240.0200053566796</v>
      </c>
      <c r="I34" s="106">
        <f>H34/'PLANILHA SEM DESONERACAO'!$L$59</f>
        <v>1.6111307200504805E-3</v>
      </c>
      <c r="J34" s="107">
        <f t="shared" si="1"/>
        <v>0.98980161773042585</v>
      </c>
      <c r="K34" s="109" t="s">
        <v>4426</v>
      </c>
    </row>
    <row r="35" spans="1:11" ht="19.5" customHeight="1">
      <c r="A35" s="116" t="s">
        <v>227</v>
      </c>
      <c r="B35" s="116" t="s">
        <v>228</v>
      </c>
      <c r="C35" s="116" t="s">
        <v>229</v>
      </c>
      <c r="D35" s="116" t="s">
        <v>230</v>
      </c>
      <c r="E35" s="116" t="s">
        <v>231</v>
      </c>
      <c r="F35" s="116">
        <v>33.790000042688995</v>
      </c>
      <c r="G35" s="122">
        <v>124.36</v>
      </c>
      <c r="H35" s="123">
        <f t="shared" si="0"/>
        <v>4202.124405308803</v>
      </c>
      <c r="I35" s="106">
        <f>H35/'PLANILHA SEM DESONERACAO'!$L$59</f>
        <v>1.5967310791726672E-3</v>
      </c>
      <c r="J35" s="107">
        <f t="shared" si="1"/>
        <v>0.99139834880959854</v>
      </c>
      <c r="K35" s="109" t="s">
        <v>4426</v>
      </c>
    </row>
    <row r="36" spans="1:11" ht="27.75" customHeight="1">
      <c r="A36" s="116" t="s">
        <v>232</v>
      </c>
      <c r="B36" s="116" t="s">
        <v>233</v>
      </c>
      <c r="C36" s="116" t="s">
        <v>234</v>
      </c>
      <c r="D36" s="116" t="s">
        <v>235</v>
      </c>
      <c r="E36" s="116" t="s">
        <v>236</v>
      </c>
      <c r="F36" s="116">
        <v>6.0000000075801712</v>
      </c>
      <c r="G36" s="122">
        <v>700</v>
      </c>
      <c r="H36" s="123">
        <f t="shared" si="0"/>
        <v>4200.0000053061194</v>
      </c>
      <c r="I36" s="106">
        <f>H36/'PLANILHA SEM DESONERACAO'!$L$59</f>
        <v>1.5959238456922415E-3</v>
      </c>
      <c r="J36" s="107">
        <f t="shared" si="1"/>
        <v>0.99299427265529083</v>
      </c>
      <c r="K36" s="109" t="s">
        <v>4426</v>
      </c>
    </row>
    <row r="37" spans="1:11" ht="19.5" customHeight="1">
      <c r="A37" s="116" t="s">
        <v>237</v>
      </c>
      <c r="B37" s="116" t="s">
        <v>238</v>
      </c>
      <c r="C37" s="116" t="s">
        <v>239</v>
      </c>
      <c r="D37" s="116" t="s">
        <v>240</v>
      </c>
      <c r="E37" s="116" t="s">
        <v>241</v>
      </c>
      <c r="F37" s="116">
        <v>4.0000000050534474</v>
      </c>
      <c r="G37" s="122">
        <v>875</v>
      </c>
      <c r="H37" s="123">
        <f t="shared" si="0"/>
        <v>3500.0000044217663</v>
      </c>
      <c r="I37" s="106">
        <f>H37/'PLANILHA SEM DESONERACAO'!$L$59</f>
        <v>1.3299365380768679E-3</v>
      </c>
      <c r="J37" s="107">
        <f t="shared" si="1"/>
        <v>0.99432420919336773</v>
      </c>
      <c r="K37" s="109" t="s">
        <v>4426</v>
      </c>
    </row>
    <row r="38" spans="1:11" ht="19.5" customHeight="1">
      <c r="A38" s="116" t="s">
        <v>242</v>
      </c>
      <c r="B38" s="116" t="s">
        <v>243</v>
      </c>
      <c r="C38" s="116" t="s">
        <v>244</v>
      </c>
      <c r="D38" s="116" t="s">
        <v>245</v>
      </c>
      <c r="E38" s="116" t="s">
        <v>246</v>
      </c>
      <c r="F38" s="116">
        <v>54.020000068246809</v>
      </c>
      <c r="G38" s="122">
        <v>46.67</v>
      </c>
      <c r="H38" s="123">
        <f t="shared" si="0"/>
        <v>2521.1134031850788</v>
      </c>
      <c r="I38" s="106">
        <f>H38/'PLANILHA SEM DESONERACAO'!$L$59</f>
        <v>9.579773792272008E-4</v>
      </c>
      <c r="J38" s="107">
        <f t="shared" si="1"/>
        <v>0.99528218657259493</v>
      </c>
      <c r="K38" s="109" t="s">
        <v>4426</v>
      </c>
    </row>
    <row r="39" spans="1:11" ht="19.5" customHeight="1">
      <c r="A39" s="116" t="s">
        <v>247</v>
      </c>
      <c r="B39" s="116" t="s">
        <v>248</v>
      </c>
      <c r="C39" s="116" t="s">
        <v>249</v>
      </c>
      <c r="D39" s="116" t="s">
        <v>250</v>
      </c>
      <c r="E39" s="116" t="s">
        <v>251</v>
      </c>
      <c r="F39" s="116">
        <v>6.0000000075801712</v>
      </c>
      <c r="G39" s="122">
        <v>416.67</v>
      </c>
      <c r="H39" s="123">
        <f t="shared" si="0"/>
        <v>2500.02000315843</v>
      </c>
      <c r="I39" s="106">
        <f>H39/'PLANILHA SEM DESONERACAO'!$L$59</f>
        <v>9.4996226969226618E-4</v>
      </c>
      <c r="J39" s="107">
        <f t="shared" si="1"/>
        <v>0.99623214884228717</v>
      </c>
      <c r="K39" s="109" t="s">
        <v>4426</v>
      </c>
    </row>
    <row r="40" spans="1:11" ht="27.75" customHeight="1">
      <c r="A40" s="116" t="s">
        <v>252</v>
      </c>
      <c r="B40" s="116" t="s">
        <v>253</v>
      </c>
      <c r="C40" s="116" t="s">
        <v>254</v>
      </c>
      <c r="D40" s="116" t="s">
        <v>255</v>
      </c>
      <c r="E40" s="116" t="s">
        <v>256</v>
      </c>
      <c r="F40" s="116">
        <v>6.0000000075801712</v>
      </c>
      <c r="G40" s="122">
        <v>392.94</v>
      </c>
      <c r="H40" s="123">
        <f t="shared" si="0"/>
        <v>2357.6400029785523</v>
      </c>
      <c r="I40" s="106">
        <f>H40/'PLANILHA SEM DESONERACAO'!$L$59</f>
        <v>8.958604513232991E-4</v>
      </c>
      <c r="J40" s="107">
        <f t="shared" si="1"/>
        <v>0.99712800929361045</v>
      </c>
      <c r="K40" s="109" t="s">
        <v>4426</v>
      </c>
    </row>
    <row r="41" spans="1:11" ht="19.5" customHeight="1">
      <c r="A41" s="116" t="s">
        <v>257</v>
      </c>
      <c r="B41" s="116" t="s">
        <v>258</v>
      </c>
      <c r="C41" s="116" t="s">
        <v>259</v>
      </c>
      <c r="D41" s="116" t="s">
        <v>260</v>
      </c>
      <c r="E41" s="116" t="s">
        <v>261</v>
      </c>
      <c r="F41" s="116">
        <v>11.260000014225454</v>
      </c>
      <c r="G41" s="122">
        <v>137.09</v>
      </c>
      <c r="H41" s="123">
        <f t="shared" si="0"/>
        <v>1543.6334019501676</v>
      </c>
      <c r="I41" s="106">
        <f>H41/'PLANILHA SEM DESONERACAO'!$L$59</f>
        <v>5.865527028730929E-4</v>
      </c>
      <c r="J41" s="107">
        <f t="shared" si="1"/>
        <v>0.99771456199648356</v>
      </c>
      <c r="K41" s="109" t="s">
        <v>4426</v>
      </c>
    </row>
    <row r="42" spans="1:11" ht="19.5" customHeight="1">
      <c r="A42" s="116" t="s">
        <v>262</v>
      </c>
      <c r="B42" s="116" t="s">
        <v>263</v>
      </c>
      <c r="C42" s="116" t="s">
        <v>264</v>
      </c>
      <c r="D42" s="116" t="s">
        <v>265</v>
      </c>
      <c r="E42" s="116" t="s">
        <v>266</v>
      </c>
      <c r="F42" s="116">
        <v>8.0000000101068949</v>
      </c>
      <c r="G42" s="122">
        <v>187.1</v>
      </c>
      <c r="H42" s="123">
        <f t="shared" si="0"/>
        <v>1496.800001891</v>
      </c>
      <c r="I42" s="106">
        <f>H42/'PLANILHA SEM DESONERACAO'!$L$59</f>
        <v>5.6875686005527311E-4</v>
      </c>
      <c r="J42" s="107">
        <f t="shared" si="1"/>
        <v>0.99828331885653887</v>
      </c>
      <c r="K42" s="109" t="s">
        <v>4426</v>
      </c>
    </row>
    <row r="43" spans="1:11" ht="19.5" customHeight="1">
      <c r="A43" s="116" t="s">
        <v>267</v>
      </c>
      <c r="B43" s="116" t="s">
        <v>268</v>
      </c>
      <c r="C43" s="116" t="s">
        <v>269</v>
      </c>
      <c r="D43" s="116" t="s">
        <v>270</v>
      </c>
      <c r="E43" s="116" t="s">
        <v>271</v>
      </c>
      <c r="F43" s="116">
        <v>1.0000000012633619</v>
      </c>
      <c r="G43" s="122">
        <v>1447.55</v>
      </c>
      <c r="H43" s="123">
        <f t="shared" si="0"/>
        <v>1447.5500018287794</v>
      </c>
      <c r="I43" s="106">
        <f>H43/'PLANILHA SEM DESONERACAO'!$L$59</f>
        <v>5.5004275305519149E-4</v>
      </c>
      <c r="J43" s="107">
        <f t="shared" si="1"/>
        <v>0.99883336160959402</v>
      </c>
      <c r="K43" s="109" t="s">
        <v>4426</v>
      </c>
    </row>
    <row r="44" spans="1:11" ht="27.75" customHeight="1">
      <c r="A44" s="116" t="s">
        <v>272</v>
      </c>
      <c r="B44" s="116" t="s">
        <v>273</v>
      </c>
      <c r="C44" s="116" t="s">
        <v>274</v>
      </c>
      <c r="D44" s="116" t="s">
        <v>275</v>
      </c>
      <c r="E44" s="116" t="s">
        <v>276</v>
      </c>
      <c r="F44" s="116">
        <v>5.0000000063168093</v>
      </c>
      <c r="G44" s="122">
        <v>164.65</v>
      </c>
      <c r="H44" s="123">
        <f t="shared" si="0"/>
        <v>823.25000104006267</v>
      </c>
      <c r="I44" s="106">
        <f>H44/'PLANILHA SEM DESONERACAO'!$L$59</f>
        <v>3.1282007284908045E-4</v>
      </c>
      <c r="J44" s="107">
        <f t="shared" si="1"/>
        <v>0.99914618168244307</v>
      </c>
      <c r="K44" s="109" t="s">
        <v>4426</v>
      </c>
    </row>
    <row r="45" spans="1:11" ht="19.5" customHeight="1">
      <c r="A45" s="116" t="s">
        <v>277</v>
      </c>
      <c r="B45" s="116" t="s">
        <v>278</v>
      </c>
      <c r="C45" s="116" t="s">
        <v>279</v>
      </c>
      <c r="D45" s="116" t="s">
        <v>280</v>
      </c>
      <c r="E45" s="116" t="s">
        <v>281</v>
      </c>
      <c r="F45" s="116">
        <v>25.000000031584047</v>
      </c>
      <c r="G45" s="122">
        <v>29.81</v>
      </c>
      <c r="H45" s="123">
        <f t="shared" si="0"/>
        <v>745.2500009415204</v>
      </c>
      <c r="I45" s="106">
        <f>H45/'PLANILHA SEM DESONERACAO'!$L$59</f>
        <v>2.8318148714336739E-4</v>
      </c>
      <c r="J45" s="107">
        <f t="shared" si="1"/>
        <v>0.99942936316958642</v>
      </c>
      <c r="K45" s="109" t="s">
        <v>4426</v>
      </c>
    </row>
    <row r="46" spans="1:11" ht="19.5" customHeight="1">
      <c r="A46" s="116" t="s">
        <v>282</v>
      </c>
      <c r="B46" s="116" t="s">
        <v>283</v>
      </c>
      <c r="C46" s="116" t="s">
        <v>284</v>
      </c>
      <c r="D46" s="116" t="s">
        <v>285</v>
      </c>
      <c r="E46" s="116" t="s">
        <v>286</v>
      </c>
      <c r="F46" s="116">
        <v>1.0000000012633619</v>
      </c>
      <c r="G46" s="122">
        <v>583.24</v>
      </c>
      <c r="H46" s="123">
        <f t="shared" si="0"/>
        <v>583.24000073684317</v>
      </c>
      <c r="I46" s="106">
        <f>H46/'PLANILHA SEM DESONERACAO'!$L$59</f>
        <v>2.216206247051293E-4</v>
      </c>
      <c r="J46" s="107">
        <f t="shared" si="1"/>
        <v>0.99965098379429151</v>
      </c>
      <c r="K46" s="109" t="s">
        <v>4426</v>
      </c>
    </row>
    <row r="47" spans="1:11" ht="19.5" customHeight="1">
      <c r="A47" s="116" t="s">
        <v>287</v>
      </c>
      <c r="B47" s="116" t="s">
        <v>288</v>
      </c>
      <c r="C47" s="116" t="s">
        <v>289</v>
      </c>
      <c r="D47" s="116" t="s">
        <v>290</v>
      </c>
      <c r="E47" s="116" t="s">
        <v>291</v>
      </c>
      <c r="F47" s="116">
        <v>225.29000028462278</v>
      </c>
      <c r="G47" s="122">
        <v>2.17</v>
      </c>
      <c r="H47" s="123">
        <f t="shared" si="0"/>
        <v>488.87930061763143</v>
      </c>
      <c r="I47" s="106">
        <f>H47/'PLANILHA SEM DESONERACAO'!$L$59</f>
        <v>1.8576526965126931E-4</v>
      </c>
      <c r="J47" s="107">
        <f t="shared" si="1"/>
        <v>0.99983674906394282</v>
      </c>
      <c r="K47" s="109" t="s">
        <v>4426</v>
      </c>
    </row>
    <row r="48" spans="1:11" ht="19.5" customHeight="1">
      <c r="A48" s="116" t="s">
        <v>292</v>
      </c>
      <c r="B48" s="116" t="s">
        <v>293</v>
      </c>
      <c r="C48" s="116" t="s">
        <v>294</v>
      </c>
      <c r="D48" s="116" t="s">
        <v>295</v>
      </c>
      <c r="E48" s="116" t="s">
        <v>296</v>
      </c>
      <c r="F48" s="116">
        <v>0.17000000021477152</v>
      </c>
      <c r="G48" s="122">
        <v>2222.56</v>
      </c>
      <c r="H48" s="123">
        <f t="shared" si="0"/>
        <v>377.8352004773426</v>
      </c>
      <c r="I48" s="106">
        <f>H48/'PLANILHA SEM DESONERACAO'!$L$59</f>
        <v>1.4357052510045174E-4</v>
      </c>
      <c r="J48" s="107">
        <f t="shared" si="1"/>
        <v>0.99998031958904332</v>
      </c>
      <c r="K48" s="109" t="s">
        <v>4426</v>
      </c>
    </row>
    <row r="49" spans="1:11" ht="19.5" customHeight="1">
      <c r="A49" s="116" t="s">
        <v>297</v>
      </c>
      <c r="B49" s="116" t="s">
        <v>298</v>
      </c>
      <c r="C49" s="116" t="s">
        <v>299</v>
      </c>
      <c r="D49" s="116" t="s">
        <v>300</v>
      </c>
      <c r="E49" s="116" t="s">
        <v>301</v>
      </c>
      <c r="F49" s="116">
        <v>225.20000028450909</v>
      </c>
      <c r="G49" s="122">
        <v>0.23</v>
      </c>
      <c r="H49" s="123">
        <f t="shared" si="0"/>
        <v>51.796000065437092</v>
      </c>
      <c r="I49" s="106">
        <f>H49/'PLANILHA SEM DESONERACAO'!$L$59</f>
        <v>1.9681540836065558E-5</v>
      </c>
      <c r="J49" s="107">
        <f t="shared" si="1"/>
        <v>1.0000000011298793</v>
      </c>
      <c r="K49" s="109" t="s">
        <v>4426</v>
      </c>
    </row>
    <row r="50" spans="1:11" ht="19.5" customHeight="1">
      <c r="A50" s="44"/>
      <c r="B50" s="44"/>
      <c r="C50" s="161" t="s">
        <v>302</v>
      </c>
      <c r="D50" s="127"/>
      <c r="E50" s="127"/>
      <c r="F50" s="127"/>
      <c r="G50" s="44"/>
      <c r="H50" s="44"/>
      <c r="I50" s="110"/>
      <c r="J50" s="110"/>
      <c r="K50" s="110"/>
    </row>
    <row r="51" spans="1:11" ht="18" customHeight="1">
      <c r="A51" s="44"/>
      <c r="B51" s="44"/>
      <c r="C51" s="44"/>
      <c r="D51" s="44"/>
      <c r="E51" s="44"/>
      <c r="F51" s="44"/>
      <c r="G51" s="161"/>
      <c r="H51" s="127"/>
      <c r="I51" s="162"/>
      <c r="J51" s="163"/>
      <c r="K51" s="163"/>
    </row>
    <row r="52" spans="1:11" ht="18" customHeight="1">
      <c r="A52" s="44"/>
      <c r="B52" s="44"/>
      <c r="C52" s="44"/>
      <c r="D52" s="44"/>
      <c r="E52" s="44"/>
      <c r="F52" s="44"/>
      <c r="G52" s="161"/>
      <c r="H52" s="127"/>
      <c r="I52" s="162"/>
      <c r="J52" s="163"/>
      <c r="K52" s="163"/>
    </row>
    <row r="53" spans="1:11" ht="18" customHeight="1">
      <c r="A53" s="44"/>
      <c r="B53" s="44"/>
      <c r="C53" s="44"/>
      <c r="D53" s="44"/>
      <c r="E53" s="44"/>
      <c r="F53" s="44"/>
      <c r="G53" s="161"/>
      <c r="H53" s="127"/>
      <c r="I53" s="162"/>
      <c r="J53" s="163"/>
      <c r="K53" s="163"/>
    </row>
    <row r="54" spans="1:11" ht="15.75" customHeight="1">
      <c r="I54" s="111"/>
      <c r="J54" s="111"/>
      <c r="K54" s="111"/>
    </row>
    <row r="55" spans="1:11" ht="15.75" customHeight="1">
      <c r="I55" s="111"/>
      <c r="J55" s="111"/>
      <c r="K55" s="111"/>
    </row>
    <row r="56" spans="1:11" ht="15.75" customHeight="1">
      <c r="I56" s="111"/>
      <c r="J56" s="111"/>
      <c r="K56" s="111"/>
    </row>
    <row r="57" spans="1:11" ht="15.75" customHeight="1">
      <c r="I57" s="111"/>
      <c r="J57" s="111"/>
      <c r="K57" s="111"/>
    </row>
    <row r="58" spans="1:11" ht="15.75" customHeight="1">
      <c r="I58" s="111"/>
      <c r="J58" s="111"/>
      <c r="K58" s="111"/>
    </row>
    <row r="59" spans="1:11" ht="15.75" customHeight="1">
      <c r="I59" s="111"/>
      <c r="J59" s="111"/>
      <c r="K59" s="111"/>
    </row>
    <row r="60" spans="1:11" ht="15.75" customHeight="1">
      <c r="I60" s="111"/>
      <c r="J60" s="111"/>
      <c r="K60" s="111"/>
    </row>
    <row r="61" spans="1:11" ht="15.75" customHeight="1">
      <c r="I61" s="111"/>
      <c r="J61" s="111"/>
      <c r="K61" s="111"/>
    </row>
    <row r="62" spans="1:11" ht="15.75" customHeight="1">
      <c r="I62" s="111"/>
      <c r="J62" s="111"/>
      <c r="K62" s="111"/>
    </row>
    <row r="63" spans="1:11" ht="15.75" customHeight="1">
      <c r="I63" s="111"/>
      <c r="J63" s="111"/>
      <c r="K63" s="111"/>
    </row>
    <row r="64" spans="1:11" ht="15.75" customHeight="1">
      <c r="I64" s="111"/>
      <c r="J64" s="111"/>
      <c r="K64" s="111"/>
    </row>
    <row r="65" spans="9:11" ht="15.75" customHeight="1">
      <c r="I65" s="111"/>
      <c r="J65" s="111"/>
      <c r="K65" s="111"/>
    </row>
    <row r="66" spans="9:11" ht="15.75" customHeight="1">
      <c r="I66" s="111"/>
      <c r="J66" s="111"/>
      <c r="K66" s="111"/>
    </row>
    <row r="67" spans="9:11" ht="15.75" customHeight="1">
      <c r="I67" s="111"/>
      <c r="J67" s="111"/>
      <c r="K67" s="111"/>
    </row>
    <row r="68" spans="9:11" ht="15.75" customHeight="1">
      <c r="I68" s="111"/>
      <c r="J68" s="111"/>
      <c r="K68" s="111"/>
    </row>
    <row r="69" spans="9:11" ht="15.75" customHeight="1">
      <c r="I69" s="111"/>
      <c r="J69" s="111"/>
      <c r="K69" s="111"/>
    </row>
    <row r="70" spans="9:11" ht="15.75" customHeight="1">
      <c r="I70" s="111"/>
      <c r="J70" s="111"/>
      <c r="K70" s="111"/>
    </row>
    <row r="71" spans="9:11" ht="15.75" customHeight="1">
      <c r="I71" s="111"/>
      <c r="J71" s="111"/>
      <c r="K71" s="111"/>
    </row>
    <row r="72" spans="9:11" ht="15.75" customHeight="1">
      <c r="I72" s="111"/>
      <c r="J72" s="111"/>
      <c r="K72" s="111"/>
    </row>
    <row r="73" spans="9:11" ht="15.75" customHeight="1">
      <c r="I73" s="111"/>
      <c r="J73" s="111"/>
      <c r="K73" s="111"/>
    </row>
    <row r="74" spans="9:11" ht="15.75" customHeight="1">
      <c r="I74" s="111"/>
      <c r="J74" s="111"/>
      <c r="K74" s="111"/>
    </row>
    <row r="75" spans="9:11" ht="15.75" customHeight="1">
      <c r="I75" s="111"/>
      <c r="J75" s="111"/>
      <c r="K75" s="111"/>
    </row>
    <row r="76" spans="9:11" ht="15.75" customHeight="1">
      <c r="I76" s="111"/>
      <c r="J76" s="111"/>
      <c r="K76" s="111"/>
    </row>
    <row r="77" spans="9:11" ht="15.75" customHeight="1">
      <c r="I77" s="111"/>
      <c r="J77" s="111"/>
      <c r="K77" s="111"/>
    </row>
    <row r="78" spans="9:11" ht="15.75" customHeight="1">
      <c r="I78" s="111"/>
      <c r="J78" s="111"/>
      <c r="K78" s="111"/>
    </row>
    <row r="79" spans="9:11" ht="15.75" customHeight="1">
      <c r="I79" s="111"/>
      <c r="J79" s="111"/>
      <c r="K79" s="111"/>
    </row>
    <row r="80" spans="9:11" ht="15.75" customHeight="1">
      <c r="I80" s="111"/>
      <c r="J80" s="111"/>
      <c r="K80" s="111"/>
    </row>
    <row r="81" spans="9:11" ht="15.75" customHeight="1">
      <c r="I81" s="111"/>
      <c r="J81" s="111"/>
      <c r="K81" s="111"/>
    </row>
    <row r="82" spans="9:11" ht="15.75" customHeight="1">
      <c r="I82" s="111"/>
      <c r="J82" s="111"/>
      <c r="K82" s="111"/>
    </row>
    <row r="83" spans="9:11" ht="15.75" customHeight="1">
      <c r="I83" s="111"/>
      <c r="J83" s="111"/>
      <c r="K83" s="111"/>
    </row>
    <row r="84" spans="9:11" ht="15.75" customHeight="1">
      <c r="I84" s="111"/>
      <c r="J84" s="111"/>
      <c r="K84" s="111"/>
    </row>
    <row r="85" spans="9:11" ht="15.75" customHeight="1">
      <c r="I85" s="111"/>
      <c r="J85" s="111"/>
      <c r="K85" s="111"/>
    </row>
    <row r="86" spans="9:11" ht="15.75" customHeight="1">
      <c r="I86" s="111"/>
      <c r="J86" s="111"/>
      <c r="K86" s="111"/>
    </row>
    <row r="87" spans="9:11" ht="15.75" customHeight="1">
      <c r="I87" s="111"/>
      <c r="J87" s="111"/>
      <c r="K87" s="111"/>
    </row>
    <row r="88" spans="9:11" ht="15.75" customHeight="1">
      <c r="I88" s="111"/>
      <c r="J88" s="111"/>
      <c r="K88" s="111"/>
    </row>
    <row r="89" spans="9:11" ht="15.75" customHeight="1">
      <c r="I89" s="111"/>
      <c r="J89" s="111"/>
      <c r="K89" s="111"/>
    </row>
    <row r="90" spans="9:11" ht="15.75" customHeight="1">
      <c r="I90" s="111"/>
      <c r="J90" s="111"/>
      <c r="K90" s="111"/>
    </row>
    <row r="91" spans="9:11" ht="15.75" customHeight="1">
      <c r="I91" s="111"/>
      <c r="J91" s="111"/>
      <c r="K91" s="111"/>
    </row>
    <row r="92" spans="9:11" ht="15.75" customHeight="1">
      <c r="I92" s="111"/>
      <c r="J92" s="111"/>
      <c r="K92" s="111"/>
    </row>
    <row r="93" spans="9:11" ht="15.75" customHeight="1">
      <c r="I93" s="111"/>
      <c r="J93" s="111"/>
      <c r="K93" s="111"/>
    </row>
    <row r="94" spans="9:11" ht="15.75" customHeight="1">
      <c r="I94" s="111"/>
      <c r="J94" s="111"/>
      <c r="K94" s="111"/>
    </row>
    <row r="95" spans="9:11" ht="15.75" customHeight="1">
      <c r="I95" s="111"/>
      <c r="J95" s="111"/>
      <c r="K95" s="111"/>
    </row>
    <row r="96" spans="9:11" ht="15.75" customHeight="1">
      <c r="I96" s="111"/>
      <c r="J96" s="111"/>
      <c r="K96" s="111"/>
    </row>
    <row r="97" spans="9:11" ht="15.75" customHeight="1">
      <c r="I97" s="111"/>
      <c r="J97" s="111"/>
      <c r="K97" s="111"/>
    </row>
    <row r="98" spans="9:11" ht="15.75" customHeight="1">
      <c r="I98" s="111"/>
      <c r="J98" s="111"/>
      <c r="K98" s="111"/>
    </row>
    <row r="99" spans="9:11" ht="15.75" customHeight="1">
      <c r="I99" s="111"/>
      <c r="J99" s="111"/>
      <c r="K99" s="111"/>
    </row>
    <row r="100" spans="9:11" ht="15.75" customHeight="1">
      <c r="I100" s="111"/>
      <c r="J100" s="111"/>
      <c r="K100" s="111"/>
    </row>
    <row r="101" spans="9:11" ht="15.75" customHeight="1">
      <c r="I101" s="111"/>
      <c r="J101" s="111"/>
      <c r="K101" s="111"/>
    </row>
    <row r="102" spans="9:11" ht="15.75" customHeight="1">
      <c r="I102" s="111"/>
      <c r="J102" s="111"/>
      <c r="K102" s="111"/>
    </row>
    <row r="103" spans="9:11" ht="15.75" customHeight="1">
      <c r="I103" s="111"/>
      <c r="J103" s="111"/>
      <c r="K103" s="111"/>
    </row>
    <row r="104" spans="9:11" ht="15.75" customHeight="1">
      <c r="I104" s="111"/>
      <c r="J104" s="111"/>
      <c r="K104" s="111"/>
    </row>
    <row r="105" spans="9:11" ht="15.75" customHeight="1">
      <c r="I105" s="111"/>
      <c r="J105" s="111"/>
      <c r="K105" s="111"/>
    </row>
    <row r="106" spans="9:11" ht="15.75" customHeight="1">
      <c r="I106" s="111"/>
      <c r="J106" s="111"/>
      <c r="K106" s="111"/>
    </row>
    <row r="107" spans="9:11" ht="15.75" customHeight="1">
      <c r="I107" s="111"/>
      <c r="J107" s="111"/>
      <c r="K107" s="111"/>
    </row>
    <row r="108" spans="9:11" ht="15.75" customHeight="1">
      <c r="I108" s="111"/>
      <c r="J108" s="111"/>
      <c r="K108" s="111"/>
    </row>
    <row r="109" spans="9:11" ht="15.75" customHeight="1">
      <c r="I109" s="111"/>
      <c r="J109" s="111"/>
      <c r="K109" s="111"/>
    </row>
    <row r="110" spans="9:11" ht="15.75" customHeight="1">
      <c r="I110" s="111"/>
      <c r="J110" s="111"/>
      <c r="K110" s="111"/>
    </row>
    <row r="111" spans="9:11" ht="15.75" customHeight="1">
      <c r="I111" s="111"/>
      <c r="J111" s="111"/>
      <c r="K111" s="111"/>
    </row>
    <row r="112" spans="9:11" ht="15.75" customHeight="1">
      <c r="I112" s="111"/>
      <c r="J112" s="111"/>
      <c r="K112" s="111"/>
    </row>
    <row r="113" spans="9:11" ht="15.75" customHeight="1">
      <c r="I113" s="111"/>
      <c r="J113" s="111"/>
      <c r="K113" s="111"/>
    </row>
    <row r="114" spans="9:11" ht="15.75" customHeight="1">
      <c r="I114" s="111"/>
      <c r="J114" s="111"/>
      <c r="K114" s="111"/>
    </row>
    <row r="115" spans="9:11" ht="15.75" customHeight="1">
      <c r="I115" s="111"/>
      <c r="J115" s="111"/>
      <c r="K115" s="111"/>
    </row>
    <row r="116" spans="9:11" ht="15.75" customHeight="1">
      <c r="I116" s="111"/>
      <c r="J116" s="111"/>
      <c r="K116" s="111"/>
    </row>
    <row r="117" spans="9:11" ht="15.75" customHeight="1">
      <c r="I117" s="111"/>
      <c r="J117" s="111"/>
      <c r="K117" s="111"/>
    </row>
    <row r="118" spans="9:11" ht="15.75" customHeight="1">
      <c r="I118" s="111"/>
      <c r="J118" s="111"/>
      <c r="K118" s="111"/>
    </row>
    <row r="119" spans="9:11" ht="15.75" customHeight="1">
      <c r="I119" s="111"/>
      <c r="J119" s="111"/>
      <c r="K119" s="111"/>
    </row>
    <row r="120" spans="9:11" ht="15.75" customHeight="1">
      <c r="I120" s="111"/>
      <c r="J120" s="111"/>
      <c r="K120" s="111"/>
    </row>
    <row r="121" spans="9:11" ht="15.75" customHeight="1">
      <c r="I121" s="111"/>
      <c r="J121" s="111"/>
      <c r="K121" s="111"/>
    </row>
    <row r="122" spans="9:11" ht="15.75" customHeight="1">
      <c r="I122" s="111"/>
      <c r="J122" s="111"/>
      <c r="K122" s="111"/>
    </row>
    <row r="123" spans="9:11" ht="15.75" customHeight="1">
      <c r="I123" s="111"/>
      <c r="J123" s="111"/>
      <c r="K123" s="111"/>
    </row>
    <row r="124" spans="9:11" ht="15.75" customHeight="1">
      <c r="I124" s="111"/>
      <c r="J124" s="111"/>
      <c r="K124" s="111"/>
    </row>
    <row r="125" spans="9:11" ht="15.75" customHeight="1">
      <c r="I125" s="111"/>
      <c r="J125" s="111"/>
      <c r="K125" s="111"/>
    </row>
    <row r="126" spans="9:11" ht="15.75" customHeight="1">
      <c r="I126" s="111"/>
      <c r="J126" s="111"/>
      <c r="K126" s="111"/>
    </row>
    <row r="127" spans="9:11" ht="15.75" customHeight="1">
      <c r="I127" s="111"/>
      <c r="J127" s="111"/>
      <c r="K127" s="111"/>
    </row>
    <row r="128" spans="9:11" ht="15.75" customHeight="1">
      <c r="I128" s="111"/>
      <c r="J128" s="111"/>
      <c r="K128" s="111"/>
    </row>
    <row r="129" spans="9:11" ht="15.75" customHeight="1">
      <c r="I129" s="111"/>
      <c r="J129" s="111"/>
      <c r="K129" s="111"/>
    </row>
    <row r="130" spans="9:11" ht="15.75" customHeight="1">
      <c r="I130" s="111"/>
      <c r="J130" s="111"/>
      <c r="K130" s="111"/>
    </row>
    <row r="131" spans="9:11" ht="15.75" customHeight="1">
      <c r="I131" s="111"/>
      <c r="J131" s="111"/>
      <c r="K131" s="111"/>
    </row>
    <row r="132" spans="9:11" ht="15.75" customHeight="1">
      <c r="I132" s="111"/>
      <c r="J132" s="111"/>
      <c r="K132" s="111"/>
    </row>
    <row r="133" spans="9:11" ht="15.75" customHeight="1">
      <c r="I133" s="111"/>
      <c r="J133" s="111"/>
      <c r="K133" s="111"/>
    </row>
    <row r="134" spans="9:11" ht="15.75" customHeight="1">
      <c r="I134" s="111"/>
      <c r="J134" s="111"/>
      <c r="K134" s="111"/>
    </row>
    <row r="135" spans="9:11" ht="15.75" customHeight="1">
      <c r="I135" s="111"/>
      <c r="J135" s="111"/>
      <c r="K135" s="111"/>
    </row>
    <row r="136" spans="9:11" ht="15.75" customHeight="1">
      <c r="I136" s="111"/>
      <c r="J136" s="111"/>
      <c r="K136" s="111"/>
    </row>
    <row r="137" spans="9:11" ht="15.75" customHeight="1">
      <c r="I137" s="111"/>
      <c r="J137" s="111"/>
      <c r="K137" s="111"/>
    </row>
    <row r="138" spans="9:11" ht="15.75" customHeight="1">
      <c r="I138" s="111"/>
      <c r="J138" s="111"/>
      <c r="K138" s="111"/>
    </row>
    <row r="139" spans="9:11" ht="15.75" customHeight="1">
      <c r="I139" s="111"/>
      <c r="J139" s="111"/>
      <c r="K139" s="111"/>
    </row>
    <row r="140" spans="9:11" ht="15.75" customHeight="1">
      <c r="I140" s="111"/>
      <c r="J140" s="111"/>
      <c r="K140" s="111"/>
    </row>
    <row r="141" spans="9:11" ht="15.75" customHeight="1">
      <c r="I141" s="111"/>
      <c r="J141" s="111"/>
      <c r="K141" s="111"/>
    </row>
    <row r="142" spans="9:11" ht="15.75" customHeight="1">
      <c r="I142" s="111"/>
      <c r="J142" s="111"/>
      <c r="K142" s="111"/>
    </row>
    <row r="143" spans="9:11" ht="15.75" customHeight="1">
      <c r="I143" s="111"/>
      <c r="J143" s="111"/>
      <c r="K143" s="111"/>
    </row>
    <row r="144" spans="9:11" ht="15.75" customHeight="1">
      <c r="I144" s="111"/>
      <c r="J144" s="111"/>
      <c r="K144" s="111"/>
    </row>
    <row r="145" spans="9:11" ht="15.75" customHeight="1">
      <c r="I145" s="111"/>
      <c r="J145" s="111"/>
      <c r="K145" s="111"/>
    </row>
    <row r="146" spans="9:11" ht="15.75" customHeight="1">
      <c r="I146" s="111"/>
      <c r="J146" s="111"/>
      <c r="K146" s="111"/>
    </row>
    <row r="147" spans="9:11" ht="15.75" customHeight="1">
      <c r="I147" s="111"/>
      <c r="J147" s="111"/>
      <c r="K147" s="111"/>
    </row>
    <row r="148" spans="9:11" ht="15.75" customHeight="1">
      <c r="I148" s="111"/>
      <c r="J148" s="111"/>
      <c r="K148" s="111"/>
    </row>
    <row r="149" spans="9:11" ht="15.75" customHeight="1">
      <c r="I149" s="111"/>
      <c r="J149" s="111"/>
      <c r="K149" s="111"/>
    </row>
    <row r="150" spans="9:11" ht="15.75" customHeight="1">
      <c r="I150" s="111"/>
      <c r="J150" s="111"/>
      <c r="K150" s="111"/>
    </row>
    <row r="151" spans="9:11" ht="15.75" customHeight="1">
      <c r="I151" s="111"/>
      <c r="J151" s="111"/>
      <c r="K151" s="111"/>
    </row>
    <row r="152" spans="9:11" ht="15.75" customHeight="1">
      <c r="I152" s="111"/>
      <c r="J152" s="111"/>
      <c r="K152" s="111"/>
    </row>
    <row r="153" spans="9:11" ht="15.75" customHeight="1">
      <c r="I153" s="111"/>
      <c r="J153" s="111"/>
      <c r="K153" s="111"/>
    </row>
    <row r="154" spans="9:11" ht="15.75" customHeight="1">
      <c r="I154" s="111"/>
      <c r="J154" s="111"/>
      <c r="K154" s="111"/>
    </row>
    <row r="155" spans="9:11" ht="15.75" customHeight="1">
      <c r="I155" s="111"/>
      <c r="J155" s="111"/>
      <c r="K155" s="111"/>
    </row>
    <row r="156" spans="9:11" ht="15.75" customHeight="1">
      <c r="I156" s="111"/>
      <c r="J156" s="111"/>
      <c r="K156" s="111"/>
    </row>
    <row r="157" spans="9:11" ht="15.75" customHeight="1">
      <c r="I157" s="111"/>
      <c r="J157" s="111"/>
      <c r="K157" s="111"/>
    </row>
    <row r="158" spans="9:11" ht="15.75" customHeight="1">
      <c r="I158" s="111"/>
      <c r="J158" s="111"/>
      <c r="K158" s="111"/>
    </row>
    <row r="159" spans="9:11" ht="15.75" customHeight="1">
      <c r="I159" s="111"/>
      <c r="J159" s="111"/>
      <c r="K159" s="111"/>
    </row>
    <row r="160" spans="9:11" ht="15.75" customHeight="1">
      <c r="I160" s="111"/>
      <c r="J160" s="111"/>
      <c r="K160" s="111"/>
    </row>
    <row r="161" spans="9:11" ht="15.75" customHeight="1">
      <c r="I161" s="111"/>
      <c r="J161" s="111"/>
      <c r="K161" s="111"/>
    </row>
    <row r="162" spans="9:11" ht="15.75" customHeight="1">
      <c r="I162" s="111"/>
      <c r="J162" s="111"/>
      <c r="K162" s="111"/>
    </row>
    <row r="163" spans="9:11" ht="15.75" customHeight="1">
      <c r="I163" s="111"/>
      <c r="J163" s="111"/>
      <c r="K163" s="111"/>
    </row>
    <row r="164" spans="9:11" ht="15.75" customHeight="1">
      <c r="I164" s="111"/>
      <c r="J164" s="111"/>
      <c r="K164" s="111"/>
    </row>
    <row r="165" spans="9:11" ht="15.75" customHeight="1">
      <c r="I165" s="111"/>
      <c r="J165" s="111"/>
      <c r="K165" s="111"/>
    </row>
    <row r="166" spans="9:11" ht="15.75" customHeight="1">
      <c r="I166" s="111"/>
      <c r="J166" s="111"/>
      <c r="K166" s="111"/>
    </row>
    <row r="167" spans="9:11" ht="15.75" customHeight="1">
      <c r="I167" s="111"/>
      <c r="J167" s="111"/>
      <c r="K167" s="111"/>
    </row>
    <row r="168" spans="9:11" ht="15.75" customHeight="1">
      <c r="I168" s="111"/>
      <c r="J168" s="111"/>
      <c r="K168" s="111"/>
    </row>
    <row r="169" spans="9:11" ht="15.75" customHeight="1">
      <c r="I169" s="111"/>
      <c r="J169" s="111"/>
      <c r="K169" s="111"/>
    </row>
    <row r="170" spans="9:11" ht="15.75" customHeight="1">
      <c r="I170" s="111"/>
      <c r="J170" s="111"/>
      <c r="K170" s="111"/>
    </row>
    <row r="171" spans="9:11" ht="15.75" customHeight="1">
      <c r="I171" s="111"/>
      <c r="J171" s="111"/>
      <c r="K171" s="111"/>
    </row>
    <row r="172" spans="9:11" ht="15.75" customHeight="1">
      <c r="I172" s="111"/>
      <c r="J172" s="111"/>
      <c r="K172" s="111"/>
    </row>
    <row r="173" spans="9:11" ht="15.75" customHeight="1">
      <c r="I173" s="111"/>
      <c r="J173" s="111"/>
      <c r="K173" s="111"/>
    </row>
    <row r="174" spans="9:11" ht="15.75" customHeight="1">
      <c r="I174" s="111"/>
      <c r="J174" s="111"/>
      <c r="K174" s="111"/>
    </row>
    <row r="175" spans="9:11" ht="15.75" customHeight="1">
      <c r="I175" s="111"/>
      <c r="J175" s="111"/>
      <c r="K175" s="111"/>
    </row>
    <row r="176" spans="9:11" ht="15.75" customHeight="1">
      <c r="I176" s="111"/>
      <c r="J176" s="111"/>
      <c r="K176" s="111"/>
    </row>
    <row r="177" spans="9:11" ht="15.75" customHeight="1">
      <c r="I177" s="111"/>
      <c r="J177" s="111"/>
      <c r="K177" s="111"/>
    </row>
    <row r="178" spans="9:11" ht="15.75" customHeight="1">
      <c r="I178" s="111"/>
      <c r="J178" s="111"/>
      <c r="K178" s="111"/>
    </row>
    <row r="179" spans="9:11" ht="15.75" customHeight="1">
      <c r="I179" s="111"/>
      <c r="J179" s="111"/>
      <c r="K179" s="111"/>
    </row>
    <row r="180" spans="9:11" ht="15.75" customHeight="1">
      <c r="I180" s="111"/>
      <c r="J180" s="111"/>
      <c r="K180" s="111"/>
    </row>
    <row r="181" spans="9:11" ht="15.75" customHeight="1">
      <c r="I181" s="111"/>
      <c r="J181" s="111"/>
      <c r="K181" s="111"/>
    </row>
    <row r="182" spans="9:11" ht="15.75" customHeight="1">
      <c r="I182" s="111"/>
      <c r="J182" s="111"/>
      <c r="K182" s="111"/>
    </row>
    <row r="183" spans="9:11" ht="15.75" customHeight="1">
      <c r="I183" s="111"/>
      <c r="J183" s="111"/>
      <c r="K183" s="111"/>
    </row>
    <row r="184" spans="9:11" ht="15.75" customHeight="1">
      <c r="I184" s="111"/>
      <c r="J184" s="111"/>
      <c r="K184" s="111"/>
    </row>
    <row r="185" spans="9:11" ht="15.75" customHeight="1">
      <c r="I185" s="111"/>
      <c r="J185" s="111"/>
      <c r="K185" s="111"/>
    </row>
    <row r="186" spans="9:11" ht="15.75" customHeight="1">
      <c r="I186" s="111"/>
      <c r="J186" s="111"/>
      <c r="K186" s="111"/>
    </row>
    <row r="187" spans="9:11" ht="15.75" customHeight="1">
      <c r="I187" s="111"/>
      <c r="J187" s="111"/>
      <c r="K187" s="111"/>
    </row>
    <row r="188" spans="9:11" ht="15.75" customHeight="1">
      <c r="I188" s="111"/>
      <c r="J188" s="111"/>
      <c r="K188" s="111"/>
    </row>
    <row r="189" spans="9:11" ht="15.75" customHeight="1">
      <c r="I189" s="111"/>
      <c r="J189" s="111"/>
      <c r="K189" s="111"/>
    </row>
    <row r="190" spans="9:11" ht="15.75" customHeight="1">
      <c r="I190" s="111"/>
      <c r="J190" s="111"/>
      <c r="K190" s="111"/>
    </row>
    <row r="191" spans="9:11" ht="15.75" customHeight="1">
      <c r="I191" s="111"/>
      <c r="J191" s="111"/>
      <c r="K191" s="111"/>
    </row>
    <row r="192" spans="9:11" ht="15.75" customHeight="1">
      <c r="I192" s="111"/>
      <c r="J192" s="111"/>
      <c r="K192" s="111"/>
    </row>
    <row r="193" spans="9:11" ht="15.75" customHeight="1">
      <c r="I193" s="111"/>
      <c r="J193" s="111"/>
      <c r="K193" s="111"/>
    </row>
    <row r="194" spans="9:11" ht="15.75" customHeight="1">
      <c r="I194" s="111"/>
      <c r="J194" s="111"/>
      <c r="K194" s="111"/>
    </row>
    <row r="195" spans="9:11" ht="15.75" customHeight="1">
      <c r="I195" s="111"/>
      <c r="J195" s="111"/>
      <c r="K195" s="111"/>
    </row>
    <row r="196" spans="9:11" ht="15.75" customHeight="1">
      <c r="I196" s="111"/>
      <c r="J196" s="111"/>
      <c r="K196" s="111"/>
    </row>
    <row r="197" spans="9:11" ht="15.75" customHeight="1">
      <c r="I197" s="111"/>
      <c r="J197" s="111"/>
      <c r="K197" s="111"/>
    </row>
    <row r="198" spans="9:11" ht="15.75" customHeight="1">
      <c r="I198" s="111"/>
      <c r="J198" s="111"/>
      <c r="K198" s="111"/>
    </row>
    <row r="199" spans="9:11" ht="15.75" customHeight="1">
      <c r="I199" s="111"/>
      <c r="J199" s="111"/>
      <c r="K199" s="111"/>
    </row>
    <row r="200" spans="9:11" ht="15.75" customHeight="1">
      <c r="I200" s="111"/>
      <c r="J200" s="111"/>
      <c r="K200" s="111"/>
    </row>
    <row r="201" spans="9:11" ht="15.75" customHeight="1">
      <c r="I201" s="111"/>
      <c r="J201" s="111"/>
      <c r="K201" s="111"/>
    </row>
    <row r="202" spans="9:11" ht="15.75" customHeight="1">
      <c r="I202" s="111"/>
      <c r="J202" s="111"/>
      <c r="K202" s="111"/>
    </row>
    <row r="203" spans="9:11" ht="15.75" customHeight="1">
      <c r="I203" s="111"/>
      <c r="J203" s="111"/>
      <c r="K203" s="111"/>
    </row>
    <row r="204" spans="9:11" ht="15.75" customHeight="1">
      <c r="I204" s="111"/>
      <c r="J204" s="111"/>
      <c r="K204" s="111"/>
    </row>
    <row r="205" spans="9:11" ht="15.75" customHeight="1">
      <c r="I205" s="111"/>
      <c r="J205" s="111"/>
      <c r="K205" s="111"/>
    </row>
    <row r="206" spans="9:11" ht="15.75" customHeight="1">
      <c r="I206" s="111"/>
      <c r="J206" s="111"/>
      <c r="K206" s="111"/>
    </row>
    <row r="207" spans="9:11" ht="15.75" customHeight="1">
      <c r="I207" s="111"/>
      <c r="J207" s="111"/>
      <c r="K207" s="111"/>
    </row>
    <row r="208" spans="9:11" ht="15.75" customHeight="1">
      <c r="I208" s="111"/>
      <c r="J208" s="111"/>
      <c r="K208" s="111"/>
    </row>
    <row r="209" spans="9:11" ht="15.75" customHeight="1">
      <c r="I209" s="111"/>
      <c r="J209" s="111"/>
      <c r="K209" s="111"/>
    </row>
    <row r="210" spans="9:11" ht="15.75" customHeight="1">
      <c r="I210" s="111"/>
      <c r="J210" s="111"/>
      <c r="K210" s="111"/>
    </row>
    <row r="211" spans="9:11" ht="15.75" customHeight="1">
      <c r="I211" s="111"/>
      <c r="J211" s="111"/>
      <c r="K211" s="111"/>
    </row>
    <row r="212" spans="9:11" ht="15.75" customHeight="1">
      <c r="I212" s="111"/>
      <c r="J212" s="111"/>
      <c r="K212" s="111"/>
    </row>
    <row r="213" spans="9:11" ht="15.75" customHeight="1">
      <c r="I213" s="111"/>
      <c r="J213" s="111"/>
      <c r="K213" s="111"/>
    </row>
    <row r="214" spans="9:11" ht="15.75" customHeight="1">
      <c r="I214" s="111"/>
      <c r="J214" s="111"/>
      <c r="K214" s="111"/>
    </row>
    <row r="215" spans="9:11" ht="15.75" customHeight="1">
      <c r="I215" s="111"/>
      <c r="J215" s="111"/>
      <c r="K215" s="111"/>
    </row>
    <row r="216" spans="9:11" ht="15.75" customHeight="1">
      <c r="I216" s="111"/>
      <c r="J216" s="111"/>
      <c r="K216" s="111"/>
    </row>
    <row r="217" spans="9:11" ht="15.75" customHeight="1">
      <c r="I217" s="111"/>
      <c r="J217" s="111"/>
      <c r="K217" s="111"/>
    </row>
    <row r="218" spans="9:11" ht="15.75" customHeight="1">
      <c r="I218" s="111"/>
      <c r="J218" s="111"/>
      <c r="K218" s="111"/>
    </row>
    <row r="219" spans="9:11" ht="15.75" customHeight="1">
      <c r="I219" s="111"/>
      <c r="J219" s="111"/>
      <c r="K219" s="111"/>
    </row>
    <row r="220" spans="9:11" ht="15.75" customHeight="1">
      <c r="I220" s="111"/>
      <c r="J220" s="111"/>
      <c r="K220" s="111"/>
    </row>
    <row r="221" spans="9:11" ht="15.75" customHeight="1">
      <c r="I221" s="111"/>
      <c r="J221" s="111"/>
      <c r="K221" s="111"/>
    </row>
    <row r="222" spans="9:11" ht="15.75" customHeight="1">
      <c r="I222" s="111"/>
      <c r="J222" s="111"/>
      <c r="K222" s="111"/>
    </row>
    <row r="223" spans="9:11" ht="15.75" customHeight="1">
      <c r="I223" s="111"/>
      <c r="J223" s="111"/>
      <c r="K223" s="111"/>
    </row>
    <row r="224" spans="9:11" ht="15.75" customHeight="1">
      <c r="I224" s="111"/>
      <c r="J224" s="111"/>
      <c r="K224" s="111"/>
    </row>
    <row r="225" spans="9:11" ht="15.75" customHeight="1">
      <c r="I225" s="111"/>
      <c r="J225" s="111"/>
      <c r="K225" s="111"/>
    </row>
    <row r="226" spans="9:11" ht="15.75" customHeight="1">
      <c r="I226" s="111"/>
      <c r="J226" s="111"/>
      <c r="K226" s="111"/>
    </row>
    <row r="227" spans="9:11" ht="15.75" customHeight="1">
      <c r="I227" s="111"/>
      <c r="J227" s="111"/>
      <c r="K227" s="111"/>
    </row>
    <row r="228" spans="9:11" ht="15.75" customHeight="1">
      <c r="I228" s="111"/>
      <c r="J228" s="111"/>
      <c r="K228" s="111"/>
    </row>
    <row r="229" spans="9:11" ht="15.75" customHeight="1">
      <c r="I229" s="111"/>
      <c r="J229" s="111"/>
      <c r="K229" s="111"/>
    </row>
    <row r="230" spans="9:11" ht="15.75" customHeight="1">
      <c r="I230" s="111"/>
      <c r="J230" s="111"/>
      <c r="K230" s="111"/>
    </row>
    <row r="231" spans="9:11" ht="15.75" customHeight="1">
      <c r="I231" s="111"/>
      <c r="J231" s="111"/>
      <c r="K231" s="111"/>
    </row>
    <row r="232" spans="9:11" ht="15.75" customHeight="1">
      <c r="I232" s="111"/>
      <c r="J232" s="111"/>
      <c r="K232" s="111"/>
    </row>
    <row r="233" spans="9:11" ht="15.75" customHeight="1">
      <c r="I233" s="111"/>
      <c r="J233" s="111"/>
      <c r="K233" s="111"/>
    </row>
    <row r="234" spans="9:11" ht="15.75" customHeight="1">
      <c r="I234" s="111"/>
      <c r="J234" s="111"/>
      <c r="K234" s="111"/>
    </row>
    <row r="235" spans="9:11" ht="15.75" customHeight="1">
      <c r="I235" s="111"/>
      <c r="J235" s="111"/>
      <c r="K235" s="111"/>
    </row>
    <row r="236" spans="9:11" ht="15.75" customHeight="1">
      <c r="I236" s="111"/>
      <c r="J236" s="111"/>
      <c r="K236" s="111"/>
    </row>
    <row r="237" spans="9:11" ht="15.75" customHeight="1">
      <c r="I237" s="111"/>
      <c r="J237" s="111"/>
      <c r="K237" s="111"/>
    </row>
    <row r="238" spans="9:11" ht="15.75" customHeight="1">
      <c r="I238" s="111"/>
      <c r="J238" s="111"/>
      <c r="K238" s="111"/>
    </row>
    <row r="239" spans="9:11" ht="15.75" customHeight="1">
      <c r="I239" s="111"/>
      <c r="J239" s="111"/>
      <c r="K239" s="111"/>
    </row>
    <row r="240" spans="9:11" ht="15.75" customHeight="1">
      <c r="I240" s="111"/>
      <c r="J240" s="111"/>
      <c r="K240" s="111"/>
    </row>
    <row r="241" spans="9:11" ht="15.75" customHeight="1">
      <c r="I241" s="111"/>
      <c r="J241" s="111"/>
      <c r="K241" s="111"/>
    </row>
    <row r="242" spans="9:11" ht="15.75" customHeight="1">
      <c r="I242" s="111"/>
      <c r="J242" s="111"/>
      <c r="K242" s="111"/>
    </row>
    <row r="243" spans="9:11" ht="15.75" customHeight="1">
      <c r="I243" s="111"/>
      <c r="J243" s="111"/>
      <c r="K243" s="111"/>
    </row>
    <row r="244" spans="9:11" ht="15.75" customHeight="1">
      <c r="I244" s="111"/>
      <c r="J244" s="111"/>
      <c r="K244" s="111"/>
    </row>
    <row r="245" spans="9:11" ht="15.75" customHeight="1">
      <c r="I245" s="111"/>
      <c r="J245" s="111"/>
      <c r="K245" s="111"/>
    </row>
    <row r="246" spans="9:11" ht="15.75" customHeight="1">
      <c r="I246" s="111"/>
      <c r="J246" s="111"/>
      <c r="K246" s="111"/>
    </row>
    <row r="247" spans="9:11" ht="15.75" customHeight="1">
      <c r="I247" s="111"/>
      <c r="J247" s="111"/>
      <c r="K247" s="111"/>
    </row>
    <row r="248" spans="9:11" ht="15.75" customHeight="1">
      <c r="I248" s="111"/>
      <c r="J248" s="111"/>
      <c r="K248" s="111"/>
    </row>
    <row r="249" spans="9:11" ht="15.75" customHeight="1">
      <c r="I249" s="111"/>
      <c r="J249" s="111"/>
      <c r="K249" s="111"/>
    </row>
    <row r="250" spans="9:11" ht="15.75" customHeight="1">
      <c r="I250" s="111"/>
      <c r="J250" s="111"/>
      <c r="K250" s="111"/>
    </row>
    <row r="251" spans="9:11" ht="15.75" customHeight="1">
      <c r="I251" s="111"/>
      <c r="J251" s="111"/>
      <c r="K251" s="111"/>
    </row>
    <row r="252" spans="9:11" ht="15.75" customHeight="1">
      <c r="I252" s="111"/>
      <c r="J252" s="111"/>
      <c r="K252" s="111"/>
    </row>
    <row r="253" spans="9:11" ht="15.75" customHeight="1">
      <c r="I253" s="111"/>
      <c r="J253" s="111"/>
      <c r="K253" s="111"/>
    </row>
    <row r="254" spans="9:11" ht="15.75" customHeight="1">
      <c r="I254" s="111"/>
      <c r="J254" s="111"/>
      <c r="K254" s="111"/>
    </row>
    <row r="255" spans="9:11" ht="15.75" customHeight="1">
      <c r="I255" s="111"/>
      <c r="J255" s="111"/>
      <c r="K255" s="111"/>
    </row>
    <row r="256" spans="9:11" ht="15.75" customHeight="1">
      <c r="I256" s="111"/>
      <c r="J256" s="111"/>
      <c r="K256" s="111"/>
    </row>
    <row r="257" spans="9:11" ht="15.75" customHeight="1">
      <c r="I257" s="111"/>
      <c r="J257" s="111"/>
      <c r="K257" s="111"/>
    </row>
    <row r="258" spans="9:11" ht="15.75" customHeight="1">
      <c r="I258" s="111"/>
      <c r="J258" s="111"/>
      <c r="K258" s="111"/>
    </row>
    <row r="259" spans="9:11" ht="15.75" customHeight="1">
      <c r="I259" s="111"/>
      <c r="J259" s="111"/>
      <c r="K259" s="111"/>
    </row>
    <row r="260" spans="9:11" ht="15.75" customHeight="1">
      <c r="I260" s="111"/>
      <c r="J260" s="111"/>
      <c r="K260" s="111"/>
    </row>
    <row r="261" spans="9:11" ht="15.75" customHeight="1">
      <c r="I261" s="111"/>
      <c r="J261" s="111"/>
      <c r="K261" s="111"/>
    </row>
    <row r="262" spans="9:11" ht="15.75" customHeight="1">
      <c r="I262" s="111"/>
      <c r="J262" s="111"/>
      <c r="K262" s="111"/>
    </row>
    <row r="263" spans="9:11" ht="15.75" customHeight="1">
      <c r="I263" s="111"/>
      <c r="J263" s="111"/>
      <c r="K263" s="111"/>
    </row>
    <row r="264" spans="9:11" ht="15.75" customHeight="1">
      <c r="I264" s="111"/>
      <c r="J264" s="111"/>
      <c r="K264" s="111"/>
    </row>
    <row r="265" spans="9:11" ht="15.75" customHeight="1">
      <c r="I265" s="111"/>
      <c r="J265" s="111"/>
      <c r="K265" s="111"/>
    </row>
    <row r="266" spans="9:11" ht="15.75" customHeight="1">
      <c r="I266" s="111"/>
      <c r="J266" s="111"/>
      <c r="K266" s="111"/>
    </row>
    <row r="267" spans="9:11" ht="15.75" customHeight="1">
      <c r="I267" s="111"/>
      <c r="J267" s="111"/>
      <c r="K267" s="111"/>
    </row>
    <row r="268" spans="9:11" ht="15.75" customHeight="1">
      <c r="I268" s="111"/>
      <c r="J268" s="111"/>
      <c r="K268" s="111"/>
    </row>
    <row r="269" spans="9:11" ht="15.75" customHeight="1">
      <c r="I269" s="111"/>
      <c r="J269" s="111"/>
      <c r="K269" s="111"/>
    </row>
    <row r="270" spans="9:11" ht="15.75" customHeight="1">
      <c r="I270" s="111"/>
      <c r="J270" s="111"/>
      <c r="K270" s="111"/>
    </row>
    <row r="271" spans="9:11" ht="15.75" customHeight="1">
      <c r="I271" s="111"/>
      <c r="J271" s="111"/>
      <c r="K271" s="111"/>
    </row>
    <row r="272" spans="9:11" ht="15.75" customHeight="1">
      <c r="I272" s="111"/>
      <c r="J272" s="111"/>
      <c r="K272" s="111"/>
    </row>
    <row r="273" spans="9:11" ht="15.75" customHeight="1">
      <c r="I273" s="111"/>
      <c r="J273" s="111"/>
      <c r="K273" s="111"/>
    </row>
    <row r="274" spans="9:11" ht="15.75" customHeight="1">
      <c r="I274" s="111"/>
      <c r="J274" s="111"/>
      <c r="K274" s="111"/>
    </row>
    <row r="275" spans="9:11" ht="15.75" customHeight="1">
      <c r="I275" s="111"/>
      <c r="J275" s="111"/>
      <c r="K275" s="111"/>
    </row>
    <row r="276" spans="9:11" ht="15.75" customHeight="1">
      <c r="I276" s="111"/>
      <c r="J276" s="111"/>
      <c r="K276" s="111"/>
    </row>
    <row r="277" spans="9:11" ht="15.75" customHeight="1">
      <c r="I277" s="111"/>
      <c r="J277" s="111"/>
      <c r="K277" s="111"/>
    </row>
    <row r="278" spans="9:11" ht="15.75" customHeight="1">
      <c r="I278" s="111"/>
      <c r="J278" s="111"/>
      <c r="K278" s="111"/>
    </row>
    <row r="279" spans="9:11" ht="15.75" customHeight="1">
      <c r="I279" s="111"/>
      <c r="J279" s="111"/>
      <c r="K279" s="111"/>
    </row>
    <row r="280" spans="9:11" ht="15.75" customHeight="1">
      <c r="I280" s="111"/>
      <c r="J280" s="111"/>
      <c r="K280" s="111"/>
    </row>
    <row r="281" spans="9:11" ht="15.75" customHeight="1">
      <c r="I281" s="111"/>
      <c r="J281" s="111"/>
      <c r="K281" s="111"/>
    </row>
    <row r="282" spans="9:11" ht="15.75" customHeight="1">
      <c r="I282" s="111"/>
      <c r="J282" s="111"/>
      <c r="K282" s="111"/>
    </row>
    <row r="283" spans="9:11" ht="15.75" customHeight="1">
      <c r="I283" s="111"/>
      <c r="J283" s="111"/>
      <c r="K283" s="111"/>
    </row>
    <row r="284" spans="9:11" ht="15.75" customHeight="1">
      <c r="I284" s="111"/>
      <c r="J284" s="111"/>
      <c r="K284" s="111"/>
    </row>
    <row r="285" spans="9:11" ht="15.75" customHeight="1">
      <c r="I285" s="111"/>
      <c r="J285" s="111"/>
      <c r="K285" s="111"/>
    </row>
    <row r="286" spans="9:11" ht="15.75" customHeight="1">
      <c r="I286" s="111"/>
      <c r="J286" s="111"/>
      <c r="K286" s="111"/>
    </row>
    <row r="287" spans="9:11" ht="15.75" customHeight="1">
      <c r="I287" s="111"/>
      <c r="J287" s="111"/>
      <c r="K287" s="111"/>
    </row>
    <row r="288" spans="9:11" ht="15.75" customHeight="1">
      <c r="I288" s="111"/>
      <c r="J288" s="111"/>
      <c r="K288" s="111"/>
    </row>
    <row r="289" spans="9:11" ht="15.75" customHeight="1">
      <c r="I289" s="111"/>
      <c r="J289" s="111"/>
      <c r="K289" s="111"/>
    </row>
    <row r="290" spans="9:11" ht="15.75" customHeight="1">
      <c r="I290" s="111"/>
      <c r="J290" s="111"/>
      <c r="K290" s="111"/>
    </row>
    <row r="291" spans="9:11" ht="15.75" customHeight="1">
      <c r="I291" s="111"/>
      <c r="J291" s="111"/>
      <c r="K291" s="111"/>
    </row>
    <row r="292" spans="9:11" ht="15.75" customHeight="1">
      <c r="I292" s="111"/>
      <c r="J292" s="111"/>
      <c r="K292" s="111"/>
    </row>
    <row r="293" spans="9:11" ht="15.75" customHeight="1">
      <c r="I293" s="111"/>
      <c r="J293" s="111"/>
      <c r="K293" s="111"/>
    </row>
    <row r="294" spans="9:11" ht="15.75" customHeight="1">
      <c r="I294" s="111"/>
      <c r="J294" s="111"/>
      <c r="K294" s="111"/>
    </row>
    <row r="295" spans="9:11" ht="15.75" customHeight="1">
      <c r="I295" s="111"/>
      <c r="J295" s="111"/>
      <c r="K295" s="111"/>
    </row>
    <row r="296" spans="9:11" ht="15.75" customHeight="1">
      <c r="I296" s="111"/>
      <c r="J296" s="111"/>
      <c r="K296" s="111"/>
    </row>
    <row r="297" spans="9:11" ht="15.75" customHeight="1">
      <c r="I297" s="111"/>
      <c r="J297" s="111"/>
      <c r="K297" s="111"/>
    </row>
    <row r="298" spans="9:11" ht="15.75" customHeight="1">
      <c r="I298" s="111"/>
      <c r="J298" s="111"/>
      <c r="K298" s="111"/>
    </row>
    <row r="299" spans="9:11" ht="15.75" customHeight="1">
      <c r="I299" s="111"/>
      <c r="J299" s="111"/>
      <c r="K299" s="111"/>
    </row>
    <row r="300" spans="9:11" ht="15.75" customHeight="1">
      <c r="I300" s="111"/>
      <c r="J300" s="111"/>
      <c r="K300" s="111"/>
    </row>
    <row r="301" spans="9:11" ht="15.75" customHeight="1">
      <c r="I301" s="111"/>
      <c r="J301" s="111"/>
      <c r="K301" s="111"/>
    </row>
    <row r="302" spans="9:11" ht="15.75" customHeight="1">
      <c r="I302" s="111"/>
      <c r="J302" s="111"/>
      <c r="K302" s="111"/>
    </row>
    <row r="303" spans="9:11" ht="15.75" customHeight="1">
      <c r="I303" s="111"/>
      <c r="J303" s="111"/>
      <c r="K303" s="111"/>
    </row>
    <row r="304" spans="9:11" ht="15.75" customHeight="1">
      <c r="I304" s="111"/>
      <c r="J304" s="111"/>
      <c r="K304" s="111"/>
    </row>
    <row r="305" spans="9:11" ht="15.75" customHeight="1">
      <c r="I305" s="111"/>
      <c r="J305" s="111"/>
      <c r="K305" s="111"/>
    </row>
    <row r="306" spans="9:11" ht="15.75" customHeight="1">
      <c r="I306" s="111"/>
      <c r="J306" s="111"/>
      <c r="K306" s="111"/>
    </row>
    <row r="307" spans="9:11" ht="15.75" customHeight="1">
      <c r="I307" s="111"/>
      <c r="J307" s="111"/>
      <c r="K307" s="111"/>
    </row>
    <row r="308" spans="9:11" ht="15.75" customHeight="1">
      <c r="I308" s="111"/>
      <c r="J308" s="111"/>
      <c r="K308" s="111"/>
    </row>
    <row r="309" spans="9:11" ht="15.75" customHeight="1">
      <c r="I309" s="111"/>
      <c r="J309" s="111"/>
      <c r="K309" s="111"/>
    </row>
    <row r="310" spans="9:11" ht="15.75" customHeight="1">
      <c r="I310" s="111"/>
      <c r="J310" s="111"/>
      <c r="K310" s="111"/>
    </row>
    <row r="311" spans="9:11" ht="15.75" customHeight="1">
      <c r="I311" s="111"/>
      <c r="J311" s="111"/>
      <c r="K311" s="111"/>
    </row>
    <row r="312" spans="9:11" ht="15.75" customHeight="1">
      <c r="I312" s="111"/>
      <c r="J312" s="111"/>
      <c r="K312" s="111"/>
    </row>
    <row r="313" spans="9:11" ht="15.75" customHeight="1">
      <c r="I313" s="111"/>
      <c r="J313" s="111"/>
      <c r="K313" s="111"/>
    </row>
    <row r="314" spans="9:11" ht="15.75" customHeight="1">
      <c r="I314" s="111"/>
      <c r="J314" s="111"/>
      <c r="K314" s="111"/>
    </row>
    <row r="315" spans="9:11" ht="15.75" customHeight="1">
      <c r="I315" s="111"/>
      <c r="J315" s="111"/>
      <c r="K315" s="111"/>
    </row>
    <row r="316" spans="9:11" ht="15.75" customHeight="1">
      <c r="I316" s="111"/>
      <c r="J316" s="111"/>
      <c r="K316" s="111"/>
    </row>
    <row r="317" spans="9:11" ht="15.75" customHeight="1">
      <c r="I317" s="111"/>
      <c r="J317" s="111"/>
      <c r="K317" s="111"/>
    </row>
    <row r="318" spans="9:11" ht="15.75" customHeight="1">
      <c r="I318" s="111"/>
      <c r="J318" s="111"/>
      <c r="K318" s="111"/>
    </row>
    <row r="319" spans="9:11" ht="15.75" customHeight="1">
      <c r="I319" s="111"/>
      <c r="J319" s="111"/>
      <c r="K319" s="111"/>
    </row>
    <row r="320" spans="9:11" ht="15.75" customHeight="1">
      <c r="I320" s="111"/>
      <c r="J320" s="111"/>
      <c r="K320" s="111"/>
    </row>
    <row r="321" spans="9:11" ht="15.75" customHeight="1">
      <c r="I321" s="111"/>
      <c r="J321" s="111"/>
      <c r="K321" s="111"/>
    </row>
    <row r="322" spans="9:11" ht="15.75" customHeight="1">
      <c r="I322" s="111"/>
      <c r="J322" s="111"/>
      <c r="K322" s="111"/>
    </row>
    <row r="323" spans="9:11" ht="15.75" customHeight="1">
      <c r="I323" s="111"/>
      <c r="J323" s="111"/>
      <c r="K323" s="111"/>
    </row>
    <row r="324" spans="9:11" ht="15.75" customHeight="1">
      <c r="I324" s="111"/>
      <c r="J324" s="111"/>
      <c r="K324" s="111"/>
    </row>
    <row r="325" spans="9:11" ht="15.75" customHeight="1">
      <c r="I325" s="111"/>
      <c r="J325" s="111"/>
      <c r="K325" s="111"/>
    </row>
    <row r="326" spans="9:11" ht="15.75" customHeight="1">
      <c r="I326" s="111"/>
      <c r="J326" s="111"/>
      <c r="K326" s="111"/>
    </row>
    <row r="327" spans="9:11" ht="15.75" customHeight="1">
      <c r="I327" s="111"/>
      <c r="J327" s="111"/>
      <c r="K327" s="111"/>
    </row>
    <row r="328" spans="9:11" ht="15.75" customHeight="1">
      <c r="I328" s="111"/>
      <c r="J328" s="111"/>
      <c r="K328" s="111"/>
    </row>
    <row r="329" spans="9:11" ht="15.75" customHeight="1">
      <c r="I329" s="111"/>
      <c r="J329" s="111"/>
      <c r="K329" s="111"/>
    </row>
    <row r="330" spans="9:11" ht="15.75" customHeight="1">
      <c r="I330" s="111"/>
      <c r="J330" s="111"/>
      <c r="K330" s="111"/>
    </row>
    <row r="331" spans="9:11" ht="15.75" customHeight="1">
      <c r="I331" s="111"/>
      <c r="J331" s="111"/>
      <c r="K331" s="111"/>
    </row>
    <row r="332" spans="9:11" ht="15.75" customHeight="1">
      <c r="I332" s="111"/>
      <c r="J332" s="111"/>
      <c r="K332" s="111"/>
    </row>
    <row r="333" spans="9:11" ht="15.75" customHeight="1">
      <c r="I333" s="111"/>
      <c r="J333" s="111"/>
      <c r="K333" s="111"/>
    </row>
    <row r="334" spans="9:11" ht="15.75" customHeight="1">
      <c r="I334" s="111"/>
      <c r="J334" s="111"/>
      <c r="K334" s="111"/>
    </row>
    <row r="335" spans="9:11" ht="15.75" customHeight="1">
      <c r="I335" s="111"/>
      <c r="J335" s="111"/>
      <c r="K335" s="111"/>
    </row>
    <row r="336" spans="9:11" ht="15.75" customHeight="1">
      <c r="I336" s="111"/>
      <c r="J336" s="111"/>
      <c r="K336" s="111"/>
    </row>
    <row r="337" spans="9:11" ht="15.75" customHeight="1">
      <c r="I337" s="111"/>
      <c r="J337" s="111"/>
      <c r="K337" s="111"/>
    </row>
    <row r="338" spans="9:11" ht="15.75" customHeight="1">
      <c r="I338" s="111"/>
      <c r="J338" s="111"/>
      <c r="K338" s="111"/>
    </row>
    <row r="339" spans="9:11" ht="15.75" customHeight="1">
      <c r="I339" s="111"/>
      <c r="J339" s="111"/>
      <c r="K339" s="111"/>
    </row>
    <row r="340" spans="9:11" ht="15.75" customHeight="1">
      <c r="I340" s="111"/>
      <c r="J340" s="111"/>
      <c r="K340" s="111"/>
    </row>
    <row r="341" spans="9:11" ht="15.75" customHeight="1">
      <c r="I341" s="111"/>
      <c r="J341" s="111"/>
      <c r="K341" s="111"/>
    </row>
    <row r="342" spans="9:11" ht="15.75" customHeight="1">
      <c r="I342" s="111"/>
      <c r="J342" s="111"/>
      <c r="K342" s="111"/>
    </row>
    <row r="343" spans="9:11" ht="15.75" customHeight="1">
      <c r="I343" s="111"/>
      <c r="J343" s="111"/>
      <c r="K343" s="111"/>
    </row>
    <row r="344" spans="9:11" ht="15.75" customHeight="1">
      <c r="I344" s="111"/>
      <c r="J344" s="111"/>
      <c r="K344" s="111"/>
    </row>
    <row r="345" spans="9:11" ht="15.75" customHeight="1">
      <c r="I345" s="111"/>
      <c r="J345" s="111"/>
      <c r="K345" s="111"/>
    </row>
    <row r="346" spans="9:11" ht="15.75" customHeight="1">
      <c r="I346" s="111"/>
      <c r="J346" s="111"/>
      <c r="K346" s="111"/>
    </row>
    <row r="347" spans="9:11" ht="15.75" customHeight="1">
      <c r="I347" s="111"/>
      <c r="J347" s="111"/>
      <c r="K347" s="111"/>
    </row>
    <row r="348" spans="9:11" ht="15.75" customHeight="1">
      <c r="I348" s="111"/>
      <c r="J348" s="111"/>
      <c r="K348" s="111"/>
    </row>
    <row r="349" spans="9:11" ht="15.75" customHeight="1">
      <c r="I349" s="111"/>
      <c r="J349" s="111"/>
      <c r="K349" s="111"/>
    </row>
    <row r="350" spans="9:11" ht="15.75" customHeight="1">
      <c r="I350" s="111"/>
      <c r="J350" s="111"/>
      <c r="K350" s="111"/>
    </row>
    <row r="351" spans="9:11" ht="15.75" customHeight="1">
      <c r="I351" s="111"/>
      <c r="J351" s="111"/>
      <c r="K351" s="111"/>
    </row>
    <row r="352" spans="9:11" ht="15.75" customHeight="1">
      <c r="I352" s="111"/>
      <c r="J352" s="111"/>
      <c r="K352" s="111"/>
    </row>
    <row r="353" spans="9:11" ht="15.75" customHeight="1">
      <c r="I353" s="111"/>
      <c r="J353" s="111"/>
      <c r="K353" s="111"/>
    </row>
    <row r="354" spans="9:11" ht="15.75" customHeight="1">
      <c r="I354" s="111"/>
      <c r="J354" s="111"/>
      <c r="K354" s="111"/>
    </row>
    <row r="355" spans="9:11" ht="15.75" customHeight="1">
      <c r="I355" s="111"/>
      <c r="J355" s="111"/>
      <c r="K355" s="111"/>
    </row>
    <row r="356" spans="9:11" ht="15.75" customHeight="1">
      <c r="I356" s="111"/>
      <c r="J356" s="111"/>
      <c r="K356" s="111"/>
    </row>
    <row r="357" spans="9:11" ht="15.75" customHeight="1">
      <c r="I357" s="111"/>
      <c r="J357" s="111"/>
      <c r="K357" s="111"/>
    </row>
    <row r="358" spans="9:11" ht="15.75" customHeight="1">
      <c r="I358" s="111"/>
      <c r="J358" s="111"/>
      <c r="K358" s="111"/>
    </row>
    <row r="359" spans="9:11" ht="15.75" customHeight="1">
      <c r="I359" s="111"/>
      <c r="J359" s="111"/>
      <c r="K359" s="111"/>
    </row>
    <row r="360" spans="9:11" ht="15.75" customHeight="1">
      <c r="I360" s="111"/>
      <c r="J360" s="111"/>
      <c r="K360" s="111"/>
    </row>
    <row r="361" spans="9:11" ht="15.75" customHeight="1">
      <c r="I361" s="111"/>
      <c r="J361" s="111"/>
      <c r="K361" s="111"/>
    </row>
    <row r="362" spans="9:11" ht="15.75" customHeight="1">
      <c r="I362" s="111"/>
      <c r="J362" s="111"/>
      <c r="K362" s="111"/>
    </row>
    <row r="363" spans="9:11" ht="15.75" customHeight="1">
      <c r="I363" s="111"/>
      <c r="J363" s="111"/>
      <c r="K363" s="111"/>
    </row>
    <row r="364" spans="9:11" ht="15.75" customHeight="1">
      <c r="I364" s="111"/>
      <c r="J364" s="111"/>
      <c r="K364" s="111"/>
    </row>
    <row r="365" spans="9:11" ht="15.75" customHeight="1">
      <c r="I365" s="111"/>
      <c r="J365" s="111"/>
      <c r="K365" s="111"/>
    </row>
    <row r="366" spans="9:11" ht="15.75" customHeight="1">
      <c r="I366" s="111"/>
      <c r="J366" s="111"/>
      <c r="K366" s="111"/>
    </row>
    <row r="367" spans="9:11" ht="15.75" customHeight="1">
      <c r="I367" s="111"/>
      <c r="J367" s="111"/>
      <c r="K367" s="111"/>
    </row>
    <row r="368" spans="9:11" ht="15.75" customHeight="1">
      <c r="I368" s="111"/>
      <c r="J368" s="111"/>
      <c r="K368" s="111"/>
    </row>
    <row r="369" spans="9:11" ht="15.75" customHeight="1">
      <c r="I369" s="111"/>
      <c r="J369" s="111"/>
      <c r="K369" s="111"/>
    </row>
    <row r="370" spans="9:11" ht="15.75" customHeight="1">
      <c r="I370" s="111"/>
      <c r="J370" s="111"/>
      <c r="K370" s="111"/>
    </row>
    <row r="371" spans="9:11" ht="15.75" customHeight="1">
      <c r="I371" s="111"/>
      <c r="J371" s="111"/>
      <c r="K371" s="111"/>
    </row>
    <row r="372" spans="9:11" ht="15.75" customHeight="1">
      <c r="I372" s="111"/>
      <c r="J372" s="111"/>
      <c r="K372" s="111"/>
    </row>
    <row r="373" spans="9:11" ht="15.75" customHeight="1">
      <c r="I373" s="111"/>
      <c r="J373" s="111"/>
      <c r="K373" s="111"/>
    </row>
    <row r="374" spans="9:11" ht="15.75" customHeight="1">
      <c r="I374" s="111"/>
      <c r="J374" s="111"/>
      <c r="K374" s="111"/>
    </row>
    <row r="375" spans="9:11" ht="15.75" customHeight="1">
      <c r="I375" s="111"/>
      <c r="J375" s="111"/>
      <c r="K375" s="111"/>
    </row>
    <row r="376" spans="9:11" ht="15.75" customHeight="1">
      <c r="I376" s="111"/>
      <c r="J376" s="111"/>
      <c r="K376" s="111"/>
    </row>
    <row r="377" spans="9:11" ht="15.75" customHeight="1">
      <c r="I377" s="111"/>
      <c r="J377" s="111"/>
      <c r="K377" s="111"/>
    </row>
    <row r="378" spans="9:11" ht="15.75" customHeight="1">
      <c r="I378" s="111"/>
      <c r="J378" s="111"/>
      <c r="K378" s="111"/>
    </row>
    <row r="379" spans="9:11" ht="15.75" customHeight="1">
      <c r="I379" s="111"/>
      <c r="J379" s="111"/>
      <c r="K379" s="111"/>
    </row>
    <row r="380" spans="9:11" ht="15.75" customHeight="1">
      <c r="I380" s="111"/>
      <c r="J380" s="111"/>
      <c r="K380" s="111"/>
    </row>
    <row r="381" spans="9:11" ht="15.75" customHeight="1">
      <c r="I381" s="111"/>
      <c r="J381" s="111"/>
      <c r="K381" s="111"/>
    </row>
    <row r="382" spans="9:11" ht="15.75" customHeight="1">
      <c r="I382" s="111"/>
      <c r="J382" s="111"/>
      <c r="K382" s="111"/>
    </row>
    <row r="383" spans="9:11" ht="15.75" customHeight="1">
      <c r="I383" s="111"/>
      <c r="J383" s="111"/>
      <c r="K383" s="111"/>
    </row>
    <row r="384" spans="9:11" ht="15.75" customHeight="1">
      <c r="I384" s="111"/>
      <c r="J384" s="111"/>
      <c r="K384" s="111"/>
    </row>
    <row r="385" spans="9:11" ht="15.75" customHeight="1">
      <c r="I385" s="111"/>
      <c r="J385" s="111"/>
      <c r="K385" s="111"/>
    </row>
    <row r="386" spans="9:11" ht="15.75" customHeight="1">
      <c r="I386" s="111"/>
      <c r="J386" s="111"/>
      <c r="K386" s="111"/>
    </row>
    <row r="387" spans="9:11" ht="15.75" customHeight="1">
      <c r="I387" s="111"/>
      <c r="J387" s="111"/>
      <c r="K387" s="111"/>
    </row>
    <row r="388" spans="9:11" ht="15.75" customHeight="1">
      <c r="I388" s="111"/>
      <c r="J388" s="111"/>
      <c r="K388" s="111"/>
    </row>
    <row r="389" spans="9:11" ht="15.75" customHeight="1">
      <c r="I389" s="111"/>
      <c r="J389" s="111"/>
      <c r="K389" s="111"/>
    </row>
    <row r="390" spans="9:11" ht="15.75" customHeight="1">
      <c r="I390" s="111"/>
      <c r="J390" s="111"/>
      <c r="K390" s="111"/>
    </row>
    <row r="391" spans="9:11" ht="15.75" customHeight="1">
      <c r="I391" s="111"/>
      <c r="J391" s="111"/>
      <c r="K391" s="111"/>
    </row>
    <row r="392" spans="9:11" ht="15.75" customHeight="1">
      <c r="I392" s="111"/>
      <c r="J392" s="111"/>
      <c r="K392" s="111"/>
    </row>
    <row r="393" spans="9:11" ht="15.75" customHeight="1">
      <c r="I393" s="111"/>
      <c r="J393" s="111"/>
      <c r="K393" s="111"/>
    </row>
    <row r="394" spans="9:11" ht="15.75" customHeight="1">
      <c r="I394" s="111"/>
      <c r="J394" s="111"/>
      <c r="K394" s="111"/>
    </row>
    <row r="395" spans="9:11" ht="15.75" customHeight="1">
      <c r="I395" s="111"/>
      <c r="J395" s="111"/>
      <c r="K395" s="111"/>
    </row>
    <row r="396" spans="9:11" ht="15.75" customHeight="1">
      <c r="I396" s="111"/>
      <c r="J396" s="111"/>
      <c r="K396" s="111"/>
    </row>
    <row r="397" spans="9:11" ht="15.75" customHeight="1">
      <c r="I397" s="111"/>
      <c r="J397" s="111"/>
      <c r="K397" s="111"/>
    </row>
    <row r="398" spans="9:11" ht="15.75" customHeight="1">
      <c r="I398" s="111"/>
      <c r="J398" s="111"/>
      <c r="K398" s="111"/>
    </row>
    <row r="399" spans="9:11" ht="15.75" customHeight="1">
      <c r="I399" s="111"/>
      <c r="J399" s="111"/>
      <c r="K399" s="111"/>
    </row>
    <row r="400" spans="9:11" ht="15.75" customHeight="1">
      <c r="I400" s="111"/>
      <c r="J400" s="111"/>
      <c r="K400" s="111"/>
    </row>
    <row r="401" spans="9:11" ht="15.75" customHeight="1">
      <c r="I401" s="111"/>
      <c r="J401" s="111"/>
      <c r="K401" s="111"/>
    </row>
    <row r="402" spans="9:11" ht="15.75" customHeight="1">
      <c r="I402" s="111"/>
      <c r="J402" s="111"/>
      <c r="K402" s="111"/>
    </row>
    <row r="403" spans="9:11" ht="15.75" customHeight="1">
      <c r="I403" s="111"/>
      <c r="J403" s="111"/>
      <c r="K403" s="111"/>
    </row>
    <row r="404" spans="9:11" ht="15.75" customHeight="1">
      <c r="I404" s="111"/>
      <c r="J404" s="111"/>
      <c r="K404" s="111"/>
    </row>
    <row r="405" spans="9:11" ht="15.75" customHeight="1">
      <c r="I405" s="111"/>
      <c r="J405" s="111"/>
      <c r="K405" s="111"/>
    </row>
    <row r="406" spans="9:11" ht="15.75" customHeight="1">
      <c r="I406" s="111"/>
      <c r="J406" s="111"/>
      <c r="K406" s="111"/>
    </row>
    <row r="407" spans="9:11" ht="15.75" customHeight="1">
      <c r="I407" s="111"/>
      <c r="J407" s="111"/>
      <c r="K407" s="111"/>
    </row>
    <row r="408" spans="9:11" ht="15.75" customHeight="1">
      <c r="I408" s="111"/>
      <c r="J408" s="111"/>
      <c r="K408" s="111"/>
    </row>
    <row r="409" spans="9:11" ht="15.75" customHeight="1">
      <c r="I409" s="111"/>
      <c r="J409" s="111"/>
      <c r="K409" s="111"/>
    </row>
    <row r="410" spans="9:11" ht="15.75" customHeight="1">
      <c r="I410" s="111"/>
      <c r="J410" s="111"/>
      <c r="K410" s="111"/>
    </row>
    <row r="411" spans="9:11" ht="15.75" customHeight="1">
      <c r="I411" s="111"/>
      <c r="J411" s="111"/>
      <c r="K411" s="111"/>
    </row>
    <row r="412" spans="9:11" ht="15.75" customHeight="1">
      <c r="I412" s="111"/>
      <c r="J412" s="111"/>
      <c r="K412" s="111"/>
    </row>
    <row r="413" spans="9:11" ht="15.75" customHeight="1">
      <c r="I413" s="111"/>
      <c r="J413" s="111"/>
      <c r="K413" s="111"/>
    </row>
    <row r="414" spans="9:11" ht="15.75" customHeight="1">
      <c r="I414" s="111"/>
      <c r="J414" s="111"/>
      <c r="K414" s="111"/>
    </row>
    <row r="415" spans="9:11" ht="15.75" customHeight="1">
      <c r="I415" s="111"/>
      <c r="J415" s="111"/>
      <c r="K415" s="111"/>
    </row>
    <row r="416" spans="9:11" ht="15.75" customHeight="1">
      <c r="I416" s="111"/>
      <c r="J416" s="111"/>
      <c r="K416" s="111"/>
    </row>
    <row r="417" spans="9:11" ht="15.75" customHeight="1">
      <c r="I417" s="111"/>
      <c r="J417" s="111"/>
      <c r="K417" s="111"/>
    </row>
    <row r="418" spans="9:11" ht="15.75" customHeight="1">
      <c r="I418" s="111"/>
      <c r="J418" s="111"/>
      <c r="K418" s="111"/>
    </row>
    <row r="419" spans="9:11" ht="15.75" customHeight="1">
      <c r="I419" s="111"/>
      <c r="J419" s="111"/>
      <c r="K419" s="111"/>
    </row>
    <row r="420" spans="9:11" ht="15.75" customHeight="1">
      <c r="I420" s="111"/>
      <c r="J420" s="111"/>
      <c r="K420" s="111"/>
    </row>
    <row r="421" spans="9:11" ht="15.75" customHeight="1">
      <c r="I421" s="111"/>
      <c r="J421" s="111"/>
      <c r="K421" s="111"/>
    </row>
    <row r="422" spans="9:11" ht="15.75" customHeight="1">
      <c r="I422" s="111"/>
      <c r="J422" s="111"/>
      <c r="K422" s="111"/>
    </row>
    <row r="423" spans="9:11" ht="15.75" customHeight="1">
      <c r="I423" s="111"/>
      <c r="J423" s="111"/>
      <c r="K423" s="111"/>
    </row>
    <row r="424" spans="9:11" ht="15.75" customHeight="1">
      <c r="I424" s="111"/>
      <c r="J424" s="111"/>
      <c r="K424" s="111"/>
    </row>
    <row r="425" spans="9:11" ht="15.75" customHeight="1">
      <c r="I425" s="111"/>
      <c r="J425" s="111"/>
      <c r="K425" s="111"/>
    </row>
    <row r="426" spans="9:11" ht="15.75" customHeight="1">
      <c r="I426" s="111"/>
      <c r="J426" s="111"/>
      <c r="K426" s="111"/>
    </row>
    <row r="427" spans="9:11" ht="15.75" customHeight="1">
      <c r="I427" s="111"/>
      <c r="J427" s="111"/>
      <c r="K427" s="111"/>
    </row>
    <row r="428" spans="9:11" ht="15.75" customHeight="1">
      <c r="I428" s="111"/>
      <c r="J428" s="111"/>
      <c r="K428" s="111"/>
    </row>
    <row r="429" spans="9:11" ht="15.75" customHeight="1">
      <c r="I429" s="111"/>
      <c r="J429" s="111"/>
      <c r="K429" s="111"/>
    </row>
    <row r="430" spans="9:11" ht="15.75" customHeight="1">
      <c r="I430" s="111"/>
      <c r="J430" s="111"/>
      <c r="K430" s="111"/>
    </row>
    <row r="431" spans="9:11" ht="15.75" customHeight="1">
      <c r="I431" s="111"/>
      <c r="J431" s="111"/>
      <c r="K431" s="111"/>
    </row>
    <row r="432" spans="9:11" ht="15.75" customHeight="1">
      <c r="I432" s="111"/>
      <c r="J432" s="111"/>
      <c r="K432" s="111"/>
    </row>
    <row r="433" spans="9:11" ht="15.75" customHeight="1">
      <c r="I433" s="111"/>
      <c r="J433" s="111"/>
      <c r="K433" s="111"/>
    </row>
    <row r="434" spans="9:11" ht="15.75" customHeight="1">
      <c r="I434" s="111"/>
      <c r="J434" s="111"/>
      <c r="K434" s="111"/>
    </row>
    <row r="435" spans="9:11" ht="15.75" customHeight="1">
      <c r="I435" s="111"/>
      <c r="J435" s="111"/>
      <c r="K435" s="111"/>
    </row>
    <row r="436" spans="9:11" ht="15.75" customHeight="1">
      <c r="I436" s="111"/>
      <c r="J436" s="111"/>
      <c r="K436" s="111"/>
    </row>
    <row r="437" spans="9:11" ht="15.75" customHeight="1">
      <c r="I437" s="111"/>
      <c r="J437" s="111"/>
      <c r="K437" s="111"/>
    </row>
    <row r="438" spans="9:11" ht="15.75" customHeight="1">
      <c r="I438" s="111"/>
      <c r="J438" s="111"/>
      <c r="K438" s="111"/>
    </row>
    <row r="439" spans="9:11" ht="15.75" customHeight="1">
      <c r="I439" s="111"/>
      <c r="J439" s="111"/>
      <c r="K439" s="111"/>
    </row>
    <row r="440" spans="9:11" ht="15.75" customHeight="1">
      <c r="I440" s="111"/>
      <c r="J440" s="111"/>
      <c r="K440" s="111"/>
    </row>
    <row r="441" spans="9:11" ht="15.75" customHeight="1">
      <c r="I441" s="111"/>
      <c r="J441" s="111"/>
      <c r="K441" s="111"/>
    </row>
    <row r="442" spans="9:11" ht="15.75" customHeight="1">
      <c r="I442" s="111"/>
      <c r="J442" s="111"/>
      <c r="K442" s="111"/>
    </row>
    <row r="443" spans="9:11" ht="15.75" customHeight="1">
      <c r="I443" s="111"/>
      <c r="J443" s="111"/>
      <c r="K443" s="111"/>
    </row>
    <row r="444" spans="9:11" ht="15.75" customHeight="1">
      <c r="I444" s="111"/>
      <c r="J444" s="111"/>
      <c r="K444" s="111"/>
    </row>
    <row r="445" spans="9:11" ht="15.75" customHeight="1">
      <c r="I445" s="111"/>
      <c r="J445" s="111"/>
      <c r="K445" s="111"/>
    </row>
    <row r="446" spans="9:11" ht="15.75" customHeight="1">
      <c r="I446" s="111"/>
      <c r="J446" s="111"/>
      <c r="K446" s="111"/>
    </row>
    <row r="447" spans="9:11" ht="15.75" customHeight="1">
      <c r="I447" s="111"/>
      <c r="J447" s="111"/>
      <c r="K447" s="111"/>
    </row>
    <row r="448" spans="9:11" ht="15.75" customHeight="1">
      <c r="I448" s="111"/>
      <c r="J448" s="111"/>
      <c r="K448" s="111"/>
    </row>
    <row r="449" spans="9:11" ht="15.75" customHeight="1">
      <c r="I449" s="111"/>
      <c r="J449" s="111"/>
      <c r="K449" s="111"/>
    </row>
    <row r="450" spans="9:11" ht="15.75" customHeight="1">
      <c r="I450" s="111"/>
      <c r="J450" s="111"/>
      <c r="K450" s="111"/>
    </row>
    <row r="451" spans="9:11" ht="15.75" customHeight="1">
      <c r="I451" s="111"/>
      <c r="J451" s="111"/>
      <c r="K451" s="111"/>
    </row>
    <row r="452" spans="9:11" ht="15.75" customHeight="1">
      <c r="I452" s="111"/>
      <c r="J452" s="111"/>
      <c r="K452" s="111"/>
    </row>
    <row r="453" spans="9:11" ht="15.75" customHeight="1">
      <c r="I453" s="111"/>
      <c r="J453" s="111"/>
      <c r="K453" s="111"/>
    </row>
    <row r="454" spans="9:11" ht="15.75" customHeight="1">
      <c r="I454" s="111"/>
      <c r="J454" s="111"/>
      <c r="K454" s="111"/>
    </row>
    <row r="455" spans="9:11" ht="15.75" customHeight="1">
      <c r="I455" s="111"/>
      <c r="J455" s="111"/>
      <c r="K455" s="111"/>
    </row>
    <row r="456" spans="9:11" ht="15.75" customHeight="1">
      <c r="I456" s="111"/>
      <c r="J456" s="111"/>
      <c r="K456" s="111"/>
    </row>
    <row r="457" spans="9:11" ht="15.75" customHeight="1">
      <c r="I457" s="111"/>
      <c r="J457" s="111"/>
      <c r="K457" s="111"/>
    </row>
    <row r="458" spans="9:11" ht="15.75" customHeight="1">
      <c r="I458" s="111"/>
      <c r="J458" s="111"/>
      <c r="K458" s="111"/>
    </row>
    <row r="459" spans="9:11" ht="15.75" customHeight="1">
      <c r="I459" s="111"/>
      <c r="J459" s="111"/>
      <c r="K459" s="111"/>
    </row>
    <row r="460" spans="9:11" ht="15.75" customHeight="1">
      <c r="I460" s="111"/>
      <c r="J460" s="111"/>
      <c r="K460" s="111"/>
    </row>
    <row r="461" spans="9:11" ht="15.75" customHeight="1">
      <c r="I461" s="111"/>
      <c r="J461" s="111"/>
      <c r="K461" s="111"/>
    </row>
    <row r="462" spans="9:11" ht="15.75" customHeight="1">
      <c r="I462" s="111"/>
      <c r="J462" s="111"/>
      <c r="K462" s="111"/>
    </row>
    <row r="463" spans="9:11" ht="15.75" customHeight="1">
      <c r="I463" s="111"/>
      <c r="J463" s="111"/>
      <c r="K463" s="111"/>
    </row>
    <row r="464" spans="9:11" ht="15.75" customHeight="1">
      <c r="I464" s="111"/>
      <c r="J464" s="111"/>
      <c r="K464" s="111"/>
    </row>
    <row r="465" spans="9:11" ht="15.75" customHeight="1">
      <c r="I465" s="111"/>
      <c r="J465" s="111"/>
      <c r="K465" s="111"/>
    </row>
    <row r="466" spans="9:11" ht="15.75" customHeight="1">
      <c r="I466" s="111"/>
      <c r="J466" s="111"/>
      <c r="K466" s="111"/>
    </row>
    <row r="467" spans="9:11" ht="15.75" customHeight="1">
      <c r="I467" s="111"/>
      <c r="J467" s="111"/>
      <c r="K467" s="111"/>
    </row>
    <row r="468" spans="9:11" ht="15.75" customHeight="1">
      <c r="I468" s="111"/>
      <c r="J468" s="111"/>
      <c r="K468" s="111"/>
    </row>
    <row r="469" spans="9:11" ht="15.75" customHeight="1">
      <c r="I469" s="111"/>
      <c r="J469" s="111"/>
      <c r="K469" s="111"/>
    </row>
    <row r="470" spans="9:11" ht="15.75" customHeight="1">
      <c r="I470" s="111"/>
      <c r="J470" s="111"/>
      <c r="K470" s="111"/>
    </row>
    <row r="471" spans="9:11" ht="15.75" customHeight="1">
      <c r="I471" s="111"/>
      <c r="J471" s="111"/>
      <c r="K471" s="111"/>
    </row>
    <row r="472" spans="9:11" ht="15.75" customHeight="1">
      <c r="I472" s="111"/>
      <c r="J472" s="111"/>
      <c r="K472" s="111"/>
    </row>
    <row r="473" spans="9:11" ht="15.75" customHeight="1">
      <c r="I473" s="111"/>
      <c r="J473" s="111"/>
      <c r="K473" s="111"/>
    </row>
    <row r="474" spans="9:11" ht="15.75" customHeight="1">
      <c r="I474" s="111"/>
      <c r="J474" s="111"/>
      <c r="K474" s="111"/>
    </row>
    <row r="475" spans="9:11" ht="15.75" customHeight="1">
      <c r="I475" s="111"/>
      <c r="J475" s="111"/>
      <c r="K475" s="111"/>
    </row>
    <row r="476" spans="9:11" ht="15.75" customHeight="1">
      <c r="I476" s="111"/>
      <c r="J476" s="111"/>
      <c r="K476" s="111"/>
    </row>
    <row r="477" spans="9:11" ht="15.75" customHeight="1">
      <c r="I477" s="111"/>
      <c r="J477" s="111"/>
      <c r="K477" s="111"/>
    </row>
    <row r="478" spans="9:11" ht="15.75" customHeight="1">
      <c r="I478" s="111"/>
      <c r="J478" s="111"/>
      <c r="K478" s="111"/>
    </row>
    <row r="479" spans="9:11" ht="15.75" customHeight="1">
      <c r="I479" s="111"/>
      <c r="J479" s="111"/>
      <c r="K479" s="111"/>
    </row>
    <row r="480" spans="9:11" ht="15.75" customHeight="1">
      <c r="I480" s="111"/>
      <c r="J480" s="111"/>
      <c r="K480" s="111"/>
    </row>
    <row r="481" spans="9:11" ht="15.75" customHeight="1">
      <c r="I481" s="111"/>
      <c r="J481" s="111"/>
      <c r="K481" s="111"/>
    </row>
    <row r="482" spans="9:11" ht="15.75" customHeight="1">
      <c r="I482" s="111"/>
      <c r="J482" s="111"/>
      <c r="K482" s="111"/>
    </row>
    <row r="483" spans="9:11" ht="15.75" customHeight="1">
      <c r="I483" s="111"/>
      <c r="J483" s="111"/>
      <c r="K483" s="111"/>
    </row>
    <row r="484" spans="9:11" ht="15.75" customHeight="1">
      <c r="I484" s="111"/>
      <c r="J484" s="111"/>
      <c r="K484" s="111"/>
    </row>
    <row r="485" spans="9:11" ht="15.75" customHeight="1">
      <c r="I485" s="111"/>
      <c r="J485" s="111"/>
      <c r="K485" s="111"/>
    </row>
    <row r="486" spans="9:11" ht="15.75" customHeight="1">
      <c r="I486" s="111"/>
      <c r="J486" s="111"/>
      <c r="K486" s="111"/>
    </row>
    <row r="487" spans="9:11" ht="15.75" customHeight="1">
      <c r="I487" s="111"/>
      <c r="J487" s="111"/>
      <c r="K487" s="111"/>
    </row>
    <row r="488" spans="9:11" ht="15.75" customHeight="1">
      <c r="I488" s="111"/>
      <c r="J488" s="111"/>
      <c r="K488" s="111"/>
    </row>
    <row r="489" spans="9:11" ht="15.75" customHeight="1">
      <c r="I489" s="111"/>
      <c r="J489" s="111"/>
      <c r="K489" s="111"/>
    </row>
    <row r="490" spans="9:11" ht="15.75" customHeight="1">
      <c r="I490" s="111"/>
      <c r="J490" s="111"/>
      <c r="K490" s="111"/>
    </row>
    <row r="491" spans="9:11" ht="15.75" customHeight="1">
      <c r="I491" s="111"/>
      <c r="J491" s="111"/>
      <c r="K491" s="111"/>
    </row>
    <row r="492" spans="9:11" ht="15.75" customHeight="1">
      <c r="I492" s="111"/>
      <c r="J492" s="111"/>
      <c r="K492" s="111"/>
    </row>
    <row r="493" spans="9:11" ht="15.75" customHeight="1">
      <c r="I493" s="111"/>
      <c r="J493" s="111"/>
      <c r="K493" s="111"/>
    </row>
    <row r="494" spans="9:11" ht="15.75" customHeight="1">
      <c r="I494" s="111"/>
      <c r="J494" s="111"/>
      <c r="K494" s="111"/>
    </row>
    <row r="495" spans="9:11" ht="15.75" customHeight="1">
      <c r="I495" s="111"/>
      <c r="J495" s="111"/>
      <c r="K495" s="111"/>
    </row>
    <row r="496" spans="9:11" ht="15.75" customHeight="1">
      <c r="I496" s="111"/>
      <c r="J496" s="111"/>
      <c r="K496" s="111"/>
    </row>
    <row r="497" spans="9:11" ht="15.75" customHeight="1">
      <c r="I497" s="111"/>
      <c r="J497" s="111"/>
      <c r="K497" s="111"/>
    </row>
    <row r="498" spans="9:11" ht="15.75" customHeight="1">
      <c r="I498" s="111"/>
      <c r="J498" s="111"/>
      <c r="K498" s="111"/>
    </row>
    <row r="499" spans="9:11" ht="15.75" customHeight="1">
      <c r="I499" s="111"/>
      <c r="J499" s="111"/>
      <c r="K499" s="111"/>
    </row>
    <row r="500" spans="9:11" ht="15.75" customHeight="1">
      <c r="I500" s="111"/>
      <c r="J500" s="111"/>
      <c r="K500" s="111"/>
    </row>
    <row r="501" spans="9:11" ht="15.75" customHeight="1">
      <c r="I501" s="111"/>
      <c r="J501" s="111"/>
      <c r="K501" s="111"/>
    </row>
    <row r="502" spans="9:11" ht="15.75" customHeight="1">
      <c r="I502" s="111"/>
      <c r="J502" s="111"/>
      <c r="K502" s="111"/>
    </row>
    <row r="503" spans="9:11" ht="15.75" customHeight="1">
      <c r="I503" s="111"/>
      <c r="J503" s="111"/>
      <c r="K503" s="111"/>
    </row>
    <row r="504" spans="9:11" ht="15.75" customHeight="1">
      <c r="I504" s="111"/>
      <c r="J504" s="111"/>
      <c r="K504" s="111"/>
    </row>
    <row r="505" spans="9:11" ht="15.75" customHeight="1">
      <c r="I505" s="111"/>
      <c r="J505" s="111"/>
      <c r="K505" s="111"/>
    </row>
    <row r="506" spans="9:11" ht="15.75" customHeight="1">
      <c r="I506" s="111"/>
      <c r="J506" s="111"/>
      <c r="K506" s="111"/>
    </row>
    <row r="507" spans="9:11" ht="15.75" customHeight="1">
      <c r="I507" s="111"/>
      <c r="J507" s="111"/>
      <c r="K507" s="111"/>
    </row>
    <row r="508" spans="9:11" ht="15.75" customHeight="1">
      <c r="I508" s="111"/>
      <c r="J508" s="111"/>
      <c r="K508" s="111"/>
    </row>
    <row r="509" spans="9:11" ht="15.75" customHeight="1">
      <c r="I509" s="111"/>
      <c r="J509" s="111"/>
      <c r="K509" s="111"/>
    </row>
    <row r="510" spans="9:11" ht="15.75" customHeight="1">
      <c r="I510" s="111"/>
      <c r="J510" s="111"/>
      <c r="K510" s="111"/>
    </row>
    <row r="511" spans="9:11" ht="15.75" customHeight="1">
      <c r="I511" s="111"/>
      <c r="J511" s="111"/>
      <c r="K511" s="111"/>
    </row>
    <row r="512" spans="9:11" ht="15.75" customHeight="1">
      <c r="I512" s="111"/>
      <c r="J512" s="111"/>
      <c r="K512" s="111"/>
    </row>
    <row r="513" spans="9:11" ht="15.75" customHeight="1">
      <c r="I513" s="111"/>
      <c r="J513" s="111"/>
      <c r="K513" s="111"/>
    </row>
    <row r="514" spans="9:11" ht="15.75" customHeight="1">
      <c r="I514" s="111"/>
      <c r="J514" s="111"/>
      <c r="K514" s="111"/>
    </row>
    <row r="515" spans="9:11" ht="15.75" customHeight="1">
      <c r="I515" s="111"/>
      <c r="J515" s="111"/>
      <c r="K515" s="111"/>
    </row>
    <row r="516" spans="9:11" ht="15.75" customHeight="1">
      <c r="I516" s="111"/>
      <c r="J516" s="111"/>
      <c r="K516" s="111"/>
    </row>
    <row r="517" spans="9:11" ht="15.75" customHeight="1">
      <c r="I517" s="111"/>
      <c r="J517" s="111"/>
      <c r="K517" s="111"/>
    </row>
    <row r="518" spans="9:11" ht="15.75" customHeight="1">
      <c r="I518" s="111"/>
      <c r="J518" s="111"/>
      <c r="K518" s="111"/>
    </row>
    <row r="519" spans="9:11" ht="15.75" customHeight="1">
      <c r="I519" s="111"/>
      <c r="J519" s="111"/>
      <c r="K519" s="111"/>
    </row>
    <row r="520" spans="9:11" ht="15.75" customHeight="1">
      <c r="I520" s="111"/>
      <c r="J520" s="111"/>
      <c r="K520" s="111"/>
    </row>
    <row r="521" spans="9:11" ht="15.75" customHeight="1">
      <c r="I521" s="111"/>
      <c r="J521" s="111"/>
      <c r="K521" s="111"/>
    </row>
    <row r="522" spans="9:11" ht="15.75" customHeight="1">
      <c r="I522" s="111"/>
      <c r="J522" s="111"/>
      <c r="K522" s="111"/>
    </row>
    <row r="523" spans="9:11" ht="15.75" customHeight="1">
      <c r="I523" s="111"/>
      <c r="J523" s="111"/>
      <c r="K523" s="111"/>
    </row>
    <row r="524" spans="9:11" ht="15.75" customHeight="1">
      <c r="I524" s="111"/>
      <c r="J524" s="111"/>
      <c r="K524" s="111"/>
    </row>
    <row r="525" spans="9:11" ht="15.75" customHeight="1">
      <c r="I525" s="111"/>
      <c r="J525" s="111"/>
      <c r="K525" s="111"/>
    </row>
    <row r="526" spans="9:11" ht="15.75" customHeight="1">
      <c r="I526" s="111"/>
      <c r="J526" s="111"/>
      <c r="K526" s="111"/>
    </row>
    <row r="527" spans="9:11" ht="15.75" customHeight="1">
      <c r="I527" s="111"/>
      <c r="J527" s="111"/>
      <c r="K527" s="111"/>
    </row>
    <row r="528" spans="9:11" ht="15.75" customHeight="1">
      <c r="I528" s="111"/>
      <c r="J528" s="111"/>
      <c r="K528" s="111"/>
    </row>
    <row r="529" spans="9:11" ht="15.75" customHeight="1">
      <c r="I529" s="111"/>
      <c r="J529" s="111"/>
      <c r="K529" s="111"/>
    </row>
    <row r="530" spans="9:11" ht="15.75" customHeight="1">
      <c r="I530" s="111"/>
      <c r="J530" s="111"/>
      <c r="K530" s="111"/>
    </row>
    <row r="531" spans="9:11" ht="15.75" customHeight="1">
      <c r="I531" s="111"/>
      <c r="J531" s="111"/>
      <c r="K531" s="111"/>
    </row>
    <row r="532" spans="9:11" ht="15.75" customHeight="1">
      <c r="I532" s="111"/>
      <c r="J532" s="111"/>
      <c r="K532" s="111"/>
    </row>
    <row r="533" spans="9:11" ht="15.75" customHeight="1">
      <c r="I533" s="111"/>
      <c r="J533" s="111"/>
      <c r="K533" s="111"/>
    </row>
    <row r="534" spans="9:11" ht="15.75" customHeight="1">
      <c r="I534" s="111"/>
      <c r="J534" s="111"/>
      <c r="K534" s="111"/>
    </row>
    <row r="535" spans="9:11" ht="15.75" customHeight="1">
      <c r="I535" s="111"/>
      <c r="J535" s="111"/>
      <c r="K535" s="111"/>
    </row>
    <row r="536" spans="9:11" ht="15.75" customHeight="1">
      <c r="I536" s="111"/>
      <c r="J536" s="111"/>
      <c r="K536" s="111"/>
    </row>
    <row r="537" spans="9:11" ht="15.75" customHeight="1">
      <c r="I537" s="111"/>
      <c r="J537" s="111"/>
      <c r="K537" s="111"/>
    </row>
    <row r="538" spans="9:11" ht="15.75" customHeight="1">
      <c r="I538" s="111"/>
      <c r="J538" s="111"/>
      <c r="K538" s="111"/>
    </row>
    <row r="539" spans="9:11" ht="15.75" customHeight="1">
      <c r="I539" s="111"/>
      <c r="J539" s="111"/>
      <c r="K539" s="111"/>
    </row>
    <row r="540" spans="9:11" ht="15.75" customHeight="1">
      <c r="I540" s="111"/>
      <c r="J540" s="111"/>
      <c r="K540" s="111"/>
    </row>
    <row r="541" spans="9:11" ht="15.75" customHeight="1">
      <c r="I541" s="111"/>
      <c r="J541" s="111"/>
      <c r="K541" s="111"/>
    </row>
    <row r="542" spans="9:11" ht="15.75" customHeight="1">
      <c r="I542" s="111"/>
      <c r="J542" s="111"/>
      <c r="K542" s="111"/>
    </row>
    <row r="543" spans="9:11" ht="15.75" customHeight="1">
      <c r="I543" s="111"/>
      <c r="J543" s="111"/>
      <c r="K543" s="111"/>
    </row>
    <row r="544" spans="9:11" ht="15.75" customHeight="1">
      <c r="I544" s="111"/>
      <c r="J544" s="111"/>
      <c r="K544" s="111"/>
    </row>
    <row r="545" spans="9:11" ht="15.75" customHeight="1">
      <c r="I545" s="111"/>
      <c r="J545" s="111"/>
      <c r="K545" s="111"/>
    </row>
    <row r="546" spans="9:11" ht="15.75" customHeight="1">
      <c r="I546" s="111"/>
      <c r="J546" s="111"/>
      <c r="K546" s="111"/>
    </row>
    <row r="547" spans="9:11" ht="15.75" customHeight="1">
      <c r="I547" s="111"/>
      <c r="J547" s="111"/>
      <c r="K547" s="111"/>
    </row>
    <row r="548" spans="9:11" ht="15.75" customHeight="1">
      <c r="I548" s="111"/>
      <c r="J548" s="111"/>
      <c r="K548" s="111"/>
    </row>
    <row r="549" spans="9:11" ht="15.75" customHeight="1">
      <c r="I549" s="111"/>
      <c r="J549" s="111"/>
      <c r="K549" s="111"/>
    </row>
    <row r="550" spans="9:11" ht="15.75" customHeight="1">
      <c r="I550" s="111"/>
      <c r="J550" s="111"/>
      <c r="K550" s="111"/>
    </row>
    <row r="551" spans="9:11" ht="15.75" customHeight="1">
      <c r="I551" s="111"/>
      <c r="J551" s="111"/>
      <c r="K551" s="111"/>
    </row>
    <row r="552" spans="9:11" ht="15.75" customHeight="1">
      <c r="I552" s="111"/>
      <c r="J552" s="111"/>
      <c r="K552" s="111"/>
    </row>
    <row r="553" spans="9:11" ht="15.75" customHeight="1">
      <c r="I553" s="111"/>
      <c r="J553" s="111"/>
      <c r="K553" s="111"/>
    </row>
    <row r="554" spans="9:11" ht="15.75" customHeight="1">
      <c r="I554" s="111"/>
      <c r="J554" s="111"/>
      <c r="K554" s="111"/>
    </row>
    <row r="555" spans="9:11" ht="15.75" customHeight="1">
      <c r="I555" s="111"/>
      <c r="J555" s="111"/>
      <c r="K555" s="111"/>
    </row>
    <row r="556" spans="9:11" ht="15.75" customHeight="1">
      <c r="I556" s="111"/>
      <c r="J556" s="111"/>
      <c r="K556" s="111"/>
    </row>
    <row r="557" spans="9:11" ht="15.75" customHeight="1">
      <c r="I557" s="111"/>
      <c r="J557" s="111"/>
      <c r="K557" s="111"/>
    </row>
    <row r="558" spans="9:11" ht="15.75" customHeight="1">
      <c r="I558" s="111"/>
      <c r="J558" s="111"/>
      <c r="K558" s="111"/>
    </row>
    <row r="559" spans="9:11" ht="15.75" customHeight="1">
      <c r="I559" s="111"/>
      <c r="J559" s="111"/>
      <c r="K559" s="111"/>
    </row>
    <row r="560" spans="9:11" ht="15.75" customHeight="1">
      <c r="I560" s="111"/>
      <c r="J560" s="111"/>
      <c r="K560" s="111"/>
    </row>
    <row r="561" spans="9:11" ht="15.75" customHeight="1">
      <c r="I561" s="111"/>
      <c r="J561" s="111"/>
      <c r="K561" s="111"/>
    </row>
    <row r="562" spans="9:11" ht="15.75" customHeight="1">
      <c r="I562" s="111"/>
      <c r="J562" s="111"/>
      <c r="K562" s="111"/>
    </row>
    <row r="563" spans="9:11" ht="15.75" customHeight="1">
      <c r="I563" s="111"/>
      <c r="J563" s="111"/>
      <c r="K563" s="111"/>
    </row>
    <row r="564" spans="9:11" ht="15.75" customHeight="1">
      <c r="I564" s="111"/>
      <c r="J564" s="111"/>
      <c r="K564" s="111"/>
    </row>
    <row r="565" spans="9:11" ht="15.75" customHeight="1">
      <c r="I565" s="111"/>
      <c r="J565" s="111"/>
      <c r="K565" s="111"/>
    </row>
    <row r="566" spans="9:11" ht="15.75" customHeight="1">
      <c r="I566" s="111"/>
      <c r="J566" s="111"/>
      <c r="K566" s="111"/>
    </row>
    <row r="567" spans="9:11" ht="15.75" customHeight="1">
      <c r="I567" s="111"/>
      <c r="J567" s="111"/>
      <c r="K567" s="111"/>
    </row>
    <row r="568" spans="9:11" ht="15.75" customHeight="1">
      <c r="I568" s="111"/>
      <c r="J568" s="111"/>
      <c r="K568" s="111"/>
    </row>
    <row r="569" spans="9:11" ht="15.75" customHeight="1">
      <c r="I569" s="111"/>
      <c r="J569" s="111"/>
      <c r="K569" s="111"/>
    </row>
    <row r="570" spans="9:11" ht="15.75" customHeight="1">
      <c r="I570" s="111"/>
      <c r="J570" s="111"/>
      <c r="K570" s="111"/>
    </row>
    <row r="571" spans="9:11" ht="15.75" customHeight="1">
      <c r="I571" s="111"/>
      <c r="J571" s="111"/>
      <c r="K571" s="111"/>
    </row>
    <row r="572" spans="9:11" ht="15.75" customHeight="1">
      <c r="I572" s="111"/>
      <c r="J572" s="111"/>
      <c r="K572" s="111"/>
    </row>
    <row r="573" spans="9:11" ht="15.75" customHeight="1">
      <c r="I573" s="111"/>
      <c r="J573" s="111"/>
      <c r="K573" s="111"/>
    </row>
    <row r="574" spans="9:11" ht="15.75" customHeight="1">
      <c r="I574" s="111"/>
      <c r="J574" s="111"/>
      <c r="K574" s="111"/>
    </row>
    <row r="575" spans="9:11" ht="15.75" customHeight="1">
      <c r="I575" s="111"/>
      <c r="J575" s="111"/>
      <c r="K575" s="111"/>
    </row>
    <row r="576" spans="9:11" ht="15.75" customHeight="1">
      <c r="I576" s="111"/>
      <c r="J576" s="111"/>
      <c r="K576" s="111"/>
    </row>
    <row r="577" spans="9:11" ht="15.75" customHeight="1">
      <c r="I577" s="111"/>
      <c r="J577" s="111"/>
      <c r="K577" s="111"/>
    </row>
    <row r="578" spans="9:11" ht="15.75" customHeight="1">
      <c r="I578" s="111"/>
      <c r="J578" s="111"/>
      <c r="K578" s="111"/>
    </row>
    <row r="579" spans="9:11" ht="15.75" customHeight="1">
      <c r="I579" s="111"/>
      <c r="J579" s="111"/>
      <c r="K579" s="111"/>
    </row>
    <row r="580" spans="9:11" ht="15.75" customHeight="1">
      <c r="I580" s="111"/>
      <c r="J580" s="111"/>
      <c r="K580" s="111"/>
    </row>
    <row r="581" spans="9:11" ht="15.75" customHeight="1">
      <c r="I581" s="111"/>
      <c r="J581" s="111"/>
      <c r="K581" s="111"/>
    </row>
    <row r="582" spans="9:11" ht="15.75" customHeight="1">
      <c r="I582" s="111"/>
      <c r="J582" s="111"/>
      <c r="K582" s="111"/>
    </row>
    <row r="583" spans="9:11" ht="15.75" customHeight="1">
      <c r="I583" s="111"/>
      <c r="J583" s="111"/>
      <c r="K583" s="111"/>
    </row>
    <row r="584" spans="9:11" ht="15.75" customHeight="1">
      <c r="I584" s="111"/>
      <c r="J584" s="111"/>
      <c r="K584" s="111"/>
    </row>
    <row r="585" spans="9:11" ht="15.75" customHeight="1">
      <c r="I585" s="111"/>
      <c r="J585" s="111"/>
      <c r="K585" s="111"/>
    </row>
    <row r="586" spans="9:11" ht="15.75" customHeight="1">
      <c r="I586" s="111"/>
      <c r="J586" s="111"/>
      <c r="K586" s="111"/>
    </row>
    <row r="587" spans="9:11" ht="15.75" customHeight="1">
      <c r="I587" s="111"/>
      <c r="J587" s="111"/>
      <c r="K587" s="111"/>
    </row>
    <row r="588" spans="9:11" ht="15.75" customHeight="1">
      <c r="I588" s="111"/>
      <c r="J588" s="111"/>
      <c r="K588" s="111"/>
    </row>
    <row r="589" spans="9:11" ht="15.75" customHeight="1">
      <c r="I589" s="111"/>
      <c r="J589" s="111"/>
      <c r="K589" s="111"/>
    </row>
    <row r="590" spans="9:11" ht="15.75" customHeight="1">
      <c r="I590" s="111"/>
      <c r="J590" s="111"/>
      <c r="K590" s="111"/>
    </row>
    <row r="591" spans="9:11" ht="15.75" customHeight="1">
      <c r="I591" s="111"/>
      <c r="J591" s="111"/>
      <c r="K591" s="111"/>
    </row>
    <row r="592" spans="9:11" ht="15.75" customHeight="1">
      <c r="I592" s="111"/>
      <c r="J592" s="111"/>
      <c r="K592" s="111"/>
    </row>
    <row r="593" spans="9:11" ht="15.75" customHeight="1">
      <c r="I593" s="111"/>
      <c r="J593" s="111"/>
      <c r="K593" s="111"/>
    </row>
    <row r="594" spans="9:11" ht="15.75" customHeight="1">
      <c r="I594" s="111"/>
      <c r="J594" s="111"/>
      <c r="K594" s="111"/>
    </row>
    <row r="595" spans="9:11" ht="15.75" customHeight="1">
      <c r="I595" s="111"/>
      <c r="J595" s="111"/>
      <c r="K595" s="111"/>
    </row>
    <row r="596" spans="9:11" ht="15.75" customHeight="1">
      <c r="I596" s="111"/>
      <c r="J596" s="111"/>
      <c r="K596" s="111"/>
    </row>
    <row r="597" spans="9:11" ht="15.75" customHeight="1">
      <c r="I597" s="111"/>
      <c r="J597" s="111"/>
      <c r="K597" s="111"/>
    </row>
    <row r="598" spans="9:11" ht="15.75" customHeight="1">
      <c r="I598" s="111"/>
      <c r="J598" s="111"/>
      <c r="K598" s="111"/>
    </row>
    <row r="599" spans="9:11" ht="15.75" customHeight="1">
      <c r="I599" s="111"/>
      <c r="J599" s="111"/>
      <c r="K599" s="111"/>
    </row>
    <row r="600" spans="9:11" ht="15.75" customHeight="1">
      <c r="I600" s="111"/>
      <c r="J600" s="111"/>
      <c r="K600" s="111"/>
    </row>
    <row r="601" spans="9:11" ht="15.75" customHeight="1">
      <c r="I601" s="111"/>
      <c r="J601" s="111"/>
      <c r="K601" s="111"/>
    </row>
    <row r="602" spans="9:11" ht="15.75" customHeight="1">
      <c r="I602" s="111"/>
      <c r="J602" s="111"/>
      <c r="K602" s="111"/>
    </row>
    <row r="603" spans="9:11" ht="15.75" customHeight="1">
      <c r="I603" s="111"/>
      <c r="J603" s="111"/>
      <c r="K603" s="111"/>
    </row>
    <row r="604" spans="9:11" ht="15.75" customHeight="1">
      <c r="I604" s="111"/>
      <c r="J604" s="111"/>
      <c r="K604" s="111"/>
    </row>
    <row r="605" spans="9:11" ht="15.75" customHeight="1">
      <c r="I605" s="111"/>
      <c r="J605" s="111"/>
      <c r="K605" s="111"/>
    </row>
    <row r="606" spans="9:11" ht="15.75" customHeight="1">
      <c r="I606" s="111"/>
      <c r="J606" s="111"/>
      <c r="K606" s="111"/>
    </row>
    <row r="607" spans="9:11" ht="15.75" customHeight="1">
      <c r="I607" s="111"/>
      <c r="J607" s="111"/>
      <c r="K607" s="111"/>
    </row>
    <row r="608" spans="9:11" ht="15.75" customHeight="1">
      <c r="I608" s="111"/>
      <c r="J608" s="111"/>
      <c r="K608" s="111"/>
    </row>
    <row r="609" spans="9:11" ht="15.75" customHeight="1">
      <c r="I609" s="111"/>
      <c r="J609" s="111"/>
      <c r="K609" s="111"/>
    </row>
    <row r="610" spans="9:11" ht="15.75" customHeight="1">
      <c r="I610" s="111"/>
      <c r="J610" s="111"/>
      <c r="K610" s="111"/>
    </row>
    <row r="611" spans="9:11" ht="15.75" customHeight="1">
      <c r="I611" s="111"/>
      <c r="J611" s="111"/>
      <c r="K611" s="111"/>
    </row>
    <row r="612" spans="9:11" ht="15.75" customHeight="1">
      <c r="I612" s="111"/>
      <c r="J612" s="111"/>
      <c r="K612" s="111"/>
    </row>
    <row r="613" spans="9:11" ht="15.75" customHeight="1">
      <c r="I613" s="111"/>
      <c r="J613" s="111"/>
      <c r="K613" s="111"/>
    </row>
    <row r="614" spans="9:11" ht="15.75" customHeight="1">
      <c r="I614" s="111"/>
      <c r="J614" s="111"/>
      <c r="K614" s="111"/>
    </row>
    <row r="615" spans="9:11" ht="15.75" customHeight="1">
      <c r="I615" s="111"/>
      <c r="J615" s="111"/>
      <c r="K615" s="111"/>
    </row>
    <row r="616" spans="9:11" ht="15.75" customHeight="1">
      <c r="I616" s="111"/>
      <c r="J616" s="111"/>
      <c r="K616" s="111"/>
    </row>
    <row r="617" spans="9:11" ht="15.75" customHeight="1">
      <c r="I617" s="111"/>
      <c r="J617" s="111"/>
      <c r="K617" s="111"/>
    </row>
    <row r="618" spans="9:11" ht="15.75" customHeight="1">
      <c r="I618" s="111"/>
      <c r="J618" s="111"/>
      <c r="K618" s="111"/>
    </row>
    <row r="619" spans="9:11" ht="15.75" customHeight="1">
      <c r="I619" s="111"/>
      <c r="J619" s="111"/>
      <c r="K619" s="111"/>
    </row>
    <row r="620" spans="9:11" ht="15.75" customHeight="1">
      <c r="I620" s="111"/>
      <c r="J620" s="111"/>
      <c r="K620" s="111"/>
    </row>
    <row r="621" spans="9:11" ht="15.75" customHeight="1">
      <c r="I621" s="111"/>
      <c r="J621" s="111"/>
      <c r="K621" s="111"/>
    </row>
    <row r="622" spans="9:11" ht="15.75" customHeight="1">
      <c r="I622" s="111"/>
      <c r="J622" s="111"/>
      <c r="K622" s="111"/>
    </row>
    <row r="623" spans="9:11" ht="15.75" customHeight="1">
      <c r="I623" s="111"/>
      <c r="J623" s="111"/>
      <c r="K623" s="111"/>
    </row>
    <row r="624" spans="9:11" ht="15.75" customHeight="1">
      <c r="I624" s="111"/>
      <c r="J624" s="111"/>
      <c r="K624" s="111"/>
    </row>
    <row r="625" spans="9:11" ht="15.75" customHeight="1">
      <c r="I625" s="111"/>
      <c r="J625" s="111"/>
      <c r="K625" s="111"/>
    </row>
    <row r="626" spans="9:11" ht="15.75" customHeight="1">
      <c r="I626" s="111"/>
      <c r="J626" s="111"/>
      <c r="K626" s="111"/>
    </row>
    <row r="627" spans="9:11" ht="15.75" customHeight="1">
      <c r="I627" s="111"/>
      <c r="J627" s="111"/>
      <c r="K627" s="111"/>
    </row>
    <row r="628" spans="9:11" ht="15.75" customHeight="1">
      <c r="I628" s="111"/>
      <c r="J628" s="111"/>
      <c r="K628" s="111"/>
    </row>
    <row r="629" spans="9:11" ht="15.75" customHeight="1">
      <c r="I629" s="111"/>
      <c r="J629" s="111"/>
      <c r="K629" s="111"/>
    </row>
    <row r="630" spans="9:11" ht="15.75" customHeight="1">
      <c r="I630" s="111"/>
      <c r="J630" s="111"/>
      <c r="K630" s="111"/>
    </row>
    <row r="631" spans="9:11" ht="15.75" customHeight="1">
      <c r="I631" s="111"/>
      <c r="J631" s="111"/>
      <c r="K631" s="111"/>
    </row>
    <row r="632" spans="9:11" ht="15.75" customHeight="1">
      <c r="I632" s="111"/>
      <c r="J632" s="111"/>
      <c r="K632" s="111"/>
    </row>
    <row r="633" spans="9:11" ht="15.75" customHeight="1">
      <c r="I633" s="111"/>
      <c r="J633" s="111"/>
      <c r="K633" s="111"/>
    </row>
    <row r="634" spans="9:11" ht="15.75" customHeight="1">
      <c r="I634" s="111"/>
      <c r="J634" s="111"/>
      <c r="K634" s="111"/>
    </row>
    <row r="635" spans="9:11" ht="15.75" customHeight="1">
      <c r="I635" s="111"/>
      <c r="J635" s="111"/>
      <c r="K635" s="111"/>
    </row>
    <row r="636" spans="9:11" ht="15.75" customHeight="1">
      <c r="I636" s="111"/>
      <c r="J636" s="111"/>
      <c r="K636" s="111"/>
    </row>
    <row r="637" spans="9:11" ht="15.75" customHeight="1">
      <c r="I637" s="111"/>
      <c r="J637" s="111"/>
      <c r="K637" s="111"/>
    </row>
    <row r="638" spans="9:11" ht="15.75" customHeight="1">
      <c r="I638" s="111"/>
      <c r="J638" s="111"/>
      <c r="K638" s="111"/>
    </row>
    <row r="639" spans="9:11" ht="15.75" customHeight="1">
      <c r="I639" s="111"/>
      <c r="J639" s="111"/>
      <c r="K639" s="111"/>
    </row>
    <row r="640" spans="9:11" ht="15.75" customHeight="1">
      <c r="I640" s="111"/>
      <c r="J640" s="111"/>
      <c r="K640" s="111"/>
    </row>
    <row r="641" spans="9:11" ht="15.75" customHeight="1">
      <c r="I641" s="111"/>
      <c r="J641" s="111"/>
      <c r="K641" s="111"/>
    </row>
    <row r="642" spans="9:11" ht="15.75" customHeight="1">
      <c r="I642" s="111"/>
      <c r="J642" s="111"/>
      <c r="K642" s="111"/>
    </row>
    <row r="643" spans="9:11" ht="15.75" customHeight="1">
      <c r="I643" s="111"/>
      <c r="J643" s="111"/>
      <c r="K643" s="111"/>
    </row>
    <row r="644" spans="9:11" ht="15.75" customHeight="1">
      <c r="I644" s="111"/>
      <c r="J644" s="111"/>
      <c r="K644" s="111"/>
    </row>
    <row r="645" spans="9:11" ht="15.75" customHeight="1">
      <c r="I645" s="111"/>
      <c r="J645" s="111"/>
      <c r="K645" s="111"/>
    </row>
    <row r="646" spans="9:11" ht="15.75" customHeight="1">
      <c r="I646" s="111"/>
      <c r="J646" s="111"/>
      <c r="K646" s="111"/>
    </row>
    <row r="647" spans="9:11" ht="15.75" customHeight="1">
      <c r="I647" s="111"/>
      <c r="J647" s="111"/>
      <c r="K647" s="111"/>
    </row>
    <row r="648" spans="9:11" ht="15.75" customHeight="1">
      <c r="I648" s="111"/>
      <c r="J648" s="111"/>
      <c r="K648" s="111"/>
    </row>
    <row r="649" spans="9:11" ht="15.75" customHeight="1">
      <c r="I649" s="111"/>
      <c r="J649" s="111"/>
      <c r="K649" s="111"/>
    </row>
    <row r="650" spans="9:11" ht="15.75" customHeight="1">
      <c r="I650" s="111"/>
      <c r="J650" s="111"/>
      <c r="K650" s="111"/>
    </row>
    <row r="651" spans="9:11" ht="15.75" customHeight="1">
      <c r="I651" s="111"/>
      <c r="J651" s="111"/>
      <c r="K651" s="111"/>
    </row>
    <row r="652" spans="9:11" ht="15.75" customHeight="1">
      <c r="I652" s="111"/>
      <c r="J652" s="111"/>
      <c r="K652" s="111"/>
    </row>
    <row r="653" spans="9:11" ht="15.75" customHeight="1">
      <c r="I653" s="111"/>
      <c r="J653" s="111"/>
      <c r="K653" s="111"/>
    </row>
    <row r="654" spans="9:11" ht="15.75" customHeight="1">
      <c r="I654" s="111"/>
      <c r="J654" s="111"/>
      <c r="K654" s="111"/>
    </row>
    <row r="655" spans="9:11" ht="15.75" customHeight="1">
      <c r="I655" s="111"/>
      <c r="J655" s="111"/>
      <c r="K655" s="111"/>
    </row>
    <row r="656" spans="9:11" ht="15.75" customHeight="1">
      <c r="I656" s="111"/>
      <c r="J656" s="111"/>
      <c r="K656" s="111"/>
    </row>
    <row r="657" spans="9:11" ht="15.75" customHeight="1">
      <c r="I657" s="111"/>
      <c r="J657" s="111"/>
      <c r="K657" s="111"/>
    </row>
    <row r="658" spans="9:11" ht="15.75" customHeight="1">
      <c r="I658" s="111"/>
      <c r="J658" s="111"/>
      <c r="K658" s="111"/>
    </row>
    <row r="659" spans="9:11" ht="15.75" customHeight="1">
      <c r="I659" s="111"/>
      <c r="J659" s="111"/>
      <c r="K659" s="111"/>
    </row>
    <row r="660" spans="9:11" ht="15.75" customHeight="1">
      <c r="I660" s="111"/>
      <c r="J660" s="111"/>
      <c r="K660" s="111"/>
    </row>
    <row r="661" spans="9:11" ht="15.75" customHeight="1">
      <c r="I661" s="111"/>
      <c r="J661" s="111"/>
      <c r="K661" s="111"/>
    </row>
    <row r="662" spans="9:11" ht="15.75" customHeight="1">
      <c r="I662" s="111"/>
      <c r="J662" s="111"/>
      <c r="K662" s="111"/>
    </row>
    <row r="663" spans="9:11" ht="15.75" customHeight="1">
      <c r="I663" s="111"/>
      <c r="J663" s="111"/>
      <c r="K663" s="111"/>
    </row>
    <row r="664" spans="9:11" ht="15.75" customHeight="1">
      <c r="I664" s="111"/>
      <c r="J664" s="111"/>
      <c r="K664" s="111"/>
    </row>
    <row r="665" spans="9:11" ht="15.75" customHeight="1">
      <c r="I665" s="111"/>
      <c r="J665" s="111"/>
      <c r="K665" s="111"/>
    </row>
    <row r="666" spans="9:11" ht="15.75" customHeight="1">
      <c r="I666" s="111"/>
      <c r="J666" s="111"/>
      <c r="K666" s="111"/>
    </row>
    <row r="667" spans="9:11" ht="15.75" customHeight="1">
      <c r="I667" s="111"/>
      <c r="J667" s="111"/>
      <c r="K667" s="111"/>
    </row>
    <row r="668" spans="9:11" ht="15.75" customHeight="1">
      <c r="I668" s="111"/>
      <c r="J668" s="111"/>
      <c r="K668" s="111"/>
    </row>
    <row r="669" spans="9:11" ht="15.75" customHeight="1">
      <c r="I669" s="111"/>
      <c r="J669" s="111"/>
      <c r="K669" s="111"/>
    </row>
    <row r="670" spans="9:11" ht="15.75" customHeight="1">
      <c r="I670" s="111"/>
      <c r="J670" s="111"/>
      <c r="K670" s="111"/>
    </row>
    <row r="671" spans="9:11" ht="15.75" customHeight="1">
      <c r="I671" s="111"/>
      <c r="J671" s="111"/>
      <c r="K671" s="111"/>
    </row>
    <row r="672" spans="9:11" ht="15.75" customHeight="1">
      <c r="I672" s="111"/>
      <c r="J672" s="111"/>
      <c r="K672" s="111"/>
    </row>
    <row r="673" spans="9:11" ht="15.75" customHeight="1">
      <c r="I673" s="111"/>
      <c r="J673" s="111"/>
      <c r="K673" s="111"/>
    </row>
    <row r="674" spans="9:11" ht="15.75" customHeight="1">
      <c r="I674" s="111"/>
      <c r="J674" s="111"/>
      <c r="K674" s="111"/>
    </row>
    <row r="675" spans="9:11" ht="15.75" customHeight="1">
      <c r="I675" s="111"/>
      <c r="J675" s="111"/>
      <c r="K675" s="111"/>
    </row>
    <row r="676" spans="9:11" ht="15.75" customHeight="1">
      <c r="I676" s="111"/>
      <c r="J676" s="111"/>
      <c r="K676" s="111"/>
    </row>
    <row r="677" spans="9:11" ht="15.75" customHeight="1">
      <c r="I677" s="111"/>
      <c r="J677" s="111"/>
      <c r="K677" s="111"/>
    </row>
    <row r="678" spans="9:11" ht="15.75" customHeight="1">
      <c r="I678" s="111"/>
      <c r="J678" s="111"/>
      <c r="K678" s="111"/>
    </row>
    <row r="679" spans="9:11" ht="15.75" customHeight="1">
      <c r="I679" s="111"/>
      <c r="J679" s="111"/>
      <c r="K679" s="111"/>
    </row>
    <row r="680" spans="9:11" ht="15.75" customHeight="1">
      <c r="I680" s="111"/>
      <c r="J680" s="111"/>
      <c r="K680" s="111"/>
    </row>
    <row r="681" spans="9:11" ht="15.75" customHeight="1">
      <c r="I681" s="111"/>
      <c r="J681" s="111"/>
      <c r="K681" s="111"/>
    </row>
    <row r="682" spans="9:11" ht="15.75" customHeight="1">
      <c r="I682" s="111"/>
      <c r="J682" s="111"/>
      <c r="K682" s="111"/>
    </row>
    <row r="683" spans="9:11" ht="15.75" customHeight="1">
      <c r="I683" s="111"/>
      <c r="J683" s="111"/>
      <c r="K683" s="111"/>
    </row>
    <row r="684" spans="9:11" ht="15.75" customHeight="1">
      <c r="I684" s="111"/>
      <c r="J684" s="111"/>
      <c r="K684" s="111"/>
    </row>
    <row r="685" spans="9:11" ht="15.75" customHeight="1">
      <c r="I685" s="111"/>
      <c r="J685" s="111"/>
      <c r="K685" s="111"/>
    </row>
    <row r="686" spans="9:11" ht="15.75" customHeight="1">
      <c r="I686" s="111"/>
      <c r="J686" s="111"/>
      <c r="K686" s="111"/>
    </row>
    <row r="687" spans="9:11" ht="15.75" customHeight="1">
      <c r="I687" s="111"/>
      <c r="J687" s="111"/>
      <c r="K687" s="111"/>
    </row>
    <row r="688" spans="9:11" ht="15.75" customHeight="1">
      <c r="I688" s="111"/>
      <c r="J688" s="111"/>
      <c r="K688" s="111"/>
    </row>
    <row r="689" spans="9:11" ht="15.75" customHeight="1">
      <c r="I689" s="111"/>
      <c r="J689" s="111"/>
      <c r="K689" s="111"/>
    </row>
    <row r="690" spans="9:11" ht="15.75" customHeight="1">
      <c r="I690" s="111"/>
      <c r="J690" s="111"/>
      <c r="K690" s="111"/>
    </row>
    <row r="691" spans="9:11" ht="15.75" customHeight="1">
      <c r="I691" s="111"/>
      <c r="J691" s="111"/>
      <c r="K691" s="111"/>
    </row>
    <row r="692" spans="9:11" ht="15.75" customHeight="1">
      <c r="I692" s="111"/>
      <c r="J692" s="111"/>
      <c r="K692" s="111"/>
    </row>
    <row r="693" spans="9:11" ht="15.75" customHeight="1">
      <c r="I693" s="111"/>
      <c r="J693" s="111"/>
      <c r="K693" s="111"/>
    </row>
    <row r="694" spans="9:11" ht="15.75" customHeight="1">
      <c r="I694" s="111"/>
      <c r="J694" s="111"/>
      <c r="K694" s="111"/>
    </row>
    <row r="695" spans="9:11" ht="15.75" customHeight="1">
      <c r="I695" s="111"/>
      <c r="J695" s="111"/>
      <c r="K695" s="111"/>
    </row>
    <row r="696" spans="9:11" ht="15.75" customHeight="1">
      <c r="I696" s="111"/>
      <c r="J696" s="111"/>
      <c r="K696" s="111"/>
    </row>
    <row r="697" spans="9:11" ht="15.75" customHeight="1">
      <c r="I697" s="111"/>
      <c r="J697" s="111"/>
      <c r="K697" s="111"/>
    </row>
    <row r="698" spans="9:11" ht="15.75" customHeight="1">
      <c r="I698" s="111"/>
      <c r="J698" s="111"/>
      <c r="K698" s="111"/>
    </row>
    <row r="699" spans="9:11" ht="15.75" customHeight="1">
      <c r="I699" s="111"/>
      <c r="J699" s="111"/>
      <c r="K699" s="111"/>
    </row>
    <row r="700" spans="9:11" ht="15.75" customHeight="1">
      <c r="I700" s="111"/>
      <c r="J700" s="111"/>
      <c r="K700" s="111"/>
    </row>
    <row r="701" spans="9:11" ht="15.75" customHeight="1">
      <c r="I701" s="111"/>
      <c r="J701" s="111"/>
      <c r="K701" s="111"/>
    </row>
    <row r="702" spans="9:11" ht="15.75" customHeight="1">
      <c r="I702" s="111"/>
      <c r="J702" s="111"/>
      <c r="K702" s="111"/>
    </row>
    <row r="703" spans="9:11" ht="15.75" customHeight="1">
      <c r="I703" s="111"/>
      <c r="J703" s="111"/>
      <c r="K703" s="111"/>
    </row>
    <row r="704" spans="9:11" ht="15.75" customHeight="1">
      <c r="I704" s="111"/>
      <c r="J704" s="111"/>
      <c r="K704" s="111"/>
    </row>
    <row r="705" spans="9:11" ht="15.75" customHeight="1">
      <c r="I705" s="111"/>
      <c r="J705" s="111"/>
      <c r="K705" s="111"/>
    </row>
    <row r="706" spans="9:11" ht="15.75" customHeight="1">
      <c r="I706" s="111"/>
      <c r="J706" s="111"/>
      <c r="K706" s="111"/>
    </row>
    <row r="707" spans="9:11" ht="15.75" customHeight="1">
      <c r="I707" s="111"/>
      <c r="J707" s="111"/>
      <c r="K707" s="111"/>
    </row>
    <row r="708" spans="9:11" ht="15.75" customHeight="1">
      <c r="I708" s="111"/>
      <c r="J708" s="111"/>
      <c r="K708" s="111"/>
    </row>
    <row r="709" spans="9:11" ht="15.75" customHeight="1">
      <c r="I709" s="111"/>
      <c r="J709" s="111"/>
      <c r="K709" s="111"/>
    </row>
    <row r="710" spans="9:11" ht="15.75" customHeight="1">
      <c r="I710" s="111"/>
      <c r="J710" s="111"/>
      <c r="K710" s="111"/>
    </row>
    <row r="711" spans="9:11" ht="15.75" customHeight="1">
      <c r="I711" s="111"/>
      <c r="J711" s="111"/>
      <c r="K711" s="111"/>
    </row>
    <row r="712" spans="9:11" ht="15.75" customHeight="1">
      <c r="I712" s="111"/>
      <c r="J712" s="111"/>
      <c r="K712" s="111"/>
    </row>
    <row r="713" spans="9:11" ht="15.75" customHeight="1">
      <c r="I713" s="111"/>
      <c r="J713" s="111"/>
      <c r="K713" s="111"/>
    </row>
    <row r="714" spans="9:11" ht="15.75" customHeight="1">
      <c r="I714" s="111"/>
      <c r="J714" s="111"/>
      <c r="K714" s="111"/>
    </row>
    <row r="715" spans="9:11" ht="15.75" customHeight="1">
      <c r="I715" s="111"/>
      <c r="J715" s="111"/>
      <c r="K715" s="111"/>
    </row>
    <row r="716" spans="9:11" ht="15.75" customHeight="1">
      <c r="I716" s="111"/>
      <c r="J716" s="111"/>
      <c r="K716" s="111"/>
    </row>
    <row r="717" spans="9:11" ht="15.75" customHeight="1">
      <c r="I717" s="111"/>
      <c r="J717" s="111"/>
      <c r="K717" s="111"/>
    </row>
    <row r="718" spans="9:11" ht="15.75" customHeight="1">
      <c r="I718" s="111"/>
      <c r="J718" s="111"/>
      <c r="K718" s="111"/>
    </row>
    <row r="719" spans="9:11" ht="15.75" customHeight="1">
      <c r="I719" s="111"/>
      <c r="J719" s="111"/>
      <c r="K719" s="111"/>
    </row>
    <row r="720" spans="9:11" ht="15.75" customHeight="1">
      <c r="I720" s="111"/>
      <c r="J720" s="111"/>
      <c r="K720" s="111"/>
    </row>
    <row r="721" spans="9:11" ht="15.75" customHeight="1">
      <c r="I721" s="111"/>
      <c r="J721" s="111"/>
      <c r="K721" s="111"/>
    </row>
    <row r="722" spans="9:11" ht="15.75" customHeight="1">
      <c r="I722" s="111"/>
      <c r="J722" s="111"/>
      <c r="K722" s="111"/>
    </row>
    <row r="723" spans="9:11" ht="15.75" customHeight="1">
      <c r="I723" s="111"/>
      <c r="J723" s="111"/>
      <c r="K723" s="111"/>
    </row>
    <row r="724" spans="9:11" ht="15.75" customHeight="1">
      <c r="I724" s="111"/>
      <c r="J724" s="111"/>
      <c r="K724" s="111"/>
    </row>
    <row r="725" spans="9:11" ht="15.75" customHeight="1">
      <c r="I725" s="111"/>
      <c r="J725" s="111"/>
      <c r="K725" s="111"/>
    </row>
    <row r="726" spans="9:11" ht="15.75" customHeight="1">
      <c r="I726" s="111"/>
      <c r="J726" s="111"/>
      <c r="K726" s="111"/>
    </row>
    <row r="727" spans="9:11" ht="15.75" customHeight="1">
      <c r="I727" s="111"/>
      <c r="J727" s="111"/>
      <c r="K727" s="111"/>
    </row>
    <row r="728" spans="9:11" ht="15.75" customHeight="1">
      <c r="I728" s="111"/>
      <c r="J728" s="111"/>
      <c r="K728" s="111"/>
    </row>
    <row r="729" spans="9:11" ht="15.75" customHeight="1">
      <c r="I729" s="111"/>
      <c r="J729" s="111"/>
      <c r="K729" s="111"/>
    </row>
    <row r="730" spans="9:11" ht="15.75" customHeight="1">
      <c r="I730" s="111"/>
      <c r="J730" s="111"/>
      <c r="K730" s="111"/>
    </row>
    <row r="731" spans="9:11" ht="15.75" customHeight="1">
      <c r="I731" s="111"/>
      <c r="J731" s="111"/>
      <c r="K731" s="111"/>
    </row>
    <row r="732" spans="9:11" ht="15.75" customHeight="1">
      <c r="I732" s="111"/>
      <c r="J732" s="111"/>
      <c r="K732" s="111"/>
    </row>
    <row r="733" spans="9:11" ht="15.75" customHeight="1">
      <c r="I733" s="111"/>
      <c r="J733" s="111"/>
      <c r="K733" s="111"/>
    </row>
    <row r="734" spans="9:11" ht="15.75" customHeight="1">
      <c r="I734" s="111"/>
      <c r="J734" s="111"/>
      <c r="K734" s="111"/>
    </row>
    <row r="735" spans="9:11" ht="15.75" customHeight="1">
      <c r="I735" s="111"/>
      <c r="J735" s="111"/>
      <c r="K735" s="111"/>
    </row>
    <row r="736" spans="9:11" ht="15.75" customHeight="1">
      <c r="I736" s="111"/>
      <c r="J736" s="111"/>
      <c r="K736" s="111"/>
    </row>
    <row r="737" spans="9:11" ht="15.75" customHeight="1">
      <c r="I737" s="111"/>
      <c r="J737" s="111"/>
      <c r="K737" s="111"/>
    </row>
    <row r="738" spans="9:11" ht="15.75" customHeight="1">
      <c r="I738" s="111"/>
      <c r="J738" s="111"/>
      <c r="K738" s="111"/>
    </row>
    <row r="739" spans="9:11" ht="15.75" customHeight="1">
      <c r="I739" s="111"/>
      <c r="J739" s="111"/>
      <c r="K739" s="111"/>
    </row>
    <row r="740" spans="9:11" ht="15.75" customHeight="1">
      <c r="I740" s="111"/>
      <c r="J740" s="111"/>
      <c r="K740" s="111"/>
    </row>
    <row r="741" spans="9:11" ht="15.75" customHeight="1">
      <c r="I741" s="111"/>
      <c r="J741" s="111"/>
      <c r="K741" s="111"/>
    </row>
    <row r="742" spans="9:11" ht="15.75" customHeight="1">
      <c r="I742" s="111"/>
      <c r="J742" s="111"/>
      <c r="K742" s="111"/>
    </row>
    <row r="743" spans="9:11" ht="15.75" customHeight="1">
      <c r="I743" s="111"/>
      <c r="J743" s="111"/>
      <c r="K743" s="111"/>
    </row>
    <row r="744" spans="9:11" ht="15.75" customHeight="1">
      <c r="I744" s="111"/>
      <c r="J744" s="111"/>
      <c r="K744" s="111"/>
    </row>
    <row r="745" spans="9:11" ht="15.75" customHeight="1">
      <c r="I745" s="111"/>
      <c r="J745" s="111"/>
      <c r="K745" s="111"/>
    </row>
    <row r="746" spans="9:11" ht="15.75" customHeight="1">
      <c r="I746" s="111"/>
      <c r="J746" s="111"/>
      <c r="K746" s="111"/>
    </row>
    <row r="747" spans="9:11" ht="15.75" customHeight="1">
      <c r="I747" s="111"/>
      <c r="J747" s="111"/>
      <c r="K747" s="111"/>
    </row>
    <row r="748" spans="9:11" ht="15.75" customHeight="1">
      <c r="I748" s="111"/>
      <c r="J748" s="111"/>
      <c r="K748" s="111"/>
    </row>
    <row r="749" spans="9:11" ht="15.75" customHeight="1">
      <c r="I749" s="111"/>
      <c r="J749" s="111"/>
      <c r="K749" s="111"/>
    </row>
    <row r="750" spans="9:11" ht="15.75" customHeight="1">
      <c r="I750" s="111"/>
      <c r="J750" s="111"/>
      <c r="K750" s="111"/>
    </row>
    <row r="751" spans="9:11" ht="15.75" customHeight="1">
      <c r="I751" s="111"/>
      <c r="J751" s="111"/>
      <c r="K751" s="111"/>
    </row>
    <row r="752" spans="9:11" ht="15.75" customHeight="1">
      <c r="I752" s="111"/>
      <c r="J752" s="111"/>
      <c r="K752" s="111"/>
    </row>
    <row r="753" spans="9:11" ht="15.75" customHeight="1">
      <c r="I753" s="111"/>
      <c r="J753" s="111"/>
      <c r="K753" s="111"/>
    </row>
    <row r="754" spans="9:11" ht="15.75" customHeight="1">
      <c r="I754" s="111"/>
      <c r="J754" s="111"/>
      <c r="K754" s="111"/>
    </row>
    <row r="755" spans="9:11" ht="15.75" customHeight="1">
      <c r="I755" s="111"/>
      <c r="J755" s="111"/>
      <c r="K755" s="111"/>
    </row>
    <row r="756" spans="9:11" ht="15.75" customHeight="1">
      <c r="I756" s="111"/>
      <c r="J756" s="111"/>
      <c r="K756" s="111"/>
    </row>
    <row r="757" spans="9:11" ht="15.75" customHeight="1">
      <c r="I757" s="111"/>
      <c r="J757" s="111"/>
      <c r="K757" s="111"/>
    </row>
    <row r="758" spans="9:11" ht="15.75" customHeight="1">
      <c r="I758" s="111"/>
      <c r="J758" s="111"/>
      <c r="K758" s="111"/>
    </row>
    <row r="759" spans="9:11" ht="15.75" customHeight="1">
      <c r="I759" s="111"/>
      <c r="J759" s="111"/>
      <c r="K759" s="111"/>
    </row>
    <row r="760" spans="9:11" ht="15.75" customHeight="1">
      <c r="I760" s="111"/>
      <c r="J760" s="111"/>
      <c r="K760" s="111"/>
    </row>
    <row r="761" spans="9:11" ht="15.75" customHeight="1">
      <c r="I761" s="111"/>
      <c r="J761" s="111"/>
      <c r="K761" s="111"/>
    </row>
    <row r="762" spans="9:11" ht="15.75" customHeight="1">
      <c r="I762" s="111"/>
      <c r="J762" s="111"/>
      <c r="K762" s="111"/>
    </row>
    <row r="763" spans="9:11" ht="15.75" customHeight="1">
      <c r="I763" s="111"/>
      <c r="J763" s="111"/>
      <c r="K763" s="111"/>
    </row>
    <row r="764" spans="9:11" ht="15.75" customHeight="1">
      <c r="I764" s="111"/>
      <c r="J764" s="111"/>
      <c r="K764" s="111"/>
    </row>
    <row r="765" spans="9:11" ht="15.75" customHeight="1">
      <c r="I765" s="111"/>
      <c r="J765" s="111"/>
      <c r="K765" s="111"/>
    </row>
    <row r="766" spans="9:11" ht="15.75" customHeight="1">
      <c r="I766" s="111"/>
      <c r="J766" s="111"/>
      <c r="K766" s="111"/>
    </row>
    <row r="767" spans="9:11" ht="15.75" customHeight="1">
      <c r="I767" s="111"/>
      <c r="J767" s="111"/>
      <c r="K767" s="111"/>
    </row>
    <row r="768" spans="9:11" ht="15.75" customHeight="1">
      <c r="I768" s="111"/>
      <c r="J768" s="111"/>
      <c r="K768" s="111"/>
    </row>
    <row r="769" spans="9:11" ht="15.75" customHeight="1">
      <c r="I769" s="111"/>
      <c r="J769" s="111"/>
      <c r="K769" s="111"/>
    </row>
    <row r="770" spans="9:11" ht="15.75" customHeight="1">
      <c r="I770" s="111"/>
      <c r="J770" s="111"/>
      <c r="K770" s="111"/>
    </row>
    <row r="771" spans="9:11" ht="15.75" customHeight="1">
      <c r="I771" s="111"/>
      <c r="J771" s="111"/>
      <c r="K771" s="111"/>
    </row>
    <row r="772" spans="9:11" ht="15.75" customHeight="1">
      <c r="I772" s="111"/>
      <c r="J772" s="111"/>
      <c r="K772" s="111"/>
    </row>
    <row r="773" spans="9:11" ht="15.75" customHeight="1">
      <c r="I773" s="111"/>
      <c r="J773" s="111"/>
      <c r="K773" s="111"/>
    </row>
    <row r="774" spans="9:11" ht="15.75" customHeight="1">
      <c r="I774" s="111"/>
      <c r="J774" s="111"/>
      <c r="K774" s="111"/>
    </row>
    <row r="775" spans="9:11" ht="15.75" customHeight="1">
      <c r="I775" s="111"/>
      <c r="J775" s="111"/>
      <c r="K775" s="111"/>
    </row>
    <row r="776" spans="9:11" ht="15.75" customHeight="1">
      <c r="I776" s="111"/>
      <c r="J776" s="111"/>
      <c r="K776" s="111"/>
    </row>
    <row r="777" spans="9:11" ht="15.75" customHeight="1">
      <c r="I777" s="111"/>
      <c r="J777" s="111"/>
      <c r="K777" s="111"/>
    </row>
    <row r="778" spans="9:11" ht="15.75" customHeight="1">
      <c r="I778" s="111"/>
      <c r="J778" s="111"/>
      <c r="K778" s="111"/>
    </row>
    <row r="779" spans="9:11" ht="15.75" customHeight="1">
      <c r="I779" s="111"/>
      <c r="J779" s="111"/>
      <c r="K779" s="111"/>
    </row>
    <row r="780" spans="9:11" ht="15.75" customHeight="1">
      <c r="I780" s="111"/>
      <c r="J780" s="111"/>
      <c r="K780" s="111"/>
    </row>
    <row r="781" spans="9:11" ht="15.75" customHeight="1">
      <c r="I781" s="111"/>
      <c r="J781" s="111"/>
      <c r="K781" s="111"/>
    </row>
    <row r="782" spans="9:11" ht="15.75" customHeight="1">
      <c r="I782" s="111"/>
      <c r="J782" s="111"/>
      <c r="K782" s="111"/>
    </row>
    <row r="783" spans="9:11" ht="15.75" customHeight="1">
      <c r="I783" s="111"/>
      <c r="J783" s="111"/>
      <c r="K783" s="111"/>
    </row>
    <row r="784" spans="9:11" ht="15.75" customHeight="1">
      <c r="I784" s="111"/>
      <c r="J784" s="111"/>
      <c r="K784" s="111"/>
    </row>
    <row r="785" spans="9:11" ht="15.75" customHeight="1">
      <c r="I785" s="111"/>
      <c r="J785" s="111"/>
      <c r="K785" s="111"/>
    </row>
    <row r="786" spans="9:11" ht="15.75" customHeight="1">
      <c r="I786" s="111"/>
      <c r="J786" s="111"/>
      <c r="K786" s="111"/>
    </row>
    <row r="787" spans="9:11" ht="15.75" customHeight="1">
      <c r="I787" s="111"/>
      <c r="J787" s="111"/>
      <c r="K787" s="111"/>
    </row>
    <row r="788" spans="9:11" ht="15.75" customHeight="1">
      <c r="I788" s="111"/>
      <c r="J788" s="111"/>
      <c r="K788" s="111"/>
    </row>
    <row r="789" spans="9:11" ht="15.75" customHeight="1">
      <c r="I789" s="111"/>
      <c r="J789" s="111"/>
      <c r="K789" s="111"/>
    </row>
    <row r="790" spans="9:11" ht="15.75" customHeight="1">
      <c r="I790" s="111"/>
      <c r="J790" s="111"/>
      <c r="K790" s="111"/>
    </row>
    <row r="791" spans="9:11" ht="15.75" customHeight="1">
      <c r="I791" s="111"/>
      <c r="J791" s="111"/>
      <c r="K791" s="111"/>
    </row>
    <row r="792" spans="9:11" ht="15.75" customHeight="1">
      <c r="I792" s="111"/>
      <c r="J792" s="111"/>
      <c r="K792" s="111"/>
    </row>
    <row r="793" spans="9:11" ht="15.75" customHeight="1">
      <c r="I793" s="111"/>
      <c r="J793" s="111"/>
      <c r="K793" s="111"/>
    </row>
    <row r="794" spans="9:11" ht="15.75" customHeight="1">
      <c r="I794" s="111"/>
      <c r="J794" s="111"/>
      <c r="K794" s="111"/>
    </row>
    <row r="795" spans="9:11" ht="15.75" customHeight="1">
      <c r="I795" s="111"/>
      <c r="J795" s="111"/>
      <c r="K795" s="111"/>
    </row>
    <row r="796" spans="9:11" ht="15.75" customHeight="1">
      <c r="I796" s="111"/>
      <c r="J796" s="111"/>
      <c r="K796" s="111"/>
    </row>
    <row r="797" spans="9:11" ht="15.75" customHeight="1">
      <c r="I797" s="111"/>
      <c r="J797" s="111"/>
      <c r="K797" s="111"/>
    </row>
    <row r="798" spans="9:11" ht="15.75" customHeight="1">
      <c r="I798" s="111"/>
      <c r="J798" s="111"/>
      <c r="K798" s="111"/>
    </row>
    <row r="799" spans="9:11" ht="15.75" customHeight="1">
      <c r="I799" s="111"/>
      <c r="J799" s="111"/>
      <c r="K799" s="111"/>
    </row>
    <row r="800" spans="9:11" ht="15.75" customHeight="1">
      <c r="I800" s="111"/>
      <c r="J800" s="111"/>
      <c r="K800" s="111"/>
    </row>
    <row r="801" spans="9:11" ht="15.75" customHeight="1">
      <c r="I801" s="111"/>
      <c r="J801" s="111"/>
      <c r="K801" s="111"/>
    </row>
    <row r="802" spans="9:11" ht="15.75" customHeight="1">
      <c r="I802" s="111"/>
      <c r="J802" s="111"/>
      <c r="K802" s="111"/>
    </row>
    <row r="803" spans="9:11" ht="15.75" customHeight="1">
      <c r="I803" s="111"/>
      <c r="J803" s="111"/>
      <c r="K803" s="111"/>
    </row>
    <row r="804" spans="9:11" ht="15.75" customHeight="1">
      <c r="I804" s="111"/>
      <c r="J804" s="111"/>
      <c r="K804" s="111"/>
    </row>
    <row r="805" spans="9:11" ht="15.75" customHeight="1">
      <c r="I805" s="111"/>
      <c r="J805" s="111"/>
      <c r="K805" s="111"/>
    </row>
    <row r="806" spans="9:11" ht="15.75" customHeight="1">
      <c r="I806" s="111"/>
      <c r="J806" s="111"/>
      <c r="K806" s="111"/>
    </row>
    <row r="807" spans="9:11" ht="15.75" customHeight="1">
      <c r="I807" s="111"/>
      <c r="J807" s="111"/>
      <c r="K807" s="111"/>
    </row>
    <row r="808" spans="9:11" ht="15.75" customHeight="1">
      <c r="I808" s="111"/>
      <c r="J808" s="111"/>
      <c r="K808" s="111"/>
    </row>
    <row r="809" spans="9:11" ht="15.75" customHeight="1">
      <c r="I809" s="111"/>
      <c r="J809" s="111"/>
      <c r="K809" s="111"/>
    </row>
    <row r="810" spans="9:11" ht="15.75" customHeight="1">
      <c r="I810" s="111"/>
      <c r="J810" s="111"/>
      <c r="K810" s="111"/>
    </row>
    <row r="811" spans="9:11" ht="15.75" customHeight="1">
      <c r="I811" s="111"/>
      <c r="J811" s="111"/>
      <c r="K811" s="111"/>
    </row>
    <row r="812" spans="9:11" ht="15.75" customHeight="1">
      <c r="I812" s="111"/>
      <c r="J812" s="111"/>
      <c r="K812" s="111"/>
    </row>
    <row r="813" spans="9:11" ht="15.75" customHeight="1">
      <c r="I813" s="111"/>
      <c r="J813" s="111"/>
      <c r="K813" s="111"/>
    </row>
    <row r="814" spans="9:11" ht="15.75" customHeight="1">
      <c r="I814" s="111"/>
      <c r="J814" s="111"/>
      <c r="K814" s="111"/>
    </row>
    <row r="815" spans="9:11" ht="15.75" customHeight="1">
      <c r="I815" s="111"/>
      <c r="J815" s="111"/>
      <c r="K815" s="111"/>
    </row>
    <row r="816" spans="9:11" ht="15.75" customHeight="1">
      <c r="I816" s="111"/>
      <c r="J816" s="111"/>
      <c r="K816" s="111"/>
    </row>
    <row r="817" spans="9:11" ht="15.75" customHeight="1">
      <c r="I817" s="111"/>
      <c r="J817" s="111"/>
      <c r="K817" s="111"/>
    </row>
    <row r="818" spans="9:11" ht="15.75" customHeight="1">
      <c r="I818" s="111"/>
      <c r="J818" s="111"/>
      <c r="K818" s="111"/>
    </row>
    <row r="819" spans="9:11" ht="15.75" customHeight="1">
      <c r="I819" s="111"/>
      <c r="J819" s="111"/>
      <c r="K819" s="111"/>
    </row>
    <row r="820" spans="9:11" ht="15.75" customHeight="1">
      <c r="I820" s="111"/>
      <c r="J820" s="111"/>
      <c r="K820" s="111"/>
    </row>
    <row r="821" spans="9:11" ht="15.75" customHeight="1">
      <c r="I821" s="111"/>
      <c r="J821" s="111"/>
      <c r="K821" s="111"/>
    </row>
    <row r="822" spans="9:11" ht="15.75" customHeight="1">
      <c r="I822" s="111"/>
      <c r="J822" s="111"/>
      <c r="K822" s="111"/>
    </row>
    <row r="823" spans="9:11" ht="15.75" customHeight="1">
      <c r="I823" s="111"/>
      <c r="J823" s="111"/>
      <c r="K823" s="111"/>
    </row>
    <row r="824" spans="9:11" ht="15.75" customHeight="1">
      <c r="I824" s="111"/>
      <c r="J824" s="111"/>
      <c r="K824" s="111"/>
    </row>
    <row r="825" spans="9:11" ht="15.75" customHeight="1">
      <c r="I825" s="111"/>
      <c r="J825" s="111"/>
      <c r="K825" s="111"/>
    </row>
    <row r="826" spans="9:11" ht="15.75" customHeight="1">
      <c r="I826" s="111"/>
      <c r="J826" s="111"/>
      <c r="K826" s="111"/>
    </row>
    <row r="827" spans="9:11" ht="15.75" customHeight="1">
      <c r="I827" s="111"/>
      <c r="J827" s="111"/>
      <c r="K827" s="111"/>
    </row>
    <row r="828" spans="9:11" ht="15.75" customHeight="1">
      <c r="I828" s="111"/>
      <c r="J828" s="111"/>
      <c r="K828" s="111"/>
    </row>
    <row r="829" spans="9:11" ht="15.75" customHeight="1">
      <c r="I829" s="111"/>
      <c r="J829" s="111"/>
      <c r="K829" s="111"/>
    </row>
    <row r="830" spans="9:11" ht="15.75" customHeight="1">
      <c r="I830" s="111"/>
      <c r="J830" s="111"/>
      <c r="K830" s="111"/>
    </row>
    <row r="831" spans="9:11" ht="15.75" customHeight="1">
      <c r="I831" s="111"/>
      <c r="J831" s="111"/>
      <c r="K831" s="111"/>
    </row>
    <row r="832" spans="9:11" ht="15.75" customHeight="1">
      <c r="I832" s="111"/>
      <c r="J832" s="111"/>
      <c r="K832" s="111"/>
    </row>
    <row r="833" spans="9:11" ht="15.75" customHeight="1">
      <c r="I833" s="111"/>
      <c r="J833" s="111"/>
      <c r="K833" s="111"/>
    </row>
    <row r="834" spans="9:11" ht="15.75" customHeight="1">
      <c r="I834" s="111"/>
      <c r="J834" s="111"/>
      <c r="K834" s="111"/>
    </row>
    <row r="835" spans="9:11" ht="15.75" customHeight="1">
      <c r="I835" s="111"/>
      <c r="J835" s="111"/>
      <c r="K835" s="111"/>
    </row>
    <row r="836" spans="9:11" ht="15.75" customHeight="1">
      <c r="I836" s="111"/>
      <c r="J836" s="111"/>
      <c r="K836" s="111"/>
    </row>
    <row r="837" spans="9:11" ht="15.75" customHeight="1">
      <c r="I837" s="111"/>
      <c r="J837" s="111"/>
      <c r="K837" s="111"/>
    </row>
    <row r="838" spans="9:11" ht="15.75" customHeight="1">
      <c r="I838" s="111"/>
      <c r="J838" s="111"/>
      <c r="K838" s="111"/>
    </row>
    <row r="839" spans="9:11" ht="15.75" customHeight="1">
      <c r="I839" s="111"/>
      <c r="J839" s="111"/>
      <c r="K839" s="111"/>
    </row>
    <row r="840" spans="9:11" ht="15.75" customHeight="1">
      <c r="I840" s="111"/>
      <c r="J840" s="111"/>
      <c r="K840" s="111"/>
    </row>
    <row r="841" spans="9:11" ht="15.75" customHeight="1">
      <c r="I841" s="111"/>
      <c r="J841" s="111"/>
      <c r="K841" s="111"/>
    </row>
    <row r="842" spans="9:11" ht="15.75" customHeight="1">
      <c r="I842" s="111"/>
      <c r="J842" s="111"/>
      <c r="K842" s="111"/>
    </row>
    <row r="843" spans="9:11" ht="15.75" customHeight="1">
      <c r="I843" s="111"/>
      <c r="J843" s="111"/>
      <c r="K843" s="111"/>
    </row>
    <row r="844" spans="9:11" ht="15.75" customHeight="1">
      <c r="I844" s="111"/>
      <c r="J844" s="111"/>
      <c r="K844" s="111"/>
    </row>
    <row r="845" spans="9:11" ht="15.75" customHeight="1">
      <c r="I845" s="111"/>
      <c r="J845" s="111"/>
      <c r="K845" s="111"/>
    </row>
    <row r="846" spans="9:11" ht="15.75" customHeight="1">
      <c r="I846" s="111"/>
      <c r="J846" s="111"/>
      <c r="K846" s="111"/>
    </row>
    <row r="847" spans="9:11" ht="15.75" customHeight="1">
      <c r="I847" s="111"/>
      <c r="J847" s="111"/>
      <c r="K847" s="111"/>
    </row>
    <row r="848" spans="9:11" ht="15.75" customHeight="1">
      <c r="I848" s="111"/>
      <c r="J848" s="111"/>
      <c r="K848" s="111"/>
    </row>
    <row r="849" spans="9:11" ht="15.75" customHeight="1">
      <c r="I849" s="111"/>
      <c r="J849" s="111"/>
      <c r="K849" s="111"/>
    </row>
    <row r="850" spans="9:11" ht="15.75" customHeight="1">
      <c r="I850" s="111"/>
      <c r="J850" s="111"/>
      <c r="K850" s="111"/>
    </row>
    <row r="851" spans="9:11" ht="15.75" customHeight="1">
      <c r="I851" s="111"/>
      <c r="J851" s="111"/>
      <c r="K851" s="111"/>
    </row>
    <row r="852" spans="9:11" ht="15.75" customHeight="1">
      <c r="I852" s="111"/>
      <c r="J852" s="111"/>
      <c r="K852" s="111"/>
    </row>
    <row r="853" spans="9:11" ht="15.75" customHeight="1">
      <c r="I853" s="111"/>
      <c r="J853" s="111"/>
      <c r="K853" s="111"/>
    </row>
    <row r="854" spans="9:11" ht="15.75" customHeight="1">
      <c r="I854" s="111"/>
      <c r="J854" s="111"/>
      <c r="K854" s="111"/>
    </row>
    <row r="855" spans="9:11" ht="15.75" customHeight="1">
      <c r="I855" s="111"/>
      <c r="J855" s="111"/>
      <c r="K855" s="111"/>
    </row>
    <row r="856" spans="9:11" ht="15.75" customHeight="1">
      <c r="I856" s="111"/>
      <c r="J856" s="111"/>
      <c r="K856" s="111"/>
    </row>
    <row r="857" spans="9:11" ht="15.75" customHeight="1">
      <c r="I857" s="111"/>
      <c r="J857" s="111"/>
      <c r="K857" s="111"/>
    </row>
    <row r="858" spans="9:11" ht="15.75" customHeight="1">
      <c r="I858" s="111"/>
      <c r="J858" s="111"/>
      <c r="K858" s="111"/>
    </row>
    <row r="859" spans="9:11" ht="15.75" customHeight="1">
      <c r="I859" s="111"/>
      <c r="J859" s="111"/>
      <c r="K859" s="111"/>
    </row>
    <row r="860" spans="9:11" ht="15.75" customHeight="1">
      <c r="I860" s="111"/>
      <c r="J860" s="111"/>
      <c r="K860" s="111"/>
    </row>
    <row r="861" spans="9:11" ht="15.75" customHeight="1">
      <c r="I861" s="111"/>
      <c r="J861" s="111"/>
      <c r="K861" s="111"/>
    </row>
    <row r="862" spans="9:11" ht="15.75" customHeight="1">
      <c r="I862" s="111"/>
      <c r="J862" s="111"/>
      <c r="K862" s="111"/>
    </row>
    <row r="863" spans="9:11" ht="15.75" customHeight="1">
      <c r="I863" s="111"/>
      <c r="J863" s="111"/>
      <c r="K863" s="111"/>
    </row>
    <row r="864" spans="9:11" ht="15.75" customHeight="1">
      <c r="I864" s="111"/>
      <c r="J864" s="111"/>
      <c r="K864" s="111"/>
    </row>
    <row r="865" spans="9:11" ht="15.75" customHeight="1">
      <c r="I865" s="111"/>
      <c r="J865" s="111"/>
      <c r="K865" s="111"/>
    </row>
    <row r="866" spans="9:11" ht="15.75" customHeight="1">
      <c r="I866" s="111"/>
      <c r="J866" s="111"/>
      <c r="K866" s="111"/>
    </row>
    <row r="867" spans="9:11" ht="15.75" customHeight="1">
      <c r="I867" s="111"/>
      <c r="J867" s="111"/>
      <c r="K867" s="111"/>
    </row>
    <row r="868" spans="9:11" ht="15.75" customHeight="1">
      <c r="I868" s="111"/>
      <c r="J868" s="111"/>
      <c r="K868" s="111"/>
    </row>
    <row r="869" spans="9:11" ht="15.75" customHeight="1">
      <c r="I869" s="111"/>
      <c r="J869" s="111"/>
      <c r="K869" s="111"/>
    </row>
    <row r="870" spans="9:11" ht="15.75" customHeight="1">
      <c r="I870" s="111"/>
      <c r="J870" s="111"/>
      <c r="K870" s="111"/>
    </row>
    <row r="871" spans="9:11" ht="15.75" customHeight="1">
      <c r="I871" s="111"/>
      <c r="J871" s="111"/>
      <c r="K871" s="111"/>
    </row>
    <row r="872" spans="9:11" ht="15.75" customHeight="1">
      <c r="I872" s="111"/>
      <c r="J872" s="111"/>
      <c r="K872" s="111"/>
    </row>
    <row r="873" spans="9:11" ht="15.75" customHeight="1">
      <c r="I873" s="111"/>
      <c r="J873" s="111"/>
      <c r="K873" s="111"/>
    </row>
    <row r="874" spans="9:11" ht="15.75" customHeight="1">
      <c r="I874" s="111"/>
      <c r="J874" s="111"/>
      <c r="K874" s="111"/>
    </row>
    <row r="875" spans="9:11" ht="15.75" customHeight="1">
      <c r="I875" s="111"/>
      <c r="J875" s="111"/>
      <c r="K875" s="111"/>
    </row>
    <row r="876" spans="9:11" ht="15.75" customHeight="1">
      <c r="I876" s="111"/>
      <c r="J876" s="111"/>
      <c r="K876" s="111"/>
    </row>
    <row r="877" spans="9:11" ht="15.75" customHeight="1">
      <c r="I877" s="111"/>
      <c r="J877" s="111"/>
      <c r="K877" s="111"/>
    </row>
    <row r="878" spans="9:11" ht="15.75" customHeight="1">
      <c r="I878" s="111"/>
      <c r="J878" s="111"/>
      <c r="K878" s="111"/>
    </row>
    <row r="879" spans="9:11" ht="15.75" customHeight="1">
      <c r="I879" s="111"/>
      <c r="J879" s="111"/>
      <c r="K879" s="111"/>
    </row>
    <row r="880" spans="9:11" ht="15.75" customHeight="1">
      <c r="I880" s="111"/>
      <c r="J880" s="111"/>
      <c r="K880" s="111"/>
    </row>
    <row r="881" spans="9:11" ht="15.75" customHeight="1">
      <c r="I881" s="111"/>
      <c r="J881" s="111"/>
      <c r="K881" s="111"/>
    </row>
    <row r="882" spans="9:11" ht="15.75" customHeight="1">
      <c r="I882" s="111"/>
      <c r="J882" s="111"/>
      <c r="K882" s="111"/>
    </row>
    <row r="883" spans="9:11" ht="15.75" customHeight="1">
      <c r="I883" s="111"/>
      <c r="J883" s="111"/>
      <c r="K883" s="111"/>
    </row>
    <row r="884" spans="9:11" ht="15.75" customHeight="1">
      <c r="I884" s="111"/>
      <c r="J884" s="111"/>
      <c r="K884" s="111"/>
    </row>
    <row r="885" spans="9:11" ht="15.75" customHeight="1">
      <c r="I885" s="111"/>
      <c r="J885" s="111"/>
      <c r="K885" s="111"/>
    </row>
    <row r="886" spans="9:11" ht="15.75" customHeight="1">
      <c r="I886" s="111"/>
      <c r="J886" s="111"/>
      <c r="K886" s="111"/>
    </row>
    <row r="887" spans="9:11" ht="15.75" customHeight="1">
      <c r="I887" s="111"/>
      <c r="J887" s="111"/>
      <c r="K887" s="111"/>
    </row>
    <row r="888" spans="9:11" ht="15.75" customHeight="1">
      <c r="I888" s="111"/>
      <c r="J888" s="111"/>
      <c r="K888" s="111"/>
    </row>
    <row r="889" spans="9:11" ht="15.75" customHeight="1">
      <c r="I889" s="111"/>
      <c r="J889" s="111"/>
      <c r="K889" s="111"/>
    </row>
    <row r="890" spans="9:11" ht="15.75" customHeight="1">
      <c r="I890" s="111"/>
      <c r="J890" s="111"/>
      <c r="K890" s="111"/>
    </row>
    <row r="891" spans="9:11" ht="15.75" customHeight="1">
      <c r="I891" s="111"/>
      <c r="J891" s="111"/>
      <c r="K891" s="111"/>
    </row>
    <row r="892" spans="9:11" ht="15.75" customHeight="1">
      <c r="I892" s="111"/>
      <c r="J892" s="111"/>
      <c r="K892" s="111"/>
    </row>
    <row r="893" spans="9:11" ht="15.75" customHeight="1">
      <c r="I893" s="111"/>
      <c r="J893" s="111"/>
      <c r="K893" s="111"/>
    </row>
    <row r="894" spans="9:11" ht="15.75" customHeight="1">
      <c r="I894" s="111"/>
      <c r="J894" s="111"/>
      <c r="K894" s="111"/>
    </row>
    <row r="895" spans="9:11" ht="15.75" customHeight="1">
      <c r="I895" s="111"/>
      <c r="J895" s="111"/>
      <c r="K895" s="111"/>
    </row>
    <row r="896" spans="9:11" ht="15.75" customHeight="1">
      <c r="I896" s="111"/>
      <c r="J896" s="111"/>
      <c r="K896" s="111"/>
    </row>
    <row r="897" spans="9:11" ht="15.75" customHeight="1">
      <c r="I897" s="111"/>
      <c r="J897" s="111"/>
      <c r="K897" s="111"/>
    </row>
    <row r="898" spans="9:11" ht="15.75" customHeight="1">
      <c r="I898" s="111"/>
      <c r="J898" s="111"/>
      <c r="K898" s="111"/>
    </row>
    <row r="899" spans="9:11" ht="15.75" customHeight="1">
      <c r="I899" s="111"/>
      <c r="J899" s="111"/>
      <c r="K899" s="111"/>
    </row>
    <row r="900" spans="9:11" ht="15.75" customHeight="1">
      <c r="I900" s="111"/>
      <c r="J900" s="111"/>
      <c r="K900" s="111"/>
    </row>
    <row r="901" spans="9:11" ht="15.75" customHeight="1">
      <c r="I901" s="111"/>
      <c r="J901" s="111"/>
      <c r="K901" s="111"/>
    </row>
    <row r="902" spans="9:11" ht="15.75" customHeight="1">
      <c r="I902" s="111"/>
      <c r="J902" s="111"/>
      <c r="K902" s="111"/>
    </row>
    <row r="903" spans="9:11" ht="15.75" customHeight="1">
      <c r="I903" s="111"/>
      <c r="J903" s="111"/>
      <c r="K903" s="111"/>
    </row>
    <row r="904" spans="9:11" ht="15.75" customHeight="1">
      <c r="I904" s="111"/>
      <c r="J904" s="111"/>
      <c r="K904" s="111"/>
    </row>
    <row r="905" spans="9:11" ht="15.75" customHeight="1">
      <c r="I905" s="111"/>
      <c r="J905" s="111"/>
      <c r="K905" s="111"/>
    </row>
    <row r="906" spans="9:11" ht="15.75" customHeight="1">
      <c r="I906" s="111"/>
      <c r="J906" s="111"/>
      <c r="K906" s="111"/>
    </row>
    <row r="907" spans="9:11" ht="15.75" customHeight="1">
      <c r="I907" s="111"/>
      <c r="J907" s="111"/>
      <c r="K907" s="111"/>
    </row>
    <row r="908" spans="9:11" ht="15.75" customHeight="1">
      <c r="I908" s="111"/>
      <c r="J908" s="111"/>
      <c r="K908" s="111"/>
    </row>
    <row r="909" spans="9:11" ht="15.75" customHeight="1">
      <c r="I909" s="111"/>
      <c r="J909" s="111"/>
      <c r="K909" s="111"/>
    </row>
    <row r="910" spans="9:11" ht="15.75" customHeight="1">
      <c r="I910" s="111"/>
      <c r="J910" s="111"/>
      <c r="K910" s="111"/>
    </row>
    <row r="911" spans="9:11" ht="15.75" customHeight="1">
      <c r="I911" s="111"/>
      <c r="J911" s="111"/>
      <c r="K911" s="111"/>
    </row>
    <row r="912" spans="9:11" ht="15.75" customHeight="1">
      <c r="I912" s="111"/>
      <c r="J912" s="111"/>
      <c r="K912" s="111"/>
    </row>
    <row r="913" spans="9:11" ht="15.75" customHeight="1">
      <c r="I913" s="111"/>
      <c r="J913" s="111"/>
      <c r="K913" s="111"/>
    </row>
    <row r="914" spans="9:11" ht="15.75" customHeight="1">
      <c r="I914" s="111"/>
      <c r="J914" s="111"/>
      <c r="K914" s="111"/>
    </row>
    <row r="915" spans="9:11" ht="15.75" customHeight="1">
      <c r="I915" s="111"/>
      <c r="J915" s="111"/>
      <c r="K915" s="111"/>
    </row>
    <row r="916" spans="9:11" ht="15.75" customHeight="1">
      <c r="I916" s="111"/>
      <c r="J916" s="111"/>
      <c r="K916" s="111"/>
    </row>
    <row r="917" spans="9:11" ht="15.75" customHeight="1">
      <c r="I917" s="111"/>
      <c r="J917" s="111"/>
      <c r="K917" s="111"/>
    </row>
    <row r="918" spans="9:11" ht="15.75" customHeight="1">
      <c r="I918" s="111"/>
      <c r="J918" s="111"/>
      <c r="K918" s="111"/>
    </row>
    <row r="919" spans="9:11" ht="15.75" customHeight="1">
      <c r="I919" s="111"/>
      <c r="J919" s="111"/>
      <c r="K919" s="111"/>
    </row>
    <row r="920" spans="9:11" ht="15.75" customHeight="1">
      <c r="I920" s="111"/>
      <c r="J920" s="111"/>
      <c r="K920" s="111"/>
    </row>
    <row r="921" spans="9:11" ht="15.75" customHeight="1">
      <c r="I921" s="111"/>
      <c r="J921" s="111"/>
      <c r="K921" s="111"/>
    </row>
    <row r="922" spans="9:11" ht="15.75" customHeight="1">
      <c r="I922" s="111"/>
      <c r="J922" s="111"/>
      <c r="K922" s="111"/>
    </row>
    <row r="923" spans="9:11" ht="15.75" customHeight="1">
      <c r="I923" s="111"/>
      <c r="J923" s="111"/>
      <c r="K923" s="111"/>
    </row>
    <row r="924" spans="9:11" ht="15.75" customHeight="1">
      <c r="I924" s="111"/>
      <c r="J924" s="111"/>
      <c r="K924" s="111"/>
    </row>
    <row r="925" spans="9:11" ht="15.75" customHeight="1">
      <c r="I925" s="111"/>
      <c r="J925" s="111"/>
      <c r="K925" s="111"/>
    </row>
    <row r="926" spans="9:11" ht="15.75" customHeight="1">
      <c r="I926" s="111"/>
      <c r="J926" s="111"/>
      <c r="K926" s="111"/>
    </row>
    <row r="927" spans="9:11" ht="15.75" customHeight="1">
      <c r="I927" s="111"/>
      <c r="J927" s="111"/>
      <c r="K927" s="111"/>
    </row>
    <row r="928" spans="9:11" ht="15.75" customHeight="1">
      <c r="I928" s="111"/>
      <c r="J928" s="111"/>
      <c r="K928" s="111"/>
    </row>
    <row r="929" spans="9:11" ht="15.75" customHeight="1">
      <c r="I929" s="111"/>
      <c r="J929" s="111"/>
      <c r="K929" s="111"/>
    </row>
    <row r="930" spans="9:11" ht="15.75" customHeight="1">
      <c r="I930" s="111"/>
      <c r="J930" s="111"/>
      <c r="K930" s="111"/>
    </row>
    <row r="931" spans="9:11" ht="15.75" customHeight="1">
      <c r="I931" s="111"/>
      <c r="J931" s="111"/>
      <c r="K931" s="111"/>
    </row>
    <row r="932" spans="9:11" ht="15.75" customHeight="1">
      <c r="I932" s="111"/>
      <c r="J932" s="111"/>
      <c r="K932" s="111"/>
    </row>
    <row r="933" spans="9:11" ht="15.75" customHeight="1">
      <c r="I933" s="111"/>
      <c r="J933" s="111"/>
      <c r="K933" s="111"/>
    </row>
    <row r="934" spans="9:11" ht="15.75" customHeight="1">
      <c r="I934" s="111"/>
      <c r="J934" s="111"/>
      <c r="K934" s="111"/>
    </row>
    <row r="935" spans="9:11" ht="15.75" customHeight="1">
      <c r="I935" s="111"/>
      <c r="J935" s="111"/>
      <c r="K935" s="111"/>
    </row>
    <row r="936" spans="9:11" ht="15.75" customHeight="1">
      <c r="I936" s="111"/>
      <c r="J936" s="111"/>
      <c r="K936" s="111"/>
    </row>
    <row r="937" spans="9:11" ht="15.75" customHeight="1">
      <c r="I937" s="111"/>
      <c r="J937" s="111"/>
      <c r="K937" s="111"/>
    </row>
    <row r="938" spans="9:11" ht="15.75" customHeight="1">
      <c r="I938" s="111"/>
      <c r="J938" s="111"/>
      <c r="K938" s="111"/>
    </row>
    <row r="939" spans="9:11" ht="15.75" customHeight="1">
      <c r="I939" s="111"/>
      <c r="J939" s="111"/>
      <c r="K939" s="111"/>
    </row>
    <row r="940" spans="9:11" ht="15.75" customHeight="1">
      <c r="I940" s="111"/>
      <c r="J940" s="111"/>
      <c r="K940" s="111"/>
    </row>
    <row r="941" spans="9:11" ht="15.75" customHeight="1">
      <c r="I941" s="111"/>
      <c r="J941" s="111"/>
      <c r="K941" s="111"/>
    </row>
    <row r="942" spans="9:11" ht="15.75" customHeight="1">
      <c r="I942" s="111"/>
      <c r="J942" s="111"/>
      <c r="K942" s="111"/>
    </row>
    <row r="943" spans="9:11" ht="15.75" customHeight="1">
      <c r="I943" s="111"/>
      <c r="J943" s="111"/>
      <c r="K943" s="111"/>
    </row>
    <row r="944" spans="9:11" ht="15.75" customHeight="1">
      <c r="I944" s="111"/>
      <c r="J944" s="111"/>
      <c r="K944" s="111"/>
    </row>
    <row r="945" spans="9:11" ht="15.75" customHeight="1">
      <c r="I945" s="111"/>
      <c r="J945" s="111"/>
      <c r="K945" s="111"/>
    </row>
    <row r="946" spans="9:11" ht="15.75" customHeight="1">
      <c r="I946" s="111"/>
      <c r="J946" s="111"/>
      <c r="K946" s="111"/>
    </row>
    <row r="947" spans="9:11" ht="15.75" customHeight="1">
      <c r="I947" s="111"/>
      <c r="J947" s="111"/>
      <c r="K947" s="111"/>
    </row>
    <row r="948" spans="9:11" ht="15.75" customHeight="1">
      <c r="I948" s="111"/>
      <c r="J948" s="111"/>
      <c r="K948" s="111"/>
    </row>
    <row r="949" spans="9:11" ht="15.75" customHeight="1">
      <c r="I949" s="111"/>
      <c r="J949" s="111"/>
      <c r="K949" s="111"/>
    </row>
    <row r="950" spans="9:11" ht="15.75" customHeight="1">
      <c r="I950" s="111"/>
      <c r="J950" s="111"/>
      <c r="K950" s="111"/>
    </row>
    <row r="951" spans="9:11" ht="15.75" customHeight="1">
      <c r="I951" s="111"/>
      <c r="J951" s="111"/>
      <c r="K951" s="111"/>
    </row>
    <row r="952" spans="9:11" ht="15.75" customHeight="1">
      <c r="I952" s="111"/>
      <c r="J952" s="111"/>
      <c r="K952" s="111"/>
    </row>
    <row r="953" spans="9:11" ht="15.75" customHeight="1">
      <c r="I953" s="111"/>
      <c r="J953" s="111"/>
      <c r="K953" s="111"/>
    </row>
    <row r="954" spans="9:11" ht="15.75" customHeight="1">
      <c r="I954" s="111"/>
      <c r="J954" s="111"/>
      <c r="K954" s="111"/>
    </row>
    <row r="955" spans="9:11" ht="15.75" customHeight="1">
      <c r="I955" s="111"/>
      <c r="J955" s="111"/>
      <c r="K955" s="111"/>
    </row>
    <row r="956" spans="9:11" ht="15.75" customHeight="1">
      <c r="I956" s="111"/>
      <c r="J956" s="111"/>
      <c r="K956" s="111"/>
    </row>
    <row r="957" spans="9:11" ht="15.75" customHeight="1">
      <c r="I957" s="111"/>
      <c r="J957" s="111"/>
      <c r="K957" s="111"/>
    </row>
    <row r="958" spans="9:11" ht="15.75" customHeight="1">
      <c r="I958" s="111"/>
      <c r="J958" s="111"/>
      <c r="K958" s="111"/>
    </row>
    <row r="959" spans="9:11" ht="15.75" customHeight="1">
      <c r="I959" s="111"/>
      <c r="J959" s="111"/>
      <c r="K959" s="111"/>
    </row>
    <row r="960" spans="9:11" ht="15.75" customHeight="1">
      <c r="I960" s="111"/>
      <c r="J960" s="111"/>
      <c r="K960" s="111"/>
    </row>
    <row r="961" spans="9:11" ht="15.75" customHeight="1">
      <c r="I961" s="111"/>
      <c r="J961" s="111"/>
      <c r="K961" s="111"/>
    </row>
    <row r="962" spans="9:11" ht="15.75" customHeight="1">
      <c r="I962" s="111"/>
      <c r="J962" s="111"/>
      <c r="K962" s="111"/>
    </row>
    <row r="963" spans="9:11" ht="15.75" customHeight="1">
      <c r="I963" s="111"/>
      <c r="J963" s="111"/>
      <c r="K963" s="111"/>
    </row>
    <row r="964" spans="9:11" ht="15.75" customHeight="1">
      <c r="I964" s="111"/>
      <c r="J964" s="111"/>
      <c r="K964" s="111"/>
    </row>
    <row r="965" spans="9:11" ht="15.75" customHeight="1">
      <c r="I965" s="111"/>
      <c r="J965" s="111"/>
      <c r="K965" s="111"/>
    </row>
    <row r="966" spans="9:11" ht="15.75" customHeight="1">
      <c r="I966" s="111"/>
      <c r="J966" s="111"/>
      <c r="K966" s="111"/>
    </row>
    <row r="967" spans="9:11" ht="15.75" customHeight="1">
      <c r="I967" s="111"/>
      <c r="J967" s="111"/>
      <c r="K967" s="111"/>
    </row>
    <row r="968" spans="9:11" ht="15.75" customHeight="1">
      <c r="I968" s="111"/>
      <c r="J968" s="111"/>
      <c r="K968" s="111"/>
    </row>
    <row r="969" spans="9:11" ht="15.75" customHeight="1">
      <c r="I969" s="111"/>
      <c r="J969" s="111"/>
      <c r="K969" s="111"/>
    </row>
    <row r="970" spans="9:11" ht="15.75" customHeight="1">
      <c r="I970" s="111"/>
      <c r="J970" s="111"/>
      <c r="K970" s="111"/>
    </row>
    <row r="971" spans="9:11" ht="15.75" customHeight="1">
      <c r="I971" s="111"/>
      <c r="J971" s="111"/>
      <c r="K971" s="111"/>
    </row>
    <row r="972" spans="9:11" ht="15.75" customHeight="1">
      <c r="I972" s="111"/>
      <c r="J972" s="111"/>
      <c r="K972" s="111"/>
    </row>
    <row r="973" spans="9:11" ht="15.75" customHeight="1">
      <c r="I973" s="111"/>
      <c r="J973" s="111"/>
      <c r="K973" s="111"/>
    </row>
    <row r="974" spans="9:11" ht="15.75" customHeight="1">
      <c r="I974" s="111"/>
      <c r="J974" s="111"/>
      <c r="K974" s="111"/>
    </row>
    <row r="975" spans="9:11" ht="15.75" customHeight="1">
      <c r="I975" s="111"/>
      <c r="J975" s="111"/>
      <c r="K975" s="111"/>
    </row>
    <row r="976" spans="9:11" ht="15.75" customHeight="1">
      <c r="I976" s="111"/>
      <c r="J976" s="111"/>
      <c r="K976" s="111"/>
    </row>
    <row r="977" spans="9:11" ht="15.75" customHeight="1">
      <c r="I977" s="111"/>
      <c r="J977" s="111"/>
      <c r="K977" s="111"/>
    </row>
    <row r="978" spans="9:11" ht="15.75" customHeight="1">
      <c r="I978" s="111"/>
      <c r="J978" s="111"/>
      <c r="K978" s="111"/>
    </row>
    <row r="979" spans="9:11" ht="15.75" customHeight="1">
      <c r="I979" s="111"/>
      <c r="J979" s="111"/>
      <c r="K979" s="111"/>
    </row>
    <row r="980" spans="9:11" ht="15.75" customHeight="1">
      <c r="I980" s="111"/>
      <c r="J980" s="111"/>
      <c r="K980" s="111"/>
    </row>
    <row r="981" spans="9:11" ht="15.75" customHeight="1">
      <c r="I981" s="111"/>
      <c r="J981" s="111"/>
      <c r="K981" s="111"/>
    </row>
    <row r="982" spans="9:11" ht="15.75" customHeight="1">
      <c r="I982" s="111"/>
      <c r="J982" s="111"/>
      <c r="K982" s="111"/>
    </row>
    <row r="983" spans="9:11" ht="15.75" customHeight="1">
      <c r="I983" s="111"/>
      <c r="J983" s="111"/>
      <c r="K983" s="111"/>
    </row>
    <row r="984" spans="9:11" ht="15.75" customHeight="1">
      <c r="I984" s="111"/>
      <c r="J984" s="111"/>
      <c r="K984" s="111"/>
    </row>
    <row r="985" spans="9:11" ht="15.75" customHeight="1">
      <c r="I985" s="111"/>
      <c r="J985" s="111"/>
      <c r="K985" s="111"/>
    </row>
    <row r="986" spans="9:11" ht="15.75" customHeight="1">
      <c r="I986" s="111"/>
      <c r="J986" s="111"/>
      <c r="K986" s="111"/>
    </row>
    <row r="987" spans="9:11" ht="15.75" customHeight="1">
      <c r="I987" s="111"/>
      <c r="J987" s="111"/>
      <c r="K987" s="111"/>
    </row>
    <row r="988" spans="9:11" ht="15.75" customHeight="1">
      <c r="I988" s="111"/>
      <c r="J988" s="111"/>
      <c r="K988" s="111"/>
    </row>
    <row r="989" spans="9:11" ht="15.75" customHeight="1">
      <c r="I989" s="111"/>
      <c r="J989" s="111"/>
      <c r="K989" s="111"/>
    </row>
    <row r="990" spans="9:11" ht="15.75" customHeight="1">
      <c r="I990" s="111"/>
      <c r="J990" s="111"/>
      <c r="K990" s="111"/>
    </row>
    <row r="991" spans="9:11" ht="15.75" customHeight="1">
      <c r="I991" s="111"/>
      <c r="J991" s="111"/>
      <c r="K991" s="111"/>
    </row>
    <row r="992" spans="9:11" ht="15.75" customHeight="1">
      <c r="I992" s="111"/>
      <c r="J992" s="111"/>
      <c r="K992" s="111"/>
    </row>
    <row r="993" spans="9:11" ht="15.75" customHeight="1">
      <c r="I993" s="111"/>
      <c r="J993" s="111"/>
      <c r="K993" s="111"/>
    </row>
    <row r="994" spans="9:11" ht="15.75" customHeight="1">
      <c r="I994" s="111"/>
      <c r="J994" s="111"/>
      <c r="K994" s="111"/>
    </row>
    <row r="995" spans="9:11" ht="15.75" customHeight="1">
      <c r="I995" s="111"/>
      <c r="J995" s="111"/>
      <c r="K995" s="111"/>
    </row>
    <row r="996" spans="9:11" ht="15.75" customHeight="1">
      <c r="I996" s="111"/>
      <c r="J996" s="111"/>
      <c r="K996" s="111"/>
    </row>
    <row r="997" spans="9:11" ht="15.75" customHeight="1">
      <c r="I997" s="111"/>
      <c r="J997" s="111"/>
      <c r="K997" s="111"/>
    </row>
    <row r="998" spans="9:11" ht="15.75" customHeight="1">
      <c r="I998" s="111"/>
      <c r="J998" s="111"/>
      <c r="K998" s="111"/>
    </row>
    <row r="999" spans="9:11" ht="15.75" customHeight="1">
      <c r="I999" s="111"/>
      <c r="J999" s="111"/>
      <c r="K999" s="111"/>
    </row>
    <row r="1000" spans="9:11" ht="15.75" customHeight="1">
      <c r="I1000" s="111"/>
      <c r="J1000" s="111"/>
      <c r="K1000" s="111"/>
    </row>
  </sheetData>
  <sortState xmlns:xlrd2="http://schemas.microsoft.com/office/spreadsheetml/2017/richdata2" ref="A4:K49">
    <sortCondition descending="1" ref="I4:I49"/>
  </sortState>
  <mergeCells count="9">
    <mergeCell ref="G53:H53"/>
    <mergeCell ref="I53:K53"/>
    <mergeCell ref="A1:K1"/>
    <mergeCell ref="B2:C2"/>
    <mergeCell ref="C50:F50"/>
    <mergeCell ref="G51:H51"/>
    <mergeCell ref="I51:K51"/>
    <mergeCell ref="G52:H52"/>
    <mergeCell ref="I52:K52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Z1000"/>
  <sheetViews>
    <sheetView topLeftCell="A28" workbookViewId="0">
      <selection sqref="A1:J1"/>
    </sheetView>
  </sheetViews>
  <sheetFormatPr defaultColWidth="14.42578125" defaultRowHeight="15" customHeight="1"/>
  <cols>
    <col min="1" max="1" width="9.42578125" customWidth="1"/>
    <col min="2" max="4" width="11.7109375" customWidth="1"/>
    <col min="5" max="5" width="22.7109375" customWidth="1"/>
    <col min="6" max="9" width="11.7109375" customWidth="1"/>
    <col min="10" max="10" width="12.28515625" customWidth="1"/>
    <col min="11" max="12" width="11.42578125" customWidth="1"/>
    <col min="13" max="26" width="8.85546875" customWidth="1"/>
  </cols>
  <sheetData>
    <row r="1" spans="1:26" ht="20.25" customHeight="1">
      <c r="A1" s="134" t="s">
        <v>303</v>
      </c>
      <c r="B1" s="135"/>
      <c r="C1" s="135"/>
      <c r="D1" s="135"/>
      <c r="E1" s="135"/>
      <c r="F1" s="135"/>
      <c r="G1" s="135"/>
      <c r="H1" s="135"/>
      <c r="I1" s="135"/>
      <c r="J1" s="1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164" t="str">
        <f>'MAPA DESTINACAO GUA'!B2</f>
        <v>GALERIAS GUARANHUNS 1 e 2 - GALERIAS RUAS Ceciliano Abel de Almeida e Rua Lourenço Sales, bairro Nova Itaparica</v>
      </c>
      <c r="C2" s="138"/>
      <c r="D2" s="138"/>
      <c r="E2" s="138"/>
      <c r="F2" s="138"/>
      <c r="G2" s="13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>
      <c r="A3" s="2"/>
      <c r="B3" s="5" t="s">
        <v>304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40"/>
      <c r="B4" s="127"/>
      <c r="C4" s="127"/>
      <c r="D4" s="127"/>
      <c r="E4" s="127"/>
      <c r="F4" s="127"/>
      <c r="G4" s="127"/>
      <c r="H4" s="127"/>
      <c r="I4" s="127"/>
      <c r="J4" s="14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142"/>
      <c r="B5" s="143"/>
      <c r="C5" s="143"/>
      <c r="D5" s="143"/>
      <c r="E5" s="143"/>
      <c r="F5" s="143"/>
      <c r="G5" s="143"/>
      <c r="H5" s="143"/>
      <c r="I5" s="143"/>
      <c r="J5" s="14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8"/>
      <c r="B7" s="9"/>
      <c r="C7" s="9"/>
      <c r="D7" s="9"/>
      <c r="E7" s="9"/>
      <c r="F7" s="9"/>
      <c r="G7" s="9"/>
      <c r="H7" s="9"/>
      <c r="I7" s="9"/>
      <c r="J7" s="10"/>
      <c r="K7" s="1"/>
      <c r="L7" s="1" t="s">
        <v>305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1"/>
      <c r="B8" s="148" t="s">
        <v>306</v>
      </c>
      <c r="C8" s="149"/>
      <c r="D8" s="149"/>
      <c r="E8" s="149"/>
      <c r="F8" s="149"/>
      <c r="G8" s="149"/>
      <c r="H8" s="149"/>
      <c r="I8" s="150"/>
      <c r="J8" s="1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1"/>
      <c r="B9" s="165"/>
      <c r="C9" s="146"/>
      <c r="D9" s="146"/>
      <c r="E9" s="146"/>
      <c r="F9" s="146"/>
      <c r="G9" s="146"/>
      <c r="H9" s="146"/>
      <c r="I9" s="13"/>
      <c r="J9" s="1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1"/>
      <c r="B10" s="14"/>
      <c r="C10" s="17"/>
      <c r="D10" s="17"/>
      <c r="E10" s="17"/>
      <c r="F10" s="17"/>
      <c r="G10" s="17"/>
      <c r="H10" s="17"/>
      <c r="I10" s="18"/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1"/>
      <c r="B11" s="14"/>
      <c r="C11" s="15"/>
      <c r="D11" s="16"/>
      <c r="E11" s="16"/>
      <c r="F11" s="16"/>
      <c r="G11" s="17"/>
      <c r="H11" s="17"/>
      <c r="I11" s="18"/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1"/>
      <c r="B12" s="14"/>
      <c r="C12" s="15"/>
      <c r="D12" s="19" t="s">
        <v>4</v>
      </c>
      <c r="E12" s="20" t="s">
        <v>307</v>
      </c>
      <c r="F12" s="16"/>
      <c r="G12" s="17"/>
      <c r="H12" s="17"/>
      <c r="I12" s="18"/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1"/>
      <c r="B13" s="14"/>
      <c r="C13" s="15"/>
      <c r="D13" s="16"/>
      <c r="E13" s="21" t="s">
        <v>6</v>
      </c>
      <c r="F13" s="16"/>
      <c r="G13" s="17"/>
      <c r="H13" s="17"/>
      <c r="I13" s="18"/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1"/>
      <c r="B14" s="14"/>
      <c r="C14" s="15"/>
      <c r="D14" s="16"/>
      <c r="E14" s="16"/>
      <c r="F14" s="16"/>
      <c r="G14" s="17"/>
      <c r="H14" s="17"/>
      <c r="I14" s="18"/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1"/>
      <c r="B15" s="14"/>
      <c r="C15" s="17"/>
      <c r="D15" s="17"/>
      <c r="E15" s="17"/>
      <c r="F15" s="17"/>
      <c r="G15" s="17"/>
      <c r="H15" s="17"/>
      <c r="I15" s="18"/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1"/>
      <c r="B16" s="22"/>
      <c r="C16" s="23" t="s">
        <v>7</v>
      </c>
      <c r="D16" s="15"/>
      <c r="E16" s="15"/>
      <c r="F16" s="15"/>
      <c r="G16" s="15"/>
      <c r="H16" s="15"/>
      <c r="I16" s="18"/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1"/>
      <c r="B17" s="14"/>
      <c r="C17" s="15"/>
      <c r="D17" s="15"/>
      <c r="E17" s="15"/>
      <c r="F17" s="15"/>
      <c r="G17" s="15"/>
      <c r="H17" s="15"/>
      <c r="I17" s="18"/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1"/>
      <c r="B18" s="22"/>
      <c r="C18" s="24" t="s">
        <v>8</v>
      </c>
      <c r="D18" s="152" t="s">
        <v>9</v>
      </c>
      <c r="E18" s="127"/>
      <c r="F18" s="129"/>
      <c r="G18" s="61">
        <v>4.0599999999999997E-2</v>
      </c>
      <c r="H18" s="24"/>
      <c r="I18" s="26"/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1"/>
      <c r="B19" s="22"/>
      <c r="C19" s="24"/>
      <c r="D19" s="24"/>
      <c r="E19" s="24"/>
      <c r="F19" s="24"/>
      <c r="G19" s="28"/>
      <c r="H19" s="24"/>
      <c r="I19" s="26"/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1"/>
      <c r="B20" s="22"/>
      <c r="C20" s="24" t="s">
        <v>308</v>
      </c>
      <c r="D20" s="152" t="s">
        <v>309</v>
      </c>
      <c r="E20" s="127"/>
      <c r="F20" s="129"/>
      <c r="G20" s="61">
        <v>5.6300000000000003E-2</v>
      </c>
      <c r="H20" s="24"/>
      <c r="I20" s="26"/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1"/>
      <c r="B21" s="14"/>
      <c r="C21" s="24"/>
      <c r="D21" s="27"/>
      <c r="E21" s="27"/>
      <c r="F21" s="27"/>
      <c r="G21" s="28"/>
      <c r="H21" s="15"/>
      <c r="I21" s="18"/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1"/>
      <c r="B22" s="14"/>
      <c r="C22" s="24" t="s">
        <v>11</v>
      </c>
      <c r="D22" s="152" t="s">
        <v>12</v>
      </c>
      <c r="E22" s="127"/>
      <c r="F22" s="129"/>
      <c r="G22" s="62">
        <v>6.1000000000000004E-3</v>
      </c>
      <c r="H22" s="15"/>
      <c r="I22" s="18"/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1"/>
      <c r="B23" s="14"/>
      <c r="C23" s="24"/>
      <c r="D23" s="29"/>
      <c r="E23" s="29"/>
      <c r="F23" s="15"/>
      <c r="G23" s="28"/>
      <c r="H23" s="15"/>
      <c r="I23" s="18"/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1"/>
      <c r="B24" s="14"/>
      <c r="C24" s="24" t="s">
        <v>13</v>
      </c>
      <c r="D24" s="152" t="s">
        <v>14</v>
      </c>
      <c r="E24" s="127"/>
      <c r="F24" s="129"/>
      <c r="G24" s="25">
        <f>F25+F26</f>
        <v>0.01</v>
      </c>
      <c r="H24" s="15"/>
      <c r="I24" s="18"/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1"/>
      <c r="B25" s="14"/>
      <c r="C25" s="23" t="s">
        <v>15</v>
      </c>
      <c r="D25" s="15"/>
      <c r="E25" s="23" t="s">
        <v>16</v>
      </c>
      <c r="F25" s="63">
        <v>5.0000000000000001E-3</v>
      </c>
      <c r="G25" s="28"/>
      <c r="H25" s="15"/>
      <c r="I25" s="18"/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1"/>
      <c r="B26" s="14"/>
      <c r="C26" s="23" t="s">
        <v>17</v>
      </c>
      <c r="D26" s="15"/>
      <c r="E26" s="23" t="s">
        <v>18</v>
      </c>
      <c r="F26" s="63">
        <v>5.0000000000000001E-3</v>
      </c>
      <c r="G26" s="28"/>
      <c r="H26" s="15"/>
      <c r="I26" s="18"/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1"/>
      <c r="B27" s="14"/>
      <c r="C27" s="24"/>
      <c r="D27" s="27"/>
      <c r="E27" s="27"/>
      <c r="F27" s="32"/>
      <c r="G27" s="28"/>
      <c r="H27" s="15"/>
      <c r="I27" s="18"/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1"/>
      <c r="B28" s="14"/>
      <c r="C28" s="23" t="s">
        <v>19</v>
      </c>
      <c r="D28" s="152" t="s">
        <v>20</v>
      </c>
      <c r="E28" s="127"/>
      <c r="F28" s="129"/>
      <c r="G28" s="62">
        <v>0.08</v>
      </c>
      <c r="H28" s="15"/>
      <c r="I28" s="18"/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1"/>
      <c r="B29" s="14"/>
      <c r="C29" s="24"/>
      <c r="D29" s="24"/>
      <c r="E29" s="24"/>
      <c r="F29" s="24"/>
      <c r="G29" s="28"/>
      <c r="H29" s="15"/>
      <c r="I29" s="18"/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1"/>
      <c r="B30" s="14"/>
      <c r="C30" s="23" t="s">
        <v>21</v>
      </c>
      <c r="D30" s="152" t="s">
        <v>22</v>
      </c>
      <c r="E30" s="127"/>
      <c r="F30" s="129"/>
      <c r="G30" s="25">
        <f>SUM(F31:F33)</f>
        <v>7.6499999999999999E-2</v>
      </c>
      <c r="H30" s="15"/>
      <c r="I30" s="18"/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1"/>
      <c r="B31" s="14"/>
      <c r="C31" s="24"/>
      <c r="D31" s="15"/>
      <c r="E31" s="23" t="s">
        <v>23</v>
      </c>
      <c r="F31" s="31">
        <v>6.4999999999999997E-3</v>
      </c>
      <c r="G31" s="33"/>
      <c r="H31" s="15"/>
      <c r="I31" s="18"/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1"/>
      <c r="B32" s="14"/>
      <c r="C32" s="24"/>
      <c r="D32" s="15"/>
      <c r="E32" s="23" t="s">
        <v>24</v>
      </c>
      <c r="F32" s="31">
        <v>0.03</v>
      </c>
      <c r="G32" s="33"/>
      <c r="H32" s="15"/>
      <c r="I32" s="18"/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1"/>
      <c r="B33" s="34"/>
      <c r="C33" s="24"/>
      <c r="D33" s="15"/>
      <c r="E33" s="23" t="s">
        <v>27</v>
      </c>
      <c r="F33" s="31">
        <v>0.04</v>
      </c>
      <c r="G33" s="24"/>
      <c r="H33" s="15"/>
      <c r="I33" s="18"/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1"/>
      <c r="B34" s="14"/>
      <c r="C34" s="24"/>
      <c r="D34" s="15"/>
      <c r="E34" s="15"/>
      <c r="F34" s="15"/>
      <c r="G34" s="33"/>
      <c r="H34" s="15"/>
      <c r="I34" s="18"/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11"/>
      <c r="B35" s="14"/>
      <c r="C35" s="24"/>
      <c r="D35" s="153" t="s">
        <v>310</v>
      </c>
      <c r="E35" s="127"/>
      <c r="F35" s="141"/>
      <c r="G35" s="35">
        <f>(1+G18+G20+G22+G24+G28)/(1-G30)-1</f>
        <v>0.29182458040064985</v>
      </c>
      <c r="H35" s="15"/>
      <c r="I35" s="18"/>
      <c r="J35" s="12"/>
      <c r="K35" s="6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1"/>
      <c r="B36" s="36"/>
      <c r="C36" s="37"/>
      <c r="D36" s="38"/>
      <c r="E36" s="38"/>
      <c r="F36" s="38"/>
      <c r="G36" s="39"/>
      <c r="H36" s="40"/>
      <c r="I36" s="41"/>
      <c r="J36" s="1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2"/>
      <c r="B37" s="1"/>
      <c r="C37" s="1"/>
      <c r="D37" s="1"/>
      <c r="E37" s="1"/>
      <c r="F37" s="1"/>
      <c r="G37" s="1"/>
      <c r="H37" s="1"/>
      <c r="I37" s="1"/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26" t="s">
        <v>30</v>
      </c>
      <c r="B38" s="127"/>
      <c r="C38" s="1"/>
      <c r="D38" s="1"/>
      <c r="E38" s="1"/>
      <c r="F38" s="1"/>
      <c r="G38" s="1"/>
      <c r="H38" s="1"/>
      <c r="I38" s="1"/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28" t="s">
        <v>31</v>
      </c>
      <c r="B39" s="127"/>
      <c r="C39" s="127"/>
      <c r="D39" s="127"/>
      <c r="E39" s="127"/>
      <c r="F39" s="127"/>
      <c r="G39" s="127"/>
      <c r="H39" s="127"/>
      <c r="I39" s="127"/>
      <c r="J39" s="12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30"/>
      <c r="B40" s="127"/>
      <c r="C40" s="127"/>
      <c r="D40" s="127"/>
      <c r="E40" s="127"/>
      <c r="F40" s="127"/>
      <c r="G40" s="127"/>
      <c r="H40" s="127"/>
      <c r="I40" s="127"/>
      <c r="J40" s="12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66"/>
      <c r="B41" s="132"/>
      <c r="C41" s="132"/>
      <c r="D41" s="132"/>
      <c r="E41" s="132"/>
      <c r="F41" s="132"/>
      <c r="G41" s="132"/>
      <c r="H41" s="132"/>
      <c r="I41" s="132"/>
      <c r="J41" s="1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8"/>
      <c r="B43" s="9"/>
      <c r="C43" s="9"/>
      <c r="D43" s="9"/>
      <c r="E43" s="9"/>
      <c r="F43" s="9"/>
      <c r="G43" s="9"/>
      <c r="H43" s="9"/>
      <c r="I43" s="9"/>
      <c r="J43" s="1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1"/>
      <c r="B44" s="148" t="s">
        <v>3</v>
      </c>
      <c r="C44" s="149"/>
      <c r="D44" s="149"/>
      <c r="E44" s="149"/>
      <c r="F44" s="149"/>
      <c r="G44" s="149"/>
      <c r="H44" s="149"/>
      <c r="I44" s="150"/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1"/>
      <c r="B45" s="165"/>
      <c r="C45" s="146"/>
      <c r="D45" s="146"/>
      <c r="E45" s="146"/>
      <c r="F45" s="146"/>
      <c r="G45" s="146"/>
      <c r="H45" s="146"/>
      <c r="I45" s="13"/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1"/>
      <c r="B46" s="14"/>
      <c r="C46" s="17"/>
      <c r="D46" s="17"/>
      <c r="E46" s="17"/>
      <c r="F46" s="17"/>
      <c r="G46" s="17"/>
      <c r="H46" s="17"/>
      <c r="I46" s="18"/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1"/>
      <c r="B47" s="14"/>
      <c r="C47" s="15"/>
      <c r="D47" s="16"/>
      <c r="E47" s="16"/>
      <c r="F47" s="16"/>
      <c r="G47" s="17"/>
      <c r="H47" s="17"/>
      <c r="I47" s="18"/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1"/>
      <c r="B48" s="14"/>
      <c r="C48" s="15"/>
      <c r="D48" s="19"/>
      <c r="E48" s="20"/>
      <c r="F48" s="16"/>
      <c r="G48" s="17"/>
      <c r="H48" s="17"/>
      <c r="I48" s="18"/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1"/>
      <c r="B49" s="14"/>
      <c r="C49" s="15"/>
      <c r="D49" s="16"/>
      <c r="E49" s="21"/>
      <c r="F49" s="16"/>
      <c r="G49" s="17"/>
      <c r="H49" s="17"/>
      <c r="I49" s="18"/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1"/>
      <c r="B50" s="14"/>
      <c r="C50" s="15"/>
      <c r="D50" s="16"/>
      <c r="E50" s="16"/>
      <c r="F50" s="16"/>
      <c r="G50" s="17"/>
      <c r="H50" s="17"/>
      <c r="I50" s="18"/>
      <c r="J50" s="1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1"/>
      <c r="B51" s="14"/>
      <c r="C51" s="17"/>
      <c r="D51" s="17"/>
      <c r="E51" s="17"/>
      <c r="F51" s="17"/>
      <c r="G51" s="17"/>
      <c r="H51" s="17"/>
      <c r="I51" s="18"/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1"/>
      <c r="B52" s="22"/>
      <c r="C52" s="23" t="s">
        <v>7</v>
      </c>
      <c r="D52" s="15"/>
      <c r="E52" s="15"/>
      <c r="F52" s="15"/>
      <c r="G52" s="15"/>
      <c r="H52" s="15"/>
      <c r="I52" s="18"/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1"/>
      <c r="B53" s="14"/>
      <c r="C53" s="15"/>
      <c r="D53" s="15"/>
      <c r="E53" s="15"/>
      <c r="F53" s="15"/>
      <c r="G53" s="15"/>
      <c r="H53" s="15"/>
      <c r="I53" s="18"/>
      <c r="J53" s="1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1"/>
      <c r="B54" s="22"/>
      <c r="C54" s="24" t="s">
        <v>8</v>
      </c>
      <c r="D54" s="152" t="s">
        <v>9</v>
      </c>
      <c r="E54" s="127"/>
      <c r="F54" s="129"/>
      <c r="G54" s="25">
        <v>3.4500000000000003E-2</v>
      </c>
      <c r="H54" s="24"/>
      <c r="I54" s="26"/>
      <c r="J54" s="1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1"/>
      <c r="B55" s="22"/>
      <c r="C55" s="24"/>
      <c r="D55" s="24"/>
      <c r="E55" s="24"/>
      <c r="F55" s="24"/>
      <c r="G55" s="28"/>
      <c r="H55" s="24"/>
      <c r="I55" s="26"/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1"/>
      <c r="B56" s="22"/>
      <c r="C56" s="24" t="s">
        <v>308</v>
      </c>
      <c r="D56" s="152" t="s">
        <v>309</v>
      </c>
      <c r="E56" s="127"/>
      <c r="F56" s="129"/>
      <c r="G56" s="25"/>
      <c r="H56" s="24"/>
      <c r="I56" s="26"/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1"/>
      <c r="B57" s="14"/>
      <c r="C57" s="24"/>
      <c r="D57" s="27"/>
      <c r="E57" s="27"/>
      <c r="F57" s="27"/>
      <c r="G57" s="28"/>
      <c r="H57" s="15"/>
      <c r="I57" s="18"/>
      <c r="J57" s="1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1"/>
      <c r="B58" s="14"/>
      <c r="C58" s="24" t="s">
        <v>11</v>
      </c>
      <c r="D58" s="152" t="s">
        <v>12</v>
      </c>
      <c r="E58" s="127"/>
      <c r="F58" s="129"/>
      <c r="G58" s="25">
        <v>8.5000000000000006E-3</v>
      </c>
      <c r="H58" s="15"/>
      <c r="I58" s="18"/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1"/>
      <c r="B59" s="14"/>
      <c r="C59" s="24"/>
      <c r="D59" s="29"/>
      <c r="E59" s="29"/>
      <c r="F59" s="15"/>
      <c r="G59" s="28"/>
      <c r="H59" s="15"/>
      <c r="I59" s="18"/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1"/>
      <c r="B60" s="14"/>
      <c r="C60" s="24" t="s">
        <v>13</v>
      </c>
      <c r="D60" s="152" t="s">
        <v>14</v>
      </c>
      <c r="E60" s="127"/>
      <c r="F60" s="129"/>
      <c r="G60" s="25">
        <f>F61+F62</f>
        <v>1.3299999999999999E-2</v>
      </c>
      <c r="H60" s="15"/>
      <c r="I60" s="18"/>
      <c r="J60" s="1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1"/>
      <c r="B61" s="14"/>
      <c r="C61" s="23" t="s">
        <v>15</v>
      </c>
      <c r="D61" s="15"/>
      <c r="E61" s="23" t="s">
        <v>16</v>
      </c>
      <c r="F61" s="31">
        <v>6.7000000000000002E-3</v>
      </c>
      <c r="G61" s="28"/>
      <c r="H61" s="15"/>
      <c r="I61" s="18"/>
      <c r="J61" s="1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1"/>
      <c r="B62" s="14"/>
      <c r="C62" s="23" t="s">
        <v>17</v>
      </c>
      <c r="D62" s="15"/>
      <c r="E62" s="23" t="s">
        <v>18</v>
      </c>
      <c r="F62" s="31">
        <v>6.6E-3</v>
      </c>
      <c r="G62" s="28"/>
      <c r="H62" s="15"/>
      <c r="I62" s="18"/>
      <c r="J62" s="1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1"/>
      <c r="B63" s="14"/>
      <c r="C63" s="24"/>
      <c r="D63" s="27"/>
      <c r="E63" s="27"/>
      <c r="F63" s="32"/>
      <c r="G63" s="28"/>
      <c r="H63" s="15"/>
      <c r="I63" s="18"/>
      <c r="J63" s="1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1"/>
      <c r="B64" s="14"/>
      <c r="C64" s="23" t="s">
        <v>19</v>
      </c>
      <c r="D64" s="152" t="s">
        <v>20</v>
      </c>
      <c r="E64" s="127"/>
      <c r="F64" s="129"/>
      <c r="G64" s="25">
        <v>3.9600000000000003E-2</v>
      </c>
      <c r="H64" s="15"/>
      <c r="I64" s="18"/>
      <c r="J64" s="1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1"/>
      <c r="B65" s="14"/>
      <c r="C65" s="24"/>
      <c r="D65" s="24"/>
      <c r="E65" s="24"/>
      <c r="F65" s="24"/>
      <c r="G65" s="28"/>
      <c r="H65" s="15"/>
      <c r="I65" s="18"/>
      <c r="J65" s="1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1"/>
      <c r="B66" s="14"/>
      <c r="C66" s="23" t="s">
        <v>21</v>
      </c>
      <c r="D66" s="152" t="s">
        <v>22</v>
      </c>
      <c r="E66" s="127"/>
      <c r="F66" s="129"/>
      <c r="G66" s="25">
        <f>F67+F68+F69+F70</f>
        <v>3.6499999999999998E-2</v>
      </c>
      <c r="H66" s="15"/>
      <c r="I66" s="18"/>
      <c r="J66" s="1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1"/>
      <c r="B67" s="14"/>
      <c r="C67" s="24"/>
      <c r="D67" s="15"/>
      <c r="E67" s="23" t="s">
        <v>23</v>
      </c>
      <c r="F67" s="31">
        <v>6.4999999999999997E-3</v>
      </c>
      <c r="G67" s="33"/>
      <c r="H67" s="15"/>
      <c r="I67" s="18"/>
      <c r="J67" s="1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1"/>
      <c r="B68" s="14"/>
      <c r="C68" s="24"/>
      <c r="D68" s="15"/>
      <c r="E68" s="23" t="s">
        <v>24</v>
      </c>
      <c r="F68" s="31">
        <v>0.03</v>
      </c>
      <c r="G68" s="33"/>
      <c r="H68" s="15"/>
      <c r="I68" s="18"/>
      <c r="J68" s="1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1"/>
      <c r="B69" s="14"/>
      <c r="C69" s="24"/>
      <c r="D69" s="15"/>
      <c r="E69" s="24"/>
      <c r="F69" s="31"/>
      <c r="G69" s="33"/>
      <c r="H69" s="15"/>
      <c r="I69" s="18"/>
      <c r="J69" s="1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1"/>
      <c r="B70" s="34"/>
      <c r="C70" s="24"/>
      <c r="D70" s="15"/>
      <c r="E70" s="23" t="s">
        <v>27</v>
      </c>
      <c r="F70" s="31"/>
      <c r="G70" s="24"/>
      <c r="H70" s="15"/>
      <c r="I70" s="18"/>
      <c r="J70" s="1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1"/>
      <c r="B71" s="14"/>
      <c r="C71" s="24"/>
      <c r="D71" s="15"/>
      <c r="E71" s="15"/>
      <c r="F71" s="15"/>
      <c r="G71" s="33"/>
      <c r="H71" s="15"/>
      <c r="I71" s="18"/>
      <c r="J71" s="1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1"/>
      <c r="B72" s="14"/>
      <c r="C72" s="23" t="s">
        <v>28</v>
      </c>
      <c r="D72" s="153" t="s">
        <v>311</v>
      </c>
      <c r="E72" s="127"/>
      <c r="F72" s="141"/>
      <c r="G72" s="35">
        <v>0.14019999999999999</v>
      </c>
      <c r="H72" s="15"/>
      <c r="I72" s="18"/>
      <c r="J72" s="1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1"/>
      <c r="B73" s="36"/>
      <c r="C73" s="37"/>
      <c r="D73" s="38"/>
      <c r="E73" s="38"/>
      <c r="F73" s="38"/>
      <c r="G73" s="39"/>
      <c r="H73" s="40"/>
      <c r="I73" s="41"/>
      <c r="J73" s="1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2"/>
      <c r="B74" s="1"/>
      <c r="C74" s="1"/>
      <c r="D74" s="1"/>
      <c r="E74" s="1"/>
      <c r="F74" s="1"/>
      <c r="G74" s="1"/>
      <c r="H74" s="1"/>
      <c r="I74" s="1"/>
      <c r="J74" s="1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26" t="s">
        <v>30</v>
      </c>
      <c r="B75" s="127"/>
      <c r="C75" s="1"/>
      <c r="D75" s="1"/>
      <c r="E75" s="1"/>
      <c r="F75" s="1"/>
      <c r="G75" s="1"/>
      <c r="H75" s="1"/>
      <c r="I75" s="1"/>
      <c r="J75" s="1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28" t="s">
        <v>31</v>
      </c>
      <c r="B76" s="127"/>
      <c r="C76" s="127"/>
      <c r="D76" s="127"/>
      <c r="E76" s="127"/>
      <c r="F76" s="127"/>
      <c r="G76" s="127"/>
      <c r="H76" s="127"/>
      <c r="I76" s="127"/>
      <c r="J76" s="129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30"/>
      <c r="B77" s="127"/>
      <c r="C77" s="127"/>
      <c r="D77" s="127"/>
      <c r="E77" s="127"/>
      <c r="F77" s="127"/>
      <c r="G77" s="127"/>
      <c r="H77" s="127"/>
      <c r="I77" s="127"/>
      <c r="J77" s="129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/>
    <row r="278" spans="1:26" ht="15.75" customHeight="1"/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D66:F66"/>
    <mergeCell ref="D72:F72"/>
    <mergeCell ref="A75:B75"/>
    <mergeCell ref="A76:J77"/>
    <mergeCell ref="A41:J41"/>
    <mergeCell ref="B44:I44"/>
    <mergeCell ref="B45:H45"/>
    <mergeCell ref="D54:F54"/>
    <mergeCell ref="D56:F56"/>
    <mergeCell ref="D58:F58"/>
    <mergeCell ref="D60:F60"/>
    <mergeCell ref="D30:F30"/>
    <mergeCell ref="D35:F35"/>
    <mergeCell ref="A38:B38"/>
    <mergeCell ref="A39:J40"/>
    <mergeCell ref="D64:F64"/>
    <mergeCell ref="D18:F18"/>
    <mergeCell ref="D20:F20"/>
    <mergeCell ref="D22:F22"/>
    <mergeCell ref="D24:F24"/>
    <mergeCell ref="D28:F28"/>
    <mergeCell ref="A1:J1"/>
    <mergeCell ref="B2:G2"/>
    <mergeCell ref="A4:J5"/>
    <mergeCell ref="B8:I8"/>
    <mergeCell ref="B9:H9"/>
  </mergeCells>
  <pageMargins left="0.59055118110236227" right="0.39370078740157483" top="0.59055118110236227" bottom="0.59055118110236227" header="0" footer="0"/>
  <pageSetup paperSize="9" scale="70" fitToWidth="0" orientation="portrait" r:id="rId1"/>
  <headerFooter>
    <oddFooter>&amp;R03+000&amp;P/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outlinePr summaryBelow="0"/>
  </sheetPr>
  <dimension ref="A1:M1000"/>
  <sheetViews>
    <sheetView tabSelected="1" topLeftCell="A43" zoomScale="145" zoomScaleNormal="145" workbookViewId="0">
      <selection sqref="A1:J1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  <col min="11" max="11" width="8.7109375" customWidth="1"/>
    <col min="12" max="12" width="11.28515625" customWidth="1"/>
    <col min="13" max="13" width="12.7109375" customWidth="1"/>
    <col min="14" max="26" width="8.7109375" customWidth="1"/>
  </cols>
  <sheetData>
    <row r="1" spans="1:12" ht="87" customHeight="1">
      <c r="A1" s="154"/>
      <c r="B1" s="127"/>
      <c r="C1" s="127"/>
      <c r="D1" s="127"/>
      <c r="E1" s="127"/>
      <c r="F1" s="127"/>
      <c r="G1" s="127"/>
      <c r="H1" s="127"/>
      <c r="I1" s="127"/>
      <c r="J1" s="127"/>
    </row>
    <row r="2" spans="1:12" ht="21.75" customHeight="1">
      <c r="A2" s="65" t="s">
        <v>312</v>
      </c>
      <c r="B2" s="65" t="s">
        <v>313</v>
      </c>
      <c r="C2" s="65" t="s">
        <v>314</v>
      </c>
      <c r="D2" s="65" t="s">
        <v>315</v>
      </c>
      <c r="E2" s="65" t="s">
        <v>316</v>
      </c>
      <c r="F2" s="65" t="s">
        <v>317</v>
      </c>
      <c r="G2" s="65" t="s">
        <v>318</v>
      </c>
      <c r="H2" s="65" t="s">
        <v>319</v>
      </c>
      <c r="I2" s="65" t="s">
        <v>320</v>
      </c>
      <c r="J2" s="65" t="s">
        <v>321</v>
      </c>
      <c r="L2" s="98" t="s">
        <v>4423</v>
      </c>
    </row>
    <row r="3" spans="1:12" ht="19.5" customHeight="1">
      <c r="A3" s="66" t="s">
        <v>322</v>
      </c>
      <c r="B3" s="167" t="s">
        <v>323</v>
      </c>
      <c r="C3" s="149"/>
      <c r="D3" s="149"/>
      <c r="E3" s="149"/>
      <c r="F3" s="149"/>
      <c r="G3" s="149"/>
      <c r="H3" s="149"/>
      <c r="I3" s="150"/>
      <c r="J3" s="67">
        <f>J4+J12</f>
        <v>74915</v>
      </c>
    </row>
    <row r="4" spans="1:12" ht="19.5" customHeight="1">
      <c r="A4" s="66" t="s">
        <v>324</v>
      </c>
      <c r="B4" s="167" t="s">
        <v>325</v>
      </c>
      <c r="C4" s="149"/>
      <c r="D4" s="149"/>
      <c r="E4" s="149"/>
      <c r="F4" s="149"/>
      <c r="G4" s="149"/>
      <c r="H4" s="149"/>
      <c r="I4" s="150"/>
      <c r="J4" s="67">
        <f>SUM(J5:J11)</f>
        <v>50711.32</v>
      </c>
    </row>
    <row r="5" spans="1:12" ht="27">
      <c r="A5" s="68" t="s">
        <v>326</v>
      </c>
      <c r="B5" s="69" t="s">
        <v>327</v>
      </c>
      <c r="C5" s="69" t="s">
        <v>328</v>
      </c>
      <c r="D5" s="68" t="s">
        <v>329</v>
      </c>
      <c r="E5" s="69" t="s">
        <v>330</v>
      </c>
      <c r="F5" s="70">
        <v>25</v>
      </c>
      <c r="G5" s="70">
        <v>29.81</v>
      </c>
      <c r="H5" s="97">
        <f>'BDI SEM desoneração'!$G$35</f>
        <v>0.29182458040064985</v>
      </c>
      <c r="I5" s="70">
        <f>ROUND((1+H5)*G5,2)</f>
        <v>38.51</v>
      </c>
      <c r="J5" s="70">
        <f>I5*F5</f>
        <v>962.75</v>
      </c>
      <c r="L5">
        <f>F5*G5</f>
        <v>745.25</v>
      </c>
    </row>
    <row r="6" spans="1:12" ht="27">
      <c r="A6" s="68" t="s">
        <v>331</v>
      </c>
      <c r="B6" s="69" t="s">
        <v>332</v>
      </c>
      <c r="C6" s="69" t="s">
        <v>333</v>
      </c>
      <c r="D6" s="68" t="s">
        <v>334</v>
      </c>
      <c r="E6" s="69" t="s">
        <v>335</v>
      </c>
      <c r="F6" s="70">
        <v>25</v>
      </c>
      <c r="G6" s="70">
        <v>247.67</v>
      </c>
      <c r="H6" s="97">
        <f>'BDI SEM desoneração'!$G$35</f>
        <v>0.29182458040064985</v>
      </c>
      <c r="I6" s="70">
        <f t="shared" ref="I6:I17" si="0">ROUND((1+H6)*G6,2)</f>
        <v>319.95</v>
      </c>
      <c r="J6" s="70">
        <f t="shared" ref="J6:J17" si="1">I6*F6</f>
        <v>7998.75</v>
      </c>
      <c r="L6" s="92">
        <f t="shared" ref="L6:L17" si="2">F6*G6</f>
        <v>6191.75</v>
      </c>
    </row>
    <row r="7" spans="1:12" ht="27">
      <c r="A7" s="68" t="s">
        <v>336</v>
      </c>
      <c r="B7" s="69" t="s">
        <v>337</v>
      </c>
      <c r="C7" s="69" t="s">
        <v>338</v>
      </c>
      <c r="D7" s="68" t="s">
        <v>339</v>
      </c>
      <c r="E7" s="69" t="s">
        <v>340</v>
      </c>
      <c r="F7" s="70">
        <v>20</v>
      </c>
      <c r="G7" s="70">
        <v>353.56</v>
      </c>
      <c r="H7" s="97">
        <f>'BDI SEM desoneração'!$G$35</f>
        <v>0.29182458040064985</v>
      </c>
      <c r="I7" s="70">
        <f t="shared" si="0"/>
        <v>456.74</v>
      </c>
      <c r="J7" s="70">
        <f t="shared" si="1"/>
        <v>9134.7999999999993</v>
      </c>
      <c r="L7" s="92">
        <f t="shared" si="2"/>
        <v>7071.2</v>
      </c>
    </row>
    <row r="8" spans="1:12" ht="18">
      <c r="A8" s="68" t="s">
        <v>341</v>
      </c>
      <c r="B8" s="69" t="s">
        <v>342</v>
      </c>
      <c r="C8" s="69" t="s">
        <v>343</v>
      </c>
      <c r="D8" s="68" t="s">
        <v>344</v>
      </c>
      <c r="E8" s="69" t="s">
        <v>345</v>
      </c>
      <c r="F8" s="70">
        <v>1</v>
      </c>
      <c r="G8" s="70">
        <v>1447.55</v>
      </c>
      <c r="H8" s="97">
        <f>'BDI SEM desoneração'!$G$35</f>
        <v>0.29182458040064985</v>
      </c>
      <c r="I8" s="70">
        <f t="shared" si="0"/>
        <v>1869.98</v>
      </c>
      <c r="J8" s="70">
        <f t="shared" si="1"/>
        <v>1869.98</v>
      </c>
      <c r="L8" s="92">
        <f t="shared" si="2"/>
        <v>1447.55</v>
      </c>
    </row>
    <row r="9" spans="1:12" ht="27">
      <c r="A9" s="68" t="s">
        <v>346</v>
      </c>
      <c r="B9" s="69" t="s">
        <v>347</v>
      </c>
      <c r="C9" s="69" t="s">
        <v>348</v>
      </c>
      <c r="D9" s="68" t="s">
        <v>349</v>
      </c>
      <c r="E9" s="69" t="s">
        <v>350</v>
      </c>
      <c r="F9" s="70">
        <v>200</v>
      </c>
      <c r="G9" s="70">
        <v>108.6</v>
      </c>
      <c r="H9" s="97">
        <f>'BDI SEM desoneração'!$G$35</f>
        <v>0.29182458040064985</v>
      </c>
      <c r="I9" s="70">
        <f t="shared" si="0"/>
        <v>140.29</v>
      </c>
      <c r="J9" s="70">
        <f t="shared" si="1"/>
        <v>28058</v>
      </c>
      <c r="L9" s="92">
        <f t="shared" si="2"/>
        <v>21720</v>
      </c>
    </row>
    <row r="10" spans="1:12">
      <c r="A10" s="68" t="s">
        <v>351</v>
      </c>
      <c r="B10" s="69" t="s">
        <v>352</v>
      </c>
      <c r="C10" s="69" t="s">
        <v>353</v>
      </c>
      <c r="D10" s="68" t="s">
        <v>354</v>
      </c>
      <c r="E10" s="69" t="s">
        <v>355</v>
      </c>
      <c r="F10" s="70">
        <v>8</v>
      </c>
      <c r="G10" s="70">
        <v>187.1</v>
      </c>
      <c r="H10" s="97">
        <f>'BDI SEM desoneração'!$G$35</f>
        <v>0.29182458040064985</v>
      </c>
      <c r="I10" s="70">
        <f t="shared" si="0"/>
        <v>241.7</v>
      </c>
      <c r="J10" s="70">
        <f t="shared" si="1"/>
        <v>1933.6</v>
      </c>
      <c r="L10" s="92">
        <f t="shared" si="2"/>
        <v>1496.8</v>
      </c>
    </row>
    <row r="11" spans="1:12" ht="18">
      <c r="A11" s="68" t="s">
        <v>356</v>
      </c>
      <c r="B11" s="69" t="s">
        <v>357</v>
      </c>
      <c r="C11" s="69" t="s">
        <v>358</v>
      </c>
      <c r="D11" s="68" t="s">
        <v>359</v>
      </c>
      <c r="E11" s="69" t="s">
        <v>360</v>
      </c>
      <c r="F11" s="70">
        <v>1</v>
      </c>
      <c r="G11" s="70">
        <v>583.24</v>
      </c>
      <c r="H11" s="97">
        <f>'BDI SEM desoneração'!$G$35</f>
        <v>0.29182458040064985</v>
      </c>
      <c r="I11" s="70">
        <f t="shared" si="0"/>
        <v>753.44</v>
      </c>
      <c r="J11" s="70">
        <f t="shared" si="1"/>
        <v>753.44</v>
      </c>
      <c r="L11" s="92">
        <f t="shared" si="2"/>
        <v>583.24</v>
      </c>
    </row>
    <row r="12" spans="1:12" ht="19.5" customHeight="1">
      <c r="A12" s="66" t="s">
        <v>361</v>
      </c>
      <c r="B12" s="167" t="s">
        <v>362</v>
      </c>
      <c r="C12" s="149"/>
      <c r="D12" s="149"/>
      <c r="E12" s="149"/>
      <c r="F12" s="149"/>
      <c r="G12" s="149"/>
      <c r="H12" s="149"/>
      <c r="I12" s="150"/>
      <c r="J12" s="67">
        <f>SUM(J13:J17)</f>
        <v>24203.680000000004</v>
      </c>
    </row>
    <row r="13" spans="1:12">
      <c r="A13" s="68" t="s">
        <v>363</v>
      </c>
      <c r="B13" s="69" t="s">
        <v>364</v>
      </c>
      <c r="C13" s="69" t="s">
        <v>365</v>
      </c>
      <c r="D13" s="68" t="s">
        <v>366</v>
      </c>
      <c r="E13" s="69" t="s">
        <v>367</v>
      </c>
      <c r="F13" s="70">
        <v>4</v>
      </c>
      <c r="G13" s="70">
        <v>875</v>
      </c>
      <c r="H13" s="97">
        <f>'BDI SEM desoneração'!$G$35</f>
        <v>0.29182458040064985</v>
      </c>
      <c r="I13" s="70">
        <f t="shared" si="0"/>
        <v>1130.3499999999999</v>
      </c>
      <c r="J13" s="70">
        <f t="shared" si="1"/>
        <v>4521.3999999999996</v>
      </c>
      <c r="L13" s="92">
        <f t="shared" si="2"/>
        <v>3500</v>
      </c>
    </row>
    <row r="14" spans="1:12" ht="27">
      <c r="A14" s="68" t="s">
        <v>368</v>
      </c>
      <c r="B14" s="69" t="s">
        <v>369</v>
      </c>
      <c r="C14" s="69" t="s">
        <v>370</v>
      </c>
      <c r="D14" s="68" t="s">
        <v>371</v>
      </c>
      <c r="E14" s="69" t="s">
        <v>372</v>
      </c>
      <c r="F14" s="70">
        <v>6</v>
      </c>
      <c r="G14" s="70">
        <v>700</v>
      </c>
      <c r="H14" s="97">
        <f>'BDI SEM desoneração'!$G$35</f>
        <v>0.29182458040064985</v>
      </c>
      <c r="I14" s="70">
        <f t="shared" si="0"/>
        <v>904.28</v>
      </c>
      <c r="J14" s="70">
        <f t="shared" si="1"/>
        <v>5425.68</v>
      </c>
      <c r="L14" s="92">
        <f t="shared" si="2"/>
        <v>4200</v>
      </c>
    </row>
    <row r="15" spans="1:12" ht="27">
      <c r="A15" s="68" t="s">
        <v>373</v>
      </c>
      <c r="B15" s="69" t="s">
        <v>374</v>
      </c>
      <c r="C15" s="69" t="s">
        <v>375</v>
      </c>
      <c r="D15" s="68" t="s">
        <v>376</v>
      </c>
      <c r="E15" s="69" t="s">
        <v>377</v>
      </c>
      <c r="F15" s="70">
        <v>6</v>
      </c>
      <c r="G15" s="70">
        <v>716</v>
      </c>
      <c r="H15" s="97">
        <f>'BDI SEM desoneração'!$G$35</f>
        <v>0.29182458040064985</v>
      </c>
      <c r="I15" s="70">
        <f t="shared" si="0"/>
        <v>924.95</v>
      </c>
      <c r="J15" s="70">
        <f t="shared" si="1"/>
        <v>5549.7000000000007</v>
      </c>
      <c r="L15" s="92">
        <f t="shared" si="2"/>
        <v>4296</v>
      </c>
    </row>
    <row r="16" spans="1:12" ht="36">
      <c r="A16" s="68" t="s">
        <v>378</v>
      </c>
      <c r="B16" s="69" t="s">
        <v>379</v>
      </c>
      <c r="C16" s="69" t="s">
        <v>380</v>
      </c>
      <c r="D16" s="68" t="s">
        <v>381</v>
      </c>
      <c r="E16" s="69" t="s">
        <v>382</v>
      </c>
      <c r="F16" s="70">
        <v>6</v>
      </c>
      <c r="G16" s="70">
        <v>706.67</v>
      </c>
      <c r="H16" s="97">
        <f>'BDI SEM desoneração'!$G$35</f>
        <v>0.29182458040064985</v>
      </c>
      <c r="I16" s="70">
        <f t="shared" si="0"/>
        <v>912.89</v>
      </c>
      <c r="J16" s="70">
        <f t="shared" si="1"/>
        <v>5477.34</v>
      </c>
      <c r="L16" s="92">
        <f t="shared" si="2"/>
        <v>4240.0199999999995</v>
      </c>
    </row>
    <row r="17" spans="1:13" ht="27">
      <c r="A17" s="68" t="s">
        <v>383</v>
      </c>
      <c r="B17" s="69" t="s">
        <v>384</v>
      </c>
      <c r="C17" s="69" t="s">
        <v>385</v>
      </c>
      <c r="D17" s="68" t="s">
        <v>386</v>
      </c>
      <c r="E17" s="69" t="s">
        <v>387</v>
      </c>
      <c r="F17" s="70">
        <v>6</v>
      </c>
      <c r="G17" s="70">
        <v>416.67</v>
      </c>
      <c r="H17" s="97">
        <f>'BDI SEM desoneração'!$G$35</f>
        <v>0.29182458040064985</v>
      </c>
      <c r="I17" s="70">
        <f t="shared" si="0"/>
        <v>538.26</v>
      </c>
      <c r="J17" s="70">
        <f t="shared" si="1"/>
        <v>3229.56</v>
      </c>
      <c r="L17" s="92">
        <f t="shared" si="2"/>
        <v>2500.02</v>
      </c>
    </row>
    <row r="18" spans="1:13" ht="19.5" customHeight="1">
      <c r="A18" s="66" t="s">
        <v>388</v>
      </c>
      <c r="B18" s="167" t="s">
        <v>389</v>
      </c>
      <c r="C18" s="149"/>
      <c r="D18" s="149"/>
      <c r="E18" s="149"/>
      <c r="F18" s="149"/>
      <c r="G18" s="149"/>
      <c r="H18" s="149"/>
      <c r="I18" s="150"/>
      <c r="J18" s="67">
        <f>J19+J32+J38+J40+J45</f>
        <v>3263992.0824000007</v>
      </c>
    </row>
    <row r="19" spans="1:13" ht="19.5" customHeight="1">
      <c r="A19" s="66" t="s">
        <v>390</v>
      </c>
      <c r="B19" s="167" t="s">
        <v>391</v>
      </c>
      <c r="C19" s="149"/>
      <c r="D19" s="149"/>
      <c r="E19" s="149"/>
      <c r="F19" s="149"/>
      <c r="G19" s="149"/>
      <c r="H19" s="149"/>
      <c r="I19" s="150"/>
      <c r="J19" s="67">
        <f>SUM(J20:J31)</f>
        <v>680699.73790000007</v>
      </c>
    </row>
    <row r="20" spans="1:13">
      <c r="A20" s="68" t="s">
        <v>392</v>
      </c>
      <c r="B20" s="69" t="s">
        <v>393</v>
      </c>
      <c r="C20" s="69" t="s">
        <v>394</v>
      </c>
      <c r="D20" s="68" t="s">
        <v>395</v>
      </c>
      <c r="E20" s="69" t="s">
        <v>396</v>
      </c>
      <c r="F20" s="70">
        <v>6496.78</v>
      </c>
      <c r="G20" s="70">
        <v>5.09</v>
      </c>
      <c r="H20" s="97">
        <f>'BDI SEM desoneração'!$G$35</f>
        <v>0.29182458040064985</v>
      </c>
      <c r="I20" s="70">
        <f t="shared" ref="I20:I31" si="3">ROUND((1+H20)*G20,2)</f>
        <v>6.58</v>
      </c>
      <c r="J20" s="70">
        <f t="shared" ref="J20:J58" si="4">I20*F20</f>
        <v>42748.812399999995</v>
      </c>
      <c r="L20" s="92">
        <f t="shared" ref="L20:L31" si="5">F20*G20</f>
        <v>33068.610199999996</v>
      </c>
    </row>
    <row r="21" spans="1:13" ht="15.75" customHeight="1">
      <c r="A21" s="68" t="s">
        <v>397</v>
      </c>
      <c r="B21" s="69" t="s">
        <v>398</v>
      </c>
      <c r="C21" s="69" t="s">
        <v>399</v>
      </c>
      <c r="D21" s="68" t="s">
        <v>400</v>
      </c>
      <c r="E21" s="69" t="s">
        <v>401</v>
      </c>
      <c r="F21" s="70">
        <v>599.67999999999995</v>
      </c>
      <c r="G21" s="70">
        <v>78.209999999999994</v>
      </c>
      <c r="H21" s="97">
        <f>'BDI SEM desoneração'!$G$35</f>
        <v>0.29182458040064985</v>
      </c>
      <c r="I21" s="70">
        <f t="shared" si="3"/>
        <v>101.03</v>
      </c>
      <c r="J21" s="70">
        <f t="shared" si="4"/>
        <v>60585.670399999995</v>
      </c>
      <c r="L21" s="92">
        <f t="shared" si="5"/>
        <v>46900.972799999996</v>
      </c>
    </row>
    <row r="22" spans="1:13" ht="15.75" customHeight="1">
      <c r="A22" s="68" t="s">
        <v>402</v>
      </c>
      <c r="B22" s="69" t="s">
        <v>403</v>
      </c>
      <c r="C22" s="69" t="s">
        <v>404</v>
      </c>
      <c r="D22" s="68" t="s">
        <v>405</v>
      </c>
      <c r="E22" s="69" t="s">
        <v>406</v>
      </c>
      <c r="F22" s="70">
        <v>1942.89</v>
      </c>
      <c r="G22" s="70">
        <v>6.16</v>
      </c>
      <c r="H22" s="97">
        <f>'BDI SEM desoneração'!$G$35</f>
        <v>0.29182458040064985</v>
      </c>
      <c r="I22" s="70">
        <f t="shared" si="3"/>
        <v>7.96</v>
      </c>
      <c r="J22" s="70">
        <f t="shared" si="4"/>
        <v>15465.404400000001</v>
      </c>
      <c r="L22" s="92">
        <f t="shared" si="5"/>
        <v>11968.2024</v>
      </c>
    </row>
    <row r="23" spans="1:13" ht="15.75" customHeight="1">
      <c r="A23" s="68" t="s">
        <v>407</v>
      </c>
      <c r="B23" s="69" t="s">
        <v>408</v>
      </c>
      <c r="C23" s="69" t="s">
        <v>409</v>
      </c>
      <c r="D23" s="68" t="s">
        <v>410</v>
      </c>
      <c r="E23" s="69" t="s">
        <v>411</v>
      </c>
      <c r="F23" s="70">
        <v>2525.7600000000002</v>
      </c>
      <c r="G23" s="70">
        <v>7.68</v>
      </c>
      <c r="H23" s="97">
        <f>'BDI SEM desoneração'!$G$35</f>
        <v>0.29182458040064985</v>
      </c>
      <c r="I23" s="70">
        <f t="shared" si="3"/>
        <v>9.92</v>
      </c>
      <c r="J23" s="70">
        <f t="shared" si="4"/>
        <v>25055.539200000003</v>
      </c>
      <c r="L23" s="92">
        <f t="shared" si="5"/>
        <v>19397.836800000001</v>
      </c>
    </row>
    <row r="24" spans="1:13" ht="15.75" customHeight="1">
      <c r="A24" s="68" t="s">
        <v>412</v>
      </c>
      <c r="B24" s="69" t="s">
        <v>413</v>
      </c>
      <c r="C24" s="69" t="s">
        <v>414</v>
      </c>
      <c r="D24" s="68" t="s">
        <v>415</v>
      </c>
      <c r="E24" s="69" t="s">
        <v>416</v>
      </c>
      <c r="F24" s="70">
        <v>1942.89</v>
      </c>
      <c r="G24" s="70">
        <v>5.09</v>
      </c>
      <c r="H24" s="97">
        <f>'BDI SEM desoneração'!$G$35</f>
        <v>0.29182458040064985</v>
      </c>
      <c r="I24" s="70">
        <f t="shared" si="3"/>
        <v>6.58</v>
      </c>
      <c r="J24" s="70">
        <f t="shared" si="4"/>
        <v>12784.216200000001</v>
      </c>
      <c r="L24" s="92">
        <f t="shared" si="5"/>
        <v>9889.3101000000006</v>
      </c>
    </row>
    <row r="25" spans="1:13" ht="15.75" customHeight="1">
      <c r="A25" s="68" t="s">
        <v>417</v>
      </c>
      <c r="B25" s="69" t="s">
        <v>418</v>
      </c>
      <c r="C25" s="69" t="s">
        <v>419</v>
      </c>
      <c r="D25" s="68" t="s">
        <v>420</v>
      </c>
      <c r="E25" s="69" t="s">
        <v>421</v>
      </c>
      <c r="F25" s="70">
        <v>33.79</v>
      </c>
      <c r="G25" s="70">
        <v>124.36</v>
      </c>
      <c r="H25" s="97">
        <f>'BDI SEM desoneração'!$G$35</f>
        <v>0.29182458040064985</v>
      </c>
      <c r="I25" s="70">
        <f t="shared" si="3"/>
        <v>160.65</v>
      </c>
      <c r="J25" s="70">
        <f t="shared" si="4"/>
        <v>5428.3635000000004</v>
      </c>
      <c r="L25" s="92">
        <f t="shared" si="5"/>
        <v>4202.1243999999997</v>
      </c>
    </row>
    <row r="26" spans="1:13" ht="15.75" customHeight="1">
      <c r="A26" s="68" t="s">
        <v>422</v>
      </c>
      <c r="B26" s="69" t="s">
        <v>423</v>
      </c>
      <c r="C26" s="69" t="s">
        <v>424</v>
      </c>
      <c r="D26" s="68" t="s">
        <v>425</v>
      </c>
      <c r="E26" s="69" t="s">
        <v>426</v>
      </c>
      <c r="F26" s="70">
        <v>11.26</v>
      </c>
      <c r="G26" s="70">
        <v>137.09</v>
      </c>
      <c r="H26" s="97">
        <f>'BDI SEM desoneração'!$G$35</f>
        <v>0.29182458040064985</v>
      </c>
      <c r="I26" s="70">
        <f t="shared" si="3"/>
        <v>177.1</v>
      </c>
      <c r="J26" s="70">
        <f t="shared" si="4"/>
        <v>1994.146</v>
      </c>
      <c r="L26" s="92">
        <f t="shared" si="5"/>
        <v>1543.6333999999999</v>
      </c>
    </row>
    <row r="27" spans="1:13" ht="15.75" customHeight="1">
      <c r="A27" s="68" t="s">
        <v>427</v>
      </c>
      <c r="B27" s="69" t="s">
        <v>428</v>
      </c>
      <c r="C27" s="69" t="s">
        <v>429</v>
      </c>
      <c r="D27" s="68" t="s">
        <v>430</v>
      </c>
      <c r="E27" s="69" t="s">
        <v>431</v>
      </c>
      <c r="F27" s="70">
        <v>225.2</v>
      </c>
      <c r="G27" s="70">
        <v>0.23</v>
      </c>
      <c r="H27" s="97">
        <f>'BDI SEM desoneração'!$G$35</f>
        <v>0.29182458040064985</v>
      </c>
      <c r="I27" s="70">
        <f t="shared" si="3"/>
        <v>0.3</v>
      </c>
      <c r="J27" s="70">
        <f t="shared" si="4"/>
        <v>67.559999999999988</v>
      </c>
      <c r="L27" s="92">
        <f t="shared" si="5"/>
        <v>51.795999999999999</v>
      </c>
    </row>
    <row r="28" spans="1:13" ht="15.75" customHeight="1">
      <c r="A28" s="68" t="s">
        <v>432</v>
      </c>
      <c r="B28" s="69" t="s">
        <v>433</v>
      </c>
      <c r="C28" s="69" t="s">
        <v>434</v>
      </c>
      <c r="D28" s="68" t="s">
        <v>435</v>
      </c>
      <c r="E28" s="69" t="s">
        <v>436</v>
      </c>
      <c r="F28" s="70">
        <v>1689.16</v>
      </c>
      <c r="G28" s="70">
        <v>72.45</v>
      </c>
      <c r="H28" s="97">
        <f>'BDI SEM desoneração'!$G$72</f>
        <v>0.14019999999999999</v>
      </c>
      <c r="I28" s="70">
        <f t="shared" si="3"/>
        <v>82.61</v>
      </c>
      <c r="J28" s="70">
        <f t="shared" si="4"/>
        <v>139541.50760000001</v>
      </c>
      <c r="L28" s="92">
        <f t="shared" si="5"/>
        <v>122379.64200000001</v>
      </c>
    </row>
    <row r="29" spans="1:13" ht="15.75" customHeight="1">
      <c r="A29" s="68" t="s">
        <v>437</v>
      </c>
      <c r="B29" s="69" t="s">
        <v>438</v>
      </c>
      <c r="C29" s="69" t="s">
        <v>439</v>
      </c>
      <c r="D29" s="68" t="s">
        <v>440</v>
      </c>
      <c r="E29" s="69" t="s">
        <v>441</v>
      </c>
      <c r="F29" s="70">
        <v>0.17</v>
      </c>
      <c r="G29" s="70">
        <v>2222.56</v>
      </c>
      <c r="H29" s="97">
        <f>'BDI SEM desoneração'!$G$72</f>
        <v>0.14019999999999999</v>
      </c>
      <c r="I29" s="70">
        <f t="shared" si="3"/>
        <v>2534.16</v>
      </c>
      <c r="J29" s="70">
        <f t="shared" si="4"/>
        <v>430.80720000000002</v>
      </c>
      <c r="L29" s="92">
        <f t="shared" si="5"/>
        <v>377.83520000000004</v>
      </c>
    </row>
    <row r="30" spans="1:13" ht="15.75" customHeight="1">
      <c r="A30" s="68" t="s">
        <v>442</v>
      </c>
      <c r="B30" s="69" t="s">
        <v>443</v>
      </c>
      <c r="C30" s="69" t="s">
        <v>444</v>
      </c>
      <c r="D30" s="68" t="s">
        <v>445</v>
      </c>
      <c r="E30" s="69" t="s">
        <v>446</v>
      </c>
      <c r="F30" s="70">
        <v>126687.21</v>
      </c>
      <c r="G30" s="70">
        <v>0.36</v>
      </c>
      <c r="H30" s="97">
        <f>'BDI SEM desoneração'!$G$35</f>
        <v>0.29182458040064985</v>
      </c>
      <c r="I30" s="70">
        <f t="shared" si="3"/>
        <v>0.47</v>
      </c>
      <c r="J30" s="70">
        <f t="shared" si="4"/>
        <v>59542.988700000002</v>
      </c>
      <c r="L30" s="92">
        <f t="shared" si="5"/>
        <v>45607.395600000003</v>
      </c>
    </row>
    <row r="31" spans="1:13" ht="15.75" customHeight="1">
      <c r="A31" s="68" t="s">
        <v>447</v>
      </c>
      <c r="B31" s="69" t="s">
        <v>448</v>
      </c>
      <c r="C31" s="69" t="s">
        <v>449</v>
      </c>
      <c r="D31" s="68" t="s">
        <v>450</v>
      </c>
      <c r="E31" s="69" t="s">
        <v>451</v>
      </c>
      <c r="F31" s="70">
        <v>6951.43</v>
      </c>
      <c r="G31" s="70">
        <v>40</v>
      </c>
      <c r="H31" s="97">
        <f>'BDI SEM desoneração'!$G$72</f>
        <v>0.14019999999999999</v>
      </c>
      <c r="I31" s="70">
        <f t="shared" si="3"/>
        <v>45.61</v>
      </c>
      <c r="J31" s="70">
        <f t="shared" si="4"/>
        <v>317054.72230000002</v>
      </c>
      <c r="L31" s="92">
        <f t="shared" si="5"/>
        <v>278057.2</v>
      </c>
      <c r="M31" s="125">
        <f>J31+80000</f>
        <v>397054.72230000002</v>
      </c>
    </row>
    <row r="32" spans="1:13" ht="19.5" customHeight="1">
      <c r="A32" s="66" t="s">
        <v>452</v>
      </c>
      <c r="B32" s="167" t="s">
        <v>453</v>
      </c>
      <c r="C32" s="149"/>
      <c r="D32" s="149"/>
      <c r="E32" s="149"/>
      <c r="F32" s="149"/>
      <c r="G32" s="149"/>
      <c r="H32" s="149"/>
      <c r="I32" s="150"/>
      <c r="J32" s="67">
        <f>SUM(J33:J37)</f>
        <v>35986.559200000003</v>
      </c>
      <c r="M32">
        <f>M31/I31</f>
        <v>8705.4313155009877</v>
      </c>
    </row>
    <row r="33" spans="1:12" ht="15.75" customHeight="1">
      <c r="A33" s="68" t="s">
        <v>454</v>
      </c>
      <c r="B33" s="69" t="s">
        <v>455</v>
      </c>
      <c r="C33" s="69" t="s">
        <v>456</v>
      </c>
      <c r="D33" s="68" t="s">
        <v>457</v>
      </c>
      <c r="E33" s="69" t="s">
        <v>458</v>
      </c>
      <c r="F33" s="70">
        <v>6</v>
      </c>
      <c r="G33" s="70">
        <v>392.94</v>
      </c>
      <c r="H33" s="97">
        <f>'BDI SEM desoneração'!$G$35</f>
        <v>0.29182458040064985</v>
      </c>
      <c r="I33" s="70">
        <f t="shared" ref="I33:I37" si="6">ROUND((1+H33)*G33,2)</f>
        <v>507.61</v>
      </c>
      <c r="J33" s="70">
        <f t="shared" si="4"/>
        <v>3045.66</v>
      </c>
      <c r="L33" s="92">
        <f t="shared" ref="L33:L37" si="7">F33*G33</f>
        <v>2357.64</v>
      </c>
    </row>
    <row r="34" spans="1:12" ht="15.75" customHeight="1">
      <c r="A34" s="68" t="s">
        <v>459</v>
      </c>
      <c r="B34" s="69" t="s">
        <v>460</v>
      </c>
      <c r="C34" s="69" t="s">
        <v>461</v>
      </c>
      <c r="D34" s="68" t="s">
        <v>462</v>
      </c>
      <c r="E34" s="69" t="s">
        <v>463</v>
      </c>
      <c r="F34" s="70">
        <v>107.77</v>
      </c>
      <c r="G34" s="70">
        <v>134.66</v>
      </c>
      <c r="H34" s="97">
        <f>'BDI SEM desoneração'!$G$35</f>
        <v>0.29182458040064985</v>
      </c>
      <c r="I34" s="70">
        <f t="shared" si="6"/>
        <v>173.96</v>
      </c>
      <c r="J34" s="70">
        <f t="shared" si="4"/>
        <v>18747.6692</v>
      </c>
      <c r="L34" s="92">
        <f t="shared" si="7"/>
        <v>14512.308199999999</v>
      </c>
    </row>
    <row r="35" spans="1:12" ht="15.75" customHeight="1">
      <c r="A35" s="68" t="s">
        <v>464</v>
      </c>
      <c r="B35" s="69" t="s">
        <v>465</v>
      </c>
      <c r="C35" s="69" t="s">
        <v>466</v>
      </c>
      <c r="D35" s="68" t="s">
        <v>467</v>
      </c>
      <c r="E35" s="69" t="s">
        <v>468</v>
      </c>
      <c r="F35" s="70">
        <v>4</v>
      </c>
      <c r="G35" s="70">
        <v>1309.81</v>
      </c>
      <c r="H35" s="97">
        <f>'BDI SEM desoneração'!$G$35</f>
        <v>0.29182458040064985</v>
      </c>
      <c r="I35" s="70">
        <f t="shared" si="6"/>
        <v>1692.04</v>
      </c>
      <c r="J35" s="70">
        <f t="shared" si="4"/>
        <v>6768.16</v>
      </c>
      <c r="L35" s="92">
        <f t="shared" si="7"/>
        <v>5239.24</v>
      </c>
    </row>
    <row r="36" spans="1:12" ht="15.75" customHeight="1">
      <c r="A36" s="68" t="s">
        <v>469</v>
      </c>
      <c r="B36" s="69" t="s">
        <v>470</v>
      </c>
      <c r="C36" s="69" t="s">
        <v>471</v>
      </c>
      <c r="D36" s="68" t="s">
        <v>472</v>
      </c>
      <c r="E36" s="69" t="s">
        <v>473</v>
      </c>
      <c r="F36" s="70">
        <v>5</v>
      </c>
      <c r="G36" s="70">
        <v>164.65</v>
      </c>
      <c r="H36" s="97">
        <f>'BDI SEM desoneração'!$G$35</f>
        <v>0.29182458040064985</v>
      </c>
      <c r="I36" s="70">
        <f t="shared" si="6"/>
        <v>212.7</v>
      </c>
      <c r="J36" s="70">
        <f t="shared" si="4"/>
        <v>1063.5</v>
      </c>
      <c r="L36" s="92">
        <f t="shared" si="7"/>
        <v>823.25</v>
      </c>
    </row>
    <row r="37" spans="1:12" ht="15.75" customHeight="1">
      <c r="A37" s="68" t="s">
        <v>474</v>
      </c>
      <c r="B37" s="69" t="s">
        <v>475</v>
      </c>
      <c r="C37" s="69" t="s">
        <v>476</v>
      </c>
      <c r="D37" s="68" t="s">
        <v>477</v>
      </c>
      <c r="E37" s="69" t="s">
        <v>478</v>
      </c>
      <c r="F37" s="70">
        <v>23</v>
      </c>
      <c r="G37" s="70">
        <v>214.11</v>
      </c>
      <c r="H37" s="97">
        <f>'BDI SEM desoneração'!$G$35</f>
        <v>0.29182458040064985</v>
      </c>
      <c r="I37" s="70">
        <f t="shared" si="6"/>
        <v>276.58999999999997</v>
      </c>
      <c r="J37" s="70">
        <f t="shared" si="4"/>
        <v>6361.57</v>
      </c>
      <c r="L37" s="92">
        <f t="shared" si="7"/>
        <v>4924.5300000000007</v>
      </c>
    </row>
    <row r="38" spans="1:12" ht="19.5" customHeight="1">
      <c r="A38" s="66" t="s">
        <v>479</v>
      </c>
      <c r="B38" s="167" t="s">
        <v>480</v>
      </c>
      <c r="C38" s="149"/>
      <c r="D38" s="149"/>
      <c r="E38" s="149"/>
      <c r="F38" s="149"/>
      <c r="G38" s="149"/>
      <c r="H38" s="149"/>
      <c r="I38" s="150"/>
      <c r="J38" s="67">
        <v>8200.0499999999993</v>
      </c>
    </row>
    <row r="39" spans="1:12" ht="15.75" customHeight="1">
      <c r="A39" s="68" t="s">
        <v>481</v>
      </c>
      <c r="B39" s="69" t="s">
        <v>482</v>
      </c>
      <c r="C39" s="69" t="s">
        <v>483</v>
      </c>
      <c r="D39" s="68" t="s">
        <v>484</v>
      </c>
      <c r="E39" s="69" t="s">
        <v>485</v>
      </c>
      <c r="F39" s="70">
        <v>5</v>
      </c>
      <c r="G39" s="70">
        <v>1309.81</v>
      </c>
      <c r="H39" s="97">
        <f>'BDI SEM desoneração'!$G$35</f>
        <v>0.29182458040064985</v>
      </c>
      <c r="I39" s="70">
        <f t="shared" ref="I39" si="8">ROUND((1+H39)*G39,2)</f>
        <v>1692.04</v>
      </c>
      <c r="J39" s="70">
        <f t="shared" si="4"/>
        <v>8460.2000000000007</v>
      </c>
      <c r="L39" s="92">
        <f t="shared" ref="L39:L58" si="9">F39*G39</f>
        <v>6549.0499999999993</v>
      </c>
    </row>
    <row r="40" spans="1:12" ht="19.5" customHeight="1">
      <c r="A40" s="66" t="s">
        <v>486</v>
      </c>
      <c r="B40" s="167" t="s">
        <v>487</v>
      </c>
      <c r="C40" s="149"/>
      <c r="D40" s="149"/>
      <c r="E40" s="149"/>
      <c r="F40" s="149"/>
      <c r="G40" s="149"/>
      <c r="H40" s="149"/>
      <c r="I40" s="150"/>
      <c r="J40" s="67">
        <f>SUM(J41:J44)</f>
        <v>119657.30730000001</v>
      </c>
    </row>
    <row r="41" spans="1:12" ht="15.75" customHeight="1">
      <c r="A41" s="68" t="s">
        <v>488</v>
      </c>
      <c r="B41" s="69" t="s">
        <v>489</v>
      </c>
      <c r="C41" s="69" t="s">
        <v>490</v>
      </c>
      <c r="D41" s="68" t="s">
        <v>491</v>
      </c>
      <c r="E41" s="69" t="s">
        <v>492</v>
      </c>
      <c r="F41" s="70">
        <v>54.02</v>
      </c>
      <c r="G41" s="70">
        <v>277.5</v>
      </c>
      <c r="H41" s="97">
        <f>'BDI SEM desoneração'!$G$35</f>
        <v>0.29182458040064985</v>
      </c>
      <c r="I41" s="70">
        <f t="shared" ref="I41:I44" si="10">ROUND((1+H41)*G41,2)</f>
        <v>358.48</v>
      </c>
      <c r="J41" s="70">
        <f t="shared" si="4"/>
        <v>19365.089600000003</v>
      </c>
      <c r="L41" s="92">
        <f t="shared" si="9"/>
        <v>14990.550000000001</v>
      </c>
    </row>
    <row r="42" spans="1:12" ht="15.75" customHeight="1">
      <c r="A42" s="68" t="s">
        <v>493</v>
      </c>
      <c r="B42" s="69" t="s">
        <v>494</v>
      </c>
      <c r="C42" s="69" t="s">
        <v>495</v>
      </c>
      <c r="D42" s="68" t="s">
        <v>496</v>
      </c>
      <c r="E42" s="69" t="s">
        <v>497</v>
      </c>
      <c r="F42" s="70">
        <v>1957.27</v>
      </c>
      <c r="G42" s="70">
        <v>38.28</v>
      </c>
      <c r="H42" s="97">
        <f>'BDI SEM desoneração'!$G$35</f>
        <v>0.29182458040064985</v>
      </c>
      <c r="I42" s="70">
        <f t="shared" si="10"/>
        <v>49.45</v>
      </c>
      <c r="J42" s="70">
        <f t="shared" si="4"/>
        <v>96787.001499999998</v>
      </c>
      <c r="L42" s="92">
        <f t="shared" si="9"/>
        <v>74924.295599999998</v>
      </c>
    </row>
    <row r="43" spans="1:12" ht="15.75" customHeight="1">
      <c r="A43" s="68" t="s">
        <v>498</v>
      </c>
      <c r="B43" s="69" t="s">
        <v>499</v>
      </c>
      <c r="C43" s="69" t="s">
        <v>500</v>
      </c>
      <c r="D43" s="68" t="s">
        <v>501</v>
      </c>
      <c r="E43" s="69" t="s">
        <v>502</v>
      </c>
      <c r="F43" s="70">
        <v>225.29</v>
      </c>
      <c r="G43" s="70">
        <v>2.17</v>
      </c>
      <c r="H43" s="97">
        <f>'BDI SEM desoneração'!$G$35</f>
        <v>0.29182458040064985</v>
      </c>
      <c r="I43" s="70">
        <f t="shared" si="10"/>
        <v>2.8</v>
      </c>
      <c r="J43" s="70">
        <f t="shared" si="4"/>
        <v>630.8119999999999</v>
      </c>
      <c r="L43" s="92">
        <f t="shared" si="9"/>
        <v>488.87929999999994</v>
      </c>
    </row>
    <row r="44" spans="1:12" ht="15.75" customHeight="1">
      <c r="A44" s="68" t="s">
        <v>503</v>
      </c>
      <c r="B44" s="69" t="s">
        <v>504</v>
      </c>
      <c r="C44" s="69" t="s">
        <v>505</v>
      </c>
      <c r="D44" s="68" t="s">
        <v>506</v>
      </c>
      <c r="E44" s="69" t="s">
        <v>507</v>
      </c>
      <c r="F44" s="70">
        <v>54.02</v>
      </c>
      <c r="G44" s="70">
        <v>46.67</v>
      </c>
      <c r="H44" s="97">
        <f>'BDI SEM desoneração'!$G$72</f>
        <v>0.14019999999999999</v>
      </c>
      <c r="I44" s="70">
        <f t="shared" si="10"/>
        <v>53.21</v>
      </c>
      <c r="J44" s="70">
        <f t="shared" si="4"/>
        <v>2874.4042000000004</v>
      </c>
      <c r="L44" s="92">
        <f t="shared" si="9"/>
        <v>2521.1134000000002</v>
      </c>
    </row>
    <row r="45" spans="1:12" ht="19.5" customHeight="1">
      <c r="A45" s="66" t="s">
        <v>508</v>
      </c>
      <c r="B45" s="167" t="s">
        <v>509</v>
      </c>
      <c r="C45" s="149"/>
      <c r="D45" s="149"/>
      <c r="E45" s="149"/>
      <c r="F45" s="149"/>
      <c r="G45" s="149"/>
      <c r="H45" s="149"/>
      <c r="I45" s="150"/>
      <c r="J45" s="67">
        <f>SUM(J46:J58)</f>
        <v>2419448.4280000003</v>
      </c>
    </row>
    <row r="46" spans="1:12" ht="15.75" customHeight="1">
      <c r="A46" s="68" t="s">
        <v>510</v>
      </c>
      <c r="B46" s="69" t="s">
        <v>511</v>
      </c>
      <c r="C46" s="69" t="s">
        <v>512</v>
      </c>
      <c r="D46" s="68" t="s">
        <v>513</v>
      </c>
      <c r="E46" s="69" t="s">
        <v>514</v>
      </c>
      <c r="F46" s="70">
        <v>588</v>
      </c>
      <c r="G46" s="70">
        <v>2195.5100000000002</v>
      </c>
      <c r="H46" s="97">
        <f>'BDI SEM desoneração'!$G$35</f>
        <v>0.29182458040064985</v>
      </c>
      <c r="I46" s="70">
        <f t="shared" ref="I46:I58" si="11">ROUND((1+H46)*G46,2)</f>
        <v>2836.21</v>
      </c>
      <c r="J46" s="70">
        <f t="shared" si="4"/>
        <v>1667691.48</v>
      </c>
      <c r="L46" s="92">
        <f t="shared" si="9"/>
        <v>1290959.8800000001</v>
      </c>
    </row>
    <row r="47" spans="1:12" ht="15.75" customHeight="1">
      <c r="A47" s="68" t="s">
        <v>515</v>
      </c>
      <c r="B47" s="69" t="s">
        <v>516</v>
      </c>
      <c r="C47" s="69" t="s">
        <v>517</v>
      </c>
      <c r="D47" s="68" t="s">
        <v>518</v>
      </c>
      <c r="E47" s="69" t="s">
        <v>519</v>
      </c>
      <c r="F47" s="70">
        <v>11</v>
      </c>
      <c r="G47" s="70">
        <v>2420.62</v>
      </c>
      <c r="H47" s="97">
        <f>'BDI SEM desoneração'!$G$35</f>
        <v>0.29182458040064985</v>
      </c>
      <c r="I47" s="70">
        <f t="shared" si="11"/>
        <v>3127.02</v>
      </c>
      <c r="J47" s="70">
        <f t="shared" si="4"/>
        <v>34397.22</v>
      </c>
      <c r="L47" s="92">
        <f t="shared" si="9"/>
        <v>26626.82</v>
      </c>
    </row>
    <row r="48" spans="1:12" ht="15.75" customHeight="1">
      <c r="A48" s="68" t="s">
        <v>520</v>
      </c>
      <c r="B48" s="69" t="s">
        <v>521</v>
      </c>
      <c r="C48" s="69" t="s">
        <v>522</v>
      </c>
      <c r="D48" s="68" t="s">
        <v>523</v>
      </c>
      <c r="E48" s="69" t="s">
        <v>524</v>
      </c>
      <c r="F48" s="70">
        <v>86.1</v>
      </c>
      <c r="G48" s="70">
        <v>250.67</v>
      </c>
      <c r="H48" s="97">
        <f>'BDI SEM desoneração'!$G$35</f>
        <v>0.29182458040064985</v>
      </c>
      <c r="I48" s="70">
        <f t="shared" si="11"/>
        <v>323.82</v>
      </c>
      <c r="J48" s="70">
        <f t="shared" si="4"/>
        <v>27880.901999999998</v>
      </c>
      <c r="L48" s="92">
        <f t="shared" si="9"/>
        <v>21582.686999999998</v>
      </c>
    </row>
    <row r="49" spans="1:12" ht="15.75" customHeight="1">
      <c r="A49" s="68" t="s">
        <v>525</v>
      </c>
      <c r="B49" s="69" t="s">
        <v>526</v>
      </c>
      <c r="C49" s="69" t="s">
        <v>527</v>
      </c>
      <c r="D49" s="68" t="s">
        <v>528</v>
      </c>
      <c r="E49" s="69" t="s">
        <v>529</v>
      </c>
      <c r="F49" s="70">
        <v>42</v>
      </c>
      <c r="G49" s="70">
        <v>139.33000000000001</v>
      </c>
      <c r="H49" s="97">
        <f>'BDI SEM desoneração'!$G$35</f>
        <v>0.29182458040064985</v>
      </c>
      <c r="I49" s="70">
        <f t="shared" si="11"/>
        <v>179.99</v>
      </c>
      <c r="J49" s="70">
        <f t="shared" si="4"/>
        <v>7559.58</v>
      </c>
      <c r="L49" s="92">
        <f t="shared" si="9"/>
        <v>5851.8600000000006</v>
      </c>
    </row>
    <row r="50" spans="1:12" ht="15.75" customHeight="1">
      <c r="A50" s="68" t="s">
        <v>530</v>
      </c>
      <c r="B50" s="69" t="s">
        <v>531</v>
      </c>
      <c r="C50" s="69" t="s">
        <v>532</v>
      </c>
      <c r="D50" s="68" t="s">
        <v>533</v>
      </c>
      <c r="E50" s="69" t="s">
        <v>534</v>
      </c>
      <c r="F50" s="70">
        <v>214</v>
      </c>
      <c r="G50" s="70">
        <v>258.06</v>
      </c>
      <c r="H50" s="97">
        <f>'BDI SEM desoneração'!$G$35</f>
        <v>0.29182458040064985</v>
      </c>
      <c r="I50" s="70">
        <f t="shared" si="11"/>
        <v>333.37</v>
      </c>
      <c r="J50" s="70">
        <f t="shared" si="4"/>
        <v>71341.180000000008</v>
      </c>
      <c r="L50" s="92">
        <f t="shared" si="9"/>
        <v>55224.840000000004</v>
      </c>
    </row>
    <row r="51" spans="1:12" ht="15.75" customHeight="1">
      <c r="A51" s="68" t="s">
        <v>535</v>
      </c>
      <c r="B51" s="69" t="s">
        <v>536</v>
      </c>
      <c r="C51" s="69" t="s">
        <v>537</v>
      </c>
      <c r="D51" s="68" t="s">
        <v>538</v>
      </c>
      <c r="E51" s="69" t="s">
        <v>539</v>
      </c>
      <c r="F51" s="70">
        <v>214</v>
      </c>
      <c r="G51" s="70">
        <v>31.19</v>
      </c>
      <c r="H51" s="97">
        <f>'BDI SEM desoneração'!$G$35</f>
        <v>0.29182458040064985</v>
      </c>
      <c r="I51" s="70">
        <f t="shared" si="11"/>
        <v>40.29</v>
      </c>
      <c r="J51" s="70">
        <f t="shared" si="4"/>
        <v>8622.06</v>
      </c>
      <c r="L51" s="92">
        <f t="shared" si="9"/>
        <v>6674.66</v>
      </c>
    </row>
    <row r="52" spans="1:12" ht="15.75" customHeight="1">
      <c r="A52" s="68" t="s">
        <v>540</v>
      </c>
      <c r="B52" s="69" t="s">
        <v>541</v>
      </c>
      <c r="C52" s="69" t="s">
        <v>542</v>
      </c>
      <c r="D52" s="68" t="s">
        <v>543</v>
      </c>
      <c r="E52" s="69" t="s">
        <v>544</v>
      </c>
      <c r="F52" s="70">
        <v>6281</v>
      </c>
      <c r="G52" s="70">
        <v>14.61</v>
      </c>
      <c r="H52" s="97">
        <f>'BDI SEM desoneração'!$G$35</f>
        <v>0.29182458040064985</v>
      </c>
      <c r="I52" s="70">
        <f t="shared" si="11"/>
        <v>18.87</v>
      </c>
      <c r="J52" s="70">
        <f t="shared" si="4"/>
        <v>118522.47</v>
      </c>
      <c r="L52" s="92">
        <f t="shared" si="9"/>
        <v>91765.41</v>
      </c>
    </row>
    <row r="53" spans="1:12" ht="15.75" customHeight="1">
      <c r="A53" s="68" t="s">
        <v>545</v>
      </c>
      <c r="B53" s="69" t="s">
        <v>546</v>
      </c>
      <c r="C53" s="69" t="s">
        <v>547</v>
      </c>
      <c r="D53" s="68" t="s">
        <v>548</v>
      </c>
      <c r="E53" s="69" t="s">
        <v>549</v>
      </c>
      <c r="F53" s="70">
        <v>7280</v>
      </c>
      <c r="G53" s="70">
        <v>8.41</v>
      </c>
      <c r="H53" s="97">
        <f>'BDI SEM desoneração'!$G$35</f>
        <v>0.29182458040064985</v>
      </c>
      <c r="I53" s="70">
        <f t="shared" si="11"/>
        <v>10.86</v>
      </c>
      <c r="J53" s="70">
        <f t="shared" si="4"/>
        <v>79060.800000000003</v>
      </c>
      <c r="L53" s="92">
        <f t="shared" si="9"/>
        <v>61224.800000000003</v>
      </c>
    </row>
    <row r="54" spans="1:12" ht="15.75" customHeight="1">
      <c r="A54" s="68" t="s">
        <v>550</v>
      </c>
      <c r="B54" s="69" t="s">
        <v>551</v>
      </c>
      <c r="C54" s="69" t="s">
        <v>552</v>
      </c>
      <c r="D54" s="68" t="s">
        <v>553</v>
      </c>
      <c r="E54" s="69" t="s">
        <v>554</v>
      </c>
      <c r="F54" s="70">
        <v>1507</v>
      </c>
      <c r="G54" s="70">
        <v>7.99</v>
      </c>
      <c r="H54" s="97">
        <f>'BDI SEM desoneração'!$G$35</f>
        <v>0.29182458040064985</v>
      </c>
      <c r="I54" s="70">
        <f t="shared" si="11"/>
        <v>10.32</v>
      </c>
      <c r="J54" s="70">
        <f t="shared" si="4"/>
        <v>15552.24</v>
      </c>
      <c r="L54" s="92">
        <f t="shared" si="9"/>
        <v>12040.93</v>
      </c>
    </row>
    <row r="55" spans="1:12" ht="15.75" customHeight="1">
      <c r="A55" s="68" t="s">
        <v>555</v>
      </c>
      <c r="B55" s="69" t="s">
        <v>556</v>
      </c>
      <c r="C55" s="69" t="s">
        <v>557</v>
      </c>
      <c r="D55" s="68" t="s">
        <v>558</v>
      </c>
      <c r="E55" s="69" t="s">
        <v>559</v>
      </c>
      <c r="F55" s="70">
        <v>516.6</v>
      </c>
      <c r="G55" s="70">
        <v>102.77</v>
      </c>
      <c r="H55" s="97">
        <f>'BDI SEM desoneração'!$G$35</f>
        <v>0.29182458040064985</v>
      </c>
      <c r="I55" s="70">
        <f t="shared" si="11"/>
        <v>132.76</v>
      </c>
      <c r="J55" s="70">
        <f t="shared" si="4"/>
        <v>68583.815999999992</v>
      </c>
      <c r="L55" s="92">
        <f t="shared" si="9"/>
        <v>53090.982000000004</v>
      </c>
    </row>
    <row r="56" spans="1:12" ht="15.75" customHeight="1">
      <c r="A56" s="68" t="s">
        <v>560</v>
      </c>
      <c r="B56" s="69" t="s">
        <v>561</v>
      </c>
      <c r="C56" s="69" t="s">
        <v>562</v>
      </c>
      <c r="D56" s="68" t="s">
        <v>563</v>
      </c>
      <c r="E56" s="69" t="s">
        <v>564</v>
      </c>
      <c r="F56" s="70">
        <v>4182</v>
      </c>
      <c r="G56" s="70">
        <v>54.93</v>
      </c>
      <c r="H56" s="97">
        <f>'BDI SEM desoneração'!$G$35</f>
        <v>0.29182458040064985</v>
      </c>
      <c r="I56" s="70">
        <f t="shared" si="11"/>
        <v>70.959999999999994</v>
      </c>
      <c r="J56" s="70">
        <f t="shared" si="4"/>
        <v>296754.71999999997</v>
      </c>
      <c r="L56" s="92">
        <f t="shared" si="9"/>
        <v>229717.26</v>
      </c>
    </row>
    <row r="57" spans="1:12" ht="15.75" customHeight="1">
      <c r="A57" s="68" t="s">
        <v>565</v>
      </c>
      <c r="B57" s="69" t="s">
        <v>566</v>
      </c>
      <c r="C57" s="69" t="s">
        <v>567</v>
      </c>
      <c r="D57" s="68" t="s">
        <v>568</v>
      </c>
      <c r="E57" s="69" t="s">
        <v>569</v>
      </c>
      <c r="F57" s="70">
        <v>3</v>
      </c>
      <c r="G57" s="70">
        <v>3435.85</v>
      </c>
      <c r="H57" s="97">
        <f>'BDI SEM desoneração'!$G$35</f>
        <v>0.29182458040064985</v>
      </c>
      <c r="I57" s="70">
        <f t="shared" si="11"/>
        <v>4438.5200000000004</v>
      </c>
      <c r="J57" s="70">
        <f t="shared" si="4"/>
        <v>13315.560000000001</v>
      </c>
      <c r="L57" s="92">
        <f t="shared" si="9"/>
        <v>10307.549999999999</v>
      </c>
    </row>
    <row r="58" spans="1:12" ht="15.75" customHeight="1">
      <c r="A58" s="68" t="s">
        <v>570</v>
      </c>
      <c r="B58" s="69" t="s">
        <v>571</v>
      </c>
      <c r="C58" s="69" t="s">
        <v>572</v>
      </c>
      <c r="D58" s="68" t="s">
        <v>573</v>
      </c>
      <c r="E58" s="69" t="s">
        <v>574</v>
      </c>
      <c r="F58" s="70">
        <v>720</v>
      </c>
      <c r="G58" s="70">
        <v>10.93</v>
      </c>
      <c r="H58" s="97">
        <f>'BDI SEM desoneração'!$G$35</f>
        <v>0.29182458040064985</v>
      </c>
      <c r="I58" s="70">
        <f t="shared" si="11"/>
        <v>14.12</v>
      </c>
      <c r="J58" s="70">
        <f t="shared" si="4"/>
        <v>10166.4</v>
      </c>
      <c r="L58" s="92">
        <f t="shared" si="9"/>
        <v>7869.5999999999995</v>
      </c>
    </row>
    <row r="59" spans="1:12" ht="15" customHeight="1">
      <c r="A59" s="44"/>
      <c r="B59" s="44"/>
      <c r="C59" s="44"/>
      <c r="D59" s="44"/>
      <c r="E59" s="44"/>
      <c r="F59" s="44"/>
      <c r="G59" s="44"/>
      <c r="H59" s="168" t="s">
        <v>575</v>
      </c>
      <c r="I59" s="150"/>
      <c r="J59" s="67">
        <f>J3+J18</f>
        <v>3338907.0824000007</v>
      </c>
      <c r="L59" s="99">
        <f>SUM(L5:L58)</f>
        <v>2631704.5244</v>
      </c>
    </row>
    <row r="60" spans="1:12" ht="15.75" customHeight="1"/>
    <row r="61" spans="1:12" ht="15.75" customHeight="1">
      <c r="J61" s="125"/>
    </row>
    <row r="62" spans="1:12" ht="15.75" customHeight="1"/>
    <row r="63" spans="1:12" ht="15.75" customHeight="1"/>
    <row r="64" spans="1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B38:I38"/>
    <mergeCell ref="B40:I40"/>
    <mergeCell ref="B45:I45"/>
    <mergeCell ref="H59:I59"/>
    <mergeCell ref="A1:J1"/>
    <mergeCell ref="B3:I3"/>
    <mergeCell ref="B4:I4"/>
    <mergeCell ref="B12:I12"/>
    <mergeCell ref="B18:I18"/>
    <mergeCell ref="B19:I19"/>
    <mergeCell ref="B32:I32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outlinePr summaryBelow="0"/>
  </sheetPr>
  <dimension ref="A1:L1000"/>
  <sheetViews>
    <sheetView topLeftCell="A748" zoomScale="160" zoomScaleNormal="160" workbookViewId="0">
      <selection sqref="A1:J1"/>
    </sheetView>
  </sheetViews>
  <sheetFormatPr defaultColWidth="14.42578125" defaultRowHeight="15" customHeight="1"/>
  <cols>
    <col min="1" max="1" width="8.28515625" customWidth="1"/>
    <col min="2" max="2" width="31.7109375" customWidth="1"/>
    <col min="3" max="3" width="5" customWidth="1"/>
    <col min="4" max="4" width="2.42578125" customWidth="1"/>
    <col min="5" max="11" width="5" customWidth="1"/>
    <col min="12" max="12" width="10" customWidth="1"/>
    <col min="13" max="26" width="8.7109375" customWidth="1"/>
  </cols>
  <sheetData>
    <row r="1" spans="1:12" ht="102" customHeight="1">
      <c r="A1" s="154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9.75" customHeight="1">
      <c r="A2" s="44"/>
      <c r="B2" s="44"/>
      <c r="C2" s="44"/>
      <c r="D2" s="44"/>
      <c r="E2" s="170"/>
      <c r="F2" s="127"/>
      <c r="G2" s="127"/>
      <c r="H2" s="44"/>
      <c r="I2" s="44"/>
      <c r="J2" s="44"/>
      <c r="K2" s="44"/>
      <c r="L2" s="44"/>
    </row>
    <row r="3" spans="1:12" ht="19.5" customHeight="1">
      <c r="A3" s="171" t="s">
        <v>576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50"/>
    </row>
    <row r="4" spans="1:12" ht="19.5" customHeight="1">
      <c r="A4" s="180" t="s">
        <v>577</v>
      </c>
      <c r="B4" s="149"/>
      <c r="C4" s="149"/>
      <c r="D4" s="149"/>
      <c r="E4" s="149"/>
      <c r="F4" s="150"/>
      <c r="G4" s="65" t="s">
        <v>578</v>
      </c>
      <c r="H4" s="179" t="s">
        <v>579</v>
      </c>
      <c r="I4" s="150"/>
      <c r="J4" s="179" t="s">
        <v>580</v>
      </c>
      <c r="K4" s="150"/>
      <c r="L4" s="65" t="s">
        <v>581</v>
      </c>
    </row>
    <row r="5" spans="1:12" ht="15" customHeight="1">
      <c r="A5" s="69" t="s">
        <v>582</v>
      </c>
      <c r="B5" s="181" t="s">
        <v>583</v>
      </c>
      <c r="C5" s="149"/>
      <c r="D5" s="149"/>
      <c r="E5" s="149"/>
      <c r="F5" s="149"/>
      <c r="G5" s="69" t="s">
        <v>584</v>
      </c>
      <c r="H5" s="182">
        <v>0.48399999999999999</v>
      </c>
      <c r="I5" s="150"/>
      <c r="J5" s="198">
        <v>14.39</v>
      </c>
      <c r="K5" s="150"/>
      <c r="L5" s="71">
        <v>6.9647600000000001</v>
      </c>
    </row>
    <row r="6" spans="1:12" ht="15" customHeight="1">
      <c r="A6" s="69" t="s">
        <v>585</v>
      </c>
      <c r="B6" s="181" t="s">
        <v>586</v>
      </c>
      <c r="C6" s="149"/>
      <c r="D6" s="149"/>
      <c r="E6" s="149"/>
      <c r="F6" s="149"/>
      <c r="G6" s="69" t="s">
        <v>587</v>
      </c>
      <c r="H6" s="182">
        <v>0.48399999999999999</v>
      </c>
      <c r="I6" s="150"/>
      <c r="J6" s="198">
        <v>10.58</v>
      </c>
      <c r="K6" s="150"/>
      <c r="L6" s="71">
        <v>5.1207200000000004</v>
      </c>
    </row>
    <row r="7" spans="1:12" ht="15" customHeight="1">
      <c r="A7" s="44"/>
      <c r="B7" s="44"/>
      <c r="C7" s="44"/>
      <c r="D7" s="44"/>
      <c r="E7" s="44"/>
      <c r="F7" s="44"/>
      <c r="G7" s="44"/>
      <c r="H7" s="168" t="s">
        <v>588</v>
      </c>
      <c r="I7" s="149"/>
      <c r="J7" s="149"/>
      <c r="K7" s="150"/>
      <c r="L7" s="72">
        <v>12.0855</v>
      </c>
    </row>
    <row r="8" spans="1:12" ht="19.5" customHeight="1">
      <c r="A8" s="180" t="s">
        <v>589</v>
      </c>
      <c r="B8" s="149"/>
      <c r="C8" s="149"/>
      <c r="D8" s="149"/>
      <c r="E8" s="149"/>
      <c r="F8" s="150"/>
      <c r="G8" s="65" t="s">
        <v>590</v>
      </c>
      <c r="H8" s="179" t="s">
        <v>591</v>
      </c>
      <c r="I8" s="150"/>
      <c r="J8" s="179" t="s">
        <v>592</v>
      </c>
      <c r="K8" s="150"/>
      <c r="L8" s="65" t="s">
        <v>593</v>
      </c>
    </row>
    <row r="9" spans="1:12" ht="15" customHeight="1">
      <c r="A9" s="69" t="s">
        <v>594</v>
      </c>
      <c r="B9" s="181" t="s">
        <v>595</v>
      </c>
      <c r="C9" s="149"/>
      <c r="D9" s="149"/>
      <c r="E9" s="149"/>
      <c r="F9" s="150"/>
      <c r="G9" s="69" t="s">
        <v>596</v>
      </c>
      <c r="H9" s="182">
        <v>0.04</v>
      </c>
      <c r="I9" s="150"/>
      <c r="J9" s="183">
        <v>10.43</v>
      </c>
      <c r="K9" s="150"/>
      <c r="L9" s="71">
        <v>0.41720000000000002</v>
      </c>
    </row>
    <row r="10" spans="1:12" ht="15" customHeight="1">
      <c r="A10" s="69" t="s">
        <v>597</v>
      </c>
      <c r="B10" s="181" t="s">
        <v>598</v>
      </c>
      <c r="C10" s="149"/>
      <c r="D10" s="149"/>
      <c r="E10" s="149"/>
      <c r="F10" s="150"/>
      <c r="G10" s="69" t="s">
        <v>599</v>
      </c>
      <c r="H10" s="182">
        <v>0.12</v>
      </c>
      <c r="I10" s="150"/>
      <c r="J10" s="183">
        <v>13.94</v>
      </c>
      <c r="K10" s="150"/>
      <c r="L10" s="71">
        <v>1.6728000000000001</v>
      </c>
    </row>
    <row r="11" spans="1:12" ht="15" customHeight="1">
      <c r="A11" s="69" t="s">
        <v>600</v>
      </c>
      <c r="B11" s="181" t="s">
        <v>601</v>
      </c>
      <c r="C11" s="149"/>
      <c r="D11" s="149"/>
      <c r="E11" s="149"/>
      <c r="F11" s="150"/>
      <c r="G11" s="69" t="s">
        <v>602</v>
      </c>
      <c r="H11" s="182">
        <v>0.16</v>
      </c>
      <c r="I11" s="150"/>
      <c r="J11" s="183">
        <v>1.3</v>
      </c>
      <c r="K11" s="150"/>
      <c r="L11" s="71">
        <v>0.20799999999999999</v>
      </c>
    </row>
    <row r="12" spans="1:12" ht="15" customHeight="1">
      <c r="A12" s="69" t="s">
        <v>603</v>
      </c>
      <c r="B12" s="181" t="s">
        <v>604</v>
      </c>
      <c r="C12" s="149"/>
      <c r="D12" s="149"/>
      <c r="E12" s="149"/>
      <c r="F12" s="150"/>
      <c r="G12" s="69" t="s">
        <v>605</v>
      </c>
      <c r="H12" s="182">
        <v>1.01</v>
      </c>
      <c r="I12" s="150"/>
      <c r="J12" s="183">
        <v>2.8</v>
      </c>
      <c r="K12" s="150"/>
      <c r="L12" s="71">
        <v>2.8279999999999998</v>
      </c>
    </row>
    <row r="13" spans="1:12" ht="15" customHeight="1">
      <c r="A13" s="69" t="s">
        <v>606</v>
      </c>
      <c r="B13" s="181" t="s">
        <v>607</v>
      </c>
      <c r="C13" s="149"/>
      <c r="D13" s="149"/>
      <c r="E13" s="149"/>
      <c r="F13" s="150"/>
      <c r="G13" s="69" t="s">
        <v>608</v>
      </c>
      <c r="H13" s="182">
        <v>0.2424</v>
      </c>
      <c r="I13" s="150"/>
      <c r="J13" s="183">
        <v>6.47</v>
      </c>
      <c r="K13" s="150"/>
      <c r="L13" s="71">
        <v>1.5683279999999999</v>
      </c>
    </row>
    <row r="14" spans="1:12" ht="15" customHeight="1">
      <c r="A14" s="69" t="s">
        <v>609</v>
      </c>
      <c r="B14" s="181" t="s">
        <v>610</v>
      </c>
      <c r="C14" s="149"/>
      <c r="D14" s="149"/>
      <c r="E14" s="149"/>
      <c r="F14" s="150"/>
      <c r="G14" s="69" t="s">
        <v>611</v>
      </c>
      <c r="H14" s="182">
        <v>0.12</v>
      </c>
      <c r="I14" s="150"/>
      <c r="J14" s="183">
        <v>0.68</v>
      </c>
      <c r="K14" s="150"/>
      <c r="L14" s="71">
        <v>8.1600000000000006E-2</v>
      </c>
    </row>
    <row r="15" spans="1:12" ht="15" customHeight="1">
      <c r="A15" s="69" t="s">
        <v>612</v>
      </c>
      <c r="B15" s="181" t="s">
        <v>613</v>
      </c>
      <c r="C15" s="149"/>
      <c r="D15" s="149"/>
      <c r="E15" s="149"/>
      <c r="F15" s="150"/>
      <c r="G15" s="69" t="s">
        <v>614</v>
      </c>
      <c r="H15" s="182">
        <v>0.04</v>
      </c>
      <c r="I15" s="150"/>
      <c r="J15" s="183">
        <v>1.81</v>
      </c>
      <c r="K15" s="150"/>
      <c r="L15" s="71">
        <v>7.2400000000000006E-2</v>
      </c>
    </row>
    <row r="16" spans="1:12" ht="15" customHeight="1">
      <c r="A16" s="69" t="s">
        <v>615</v>
      </c>
      <c r="B16" s="181" t="s">
        <v>616</v>
      </c>
      <c r="C16" s="149"/>
      <c r="D16" s="149"/>
      <c r="E16" s="149"/>
      <c r="F16" s="150"/>
      <c r="G16" s="69" t="s">
        <v>617</v>
      </c>
      <c r="H16" s="182">
        <v>0.04</v>
      </c>
      <c r="I16" s="150"/>
      <c r="J16" s="183">
        <v>2.88</v>
      </c>
      <c r="K16" s="150"/>
      <c r="L16" s="71">
        <v>0.1152</v>
      </c>
    </row>
    <row r="17" spans="1:12" ht="15" customHeight="1">
      <c r="A17" s="69" t="s">
        <v>618</v>
      </c>
      <c r="B17" s="181" t="s">
        <v>619</v>
      </c>
      <c r="C17" s="149"/>
      <c r="D17" s="149"/>
      <c r="E17" s="149"/>
      <c r="F17" s="150"/>
      <c r="G17" s="69" t="s">
        <v>620</v>
      </c>
      <c r="H17" s="182">
        <v>0.04</v>
      </c>
      <c r="I17" s="150"/>
      <c r="J17" s="183">
        <v>0.65</v>
      </c>
      <c r="K17" s="150"/>
      <c r="L17" s="71">
        <v>2.5999999999999999E-2</v>
      </c>
    </row>
    <row r="18" spans="1:12" ht="15" customHeight="1">
      <c r="A18" s="69" t="s">
        <v>621</v>
      </c>
      <c r="B18" s="181" t="s">
        <v>622</v>
      </c>
      <c r="C18" s="149"/>
      <c r="D18" s="149"/>
      <c r="E18" s="149"/>
      <c r="F18" s="150"/>
      <c r="G18" s="69" t="s">
        <v>623</v>
      </c>
      <c r="H18" s="182">
        <v>0.08</v>
      </c>
      <c r="I18" s="150"/>
      <c r="J18" s="183">
        <v>30.52</v>
      </c>
      <c r="K18" s="150"/>
      <c r="L18" s="71">
        <v>2.4416000000000002</v>
      </c>
    </row>
    <row r="19" spans="1:12" ht="15" customHeight="1">
      <c r="A19" s="69" t="s">
        <v>624</v>
      </c>
      <c r="B19" s="181" t="s">
        <v>625</v>
      </c>
      <c r="C19" s="149"/>
      <c r="D19" s="149"/>
      <c r="E19" s="149"/>
      <c r="F19" s="150"/>
      <c r="G19" s="69" t="s">
        <v>626</v>
      </c>
      <c r="H19" s="182">
        <v>0.04</v>
      </c>
      <c r="I19" s="150"/>
      <c r="J19" s="183">
        <v>71.930000000000007</v>
      </c>
      <c r="K19" s="150"/>
      <c r="L19" s="71">
        <v>2.8772000000000002</v>
      </c>
    </row>
    <row r="20" spans="1:12" ht="15" customHeight="1">
      <c r="A20" s="69" t="s">
        <v>627</v>
      </c>
      <c r="B20" s="181" t="s">
        <v>628</v>
      </c>
      <c r="C20" s="149"/>
      <c r="D20" s="149"/>
      <c r="E20" s="149"/>
      <c r="F20" s="150"/>
      <c r="G20" s="69" t="s">
        <v>629</v>
      </c>
      <c r="H20" s="182">
        <v>0.3468</v>
      </c>
      <c r="I20" s="150"/>
      <c r="J20" s="183">
        <v>0.19</v>
      </c>
      <c r="K20" s="150"/>
      <c r="L20" s="71">
        <v>6.5892000000000006E-2</v>
      </c>
    </row>
    <row r="21" spans="1:12" ht="15" customHeight="1">
      <c r="A21" s="69" t="s">
        <v>630</v>
      </c>
      <c r="B21" s="181" t="s">
        <v>631</v>
      </c>
      <c r="C21" s="149"/>
      <c r="D21" s="149"/>
      <c r="E21" s="149"/>
      <c r="F21" s="150"/>
      <c r="G21" s="69" t="s">
        <v>632</v>
      </c>
      <c r="H21" s="182">
        <v>3.5479999999999999E-3</v>
      </c>
      <c r="I21" s="150"/>
      <c r="J21" s="183">
        <v>42.35</v>
      </c>
      <c r="K21" s="150"/>
      <c r="L21" s="71">
        <v>0.1502578</v>
      </c>
    </row>
    <row r="22" spans="1:12" ht="15" customHeight="1">
      <c r="A22" s="69" t="s">
        <v>633</v>
      </c>
      <c r="B22" s="181" t="s">
        <v>634</v>
      </c>
      <c r="C22" s="149"/>
      <c r="D22" s="149"/>
      <c r="E22" s="149"/>
      <c r="F22" s="150"/>
      <c r="G22" s="69" t="s">
        <v>635</v>
      </c>
      <c r="H22" s="182">
        <v>2.2399999999999998E-3</v>
      </c>
      <c r="I22" s="150"/>
      <c r="J22" s="183">
        <v>33.93</v>
      </c>
      <c r="K22" s="150"/>
      <c r="L22" s="71">
        <v>7.6003200000000007E-2</v>
      </c>
    </row>
    <row r="23" spans="1:12" ht="15" customHeight="1">
      <c r="A23" s="69" t="s">
        <v>636</v>
      </c>
      <c r="B23" s="181" t="s">
        <v>637</v>
      </c>
      <c r="C23" s="149"/>
      <c r="D23" s="149"/>
      <c r="E23" s="149"/>
      <c r="F23" s="150"/>
      <c r="G23" s="69" t="s">
        <v>638</v>
      </c>
      <c r="H23" s="182">
        <v>0.04</v>
      </c>
      <c r="I23" s="150"/>
      <c r="J23" s="183">
        <v>66.290000000000006</v>
      </c>
      <c r="K23" s="150"/>
      <c r="L23" s="71">
        <v>2.6516000000000002</v>
      </c>
    </row>
    <row r="24" spans="1:12" ht="15" customHeight="1">
      <c r="A24" s="69" t="s">
        <v>639</v>
      </c>
      <c r="B24" s="181" t="s">
        <v>640</v>
      </c>
      <c r="C24" s="149"/>
      <c r="D24" s="149"/>
      <c r="E24" s="149"/>
      <c r="F24" s="150"/>
      <c r="G24" s="69" t="s">
        <v>641</v>
      </c>
      <c r="H24" s="182">
        <v>0.04</v>
      </c>
      <c r="I24" s="150"/>
      <c r="J24" s="183">
        <v>61.79</v>
      </c>
      <c r="K24" s="150"/>
      <c r="L24" s="71">
        <v>2.4716</v>
      </c>
    </row>
    <row r="25" spans="1:12" ht="15" customHeight="1">
      <c r="A25" s="44"/>
      <c r="B25" s="44"/>
      <c r="C25" s="44"/>
      <c r="D25" s="44"/>
      <c r="E25" s="44"/>
      <c r="F25" s="44"/>
      <c r="G25" s="44"/>
      <c r="H25" s="168" t="s">
        <v>642</v>
      </c>
      <c r="I25" s="149"/>
      <c r="J25" s="149"/>
      <c r="K25" s="150"/>
      <c r="L25" s="72">
        <v>17.723700000000001</v>
      </c>
    </row>
    <row r="26" spans="1:12" ht="15" customHeight="1">
      <c r="A26" s="44"/>
      <c r="B26" s="44"/>
      <c r="C26" s="44"/>
      <c r="D26" s="44"/>
      <c r="E26" s="44"/>
      <c r="F26" s="44"/>
      <c r="G26" s="44"/>
      <c r="H26" s="169" t="s">
        <v>643</v>
      </c>
      <c r="I26" s="149"/>
      <c r="J26" s="149"/>
      <c r="K26" s="150"/>
      <c r="L26" s="71">
        <v>29.809200000000001</v>
      </c>
    </row>
    <row r="27" spans="1:12" ht="15" customHeight="1">
      <c r="A27" s="44"/>
      <c r="B27" s="44"/>
      <c r="C27" s="44"/>
      <c r="D27" s="44"/>
      <c r="E27" s="44"/>
      <c r="F27" s="44"/>
      <c r="G27" s="44"/>
      <c r="H27" s="169" t="s">
        <v>644</v>
      </c>
      <c r="I27" s="149"/>
      <c r="J27" s="149"/>
      <c r="K27" s="150"/>
      <c r="L27" s="67">
        <v>29.81</v>
      </c>
    </row>
    <row r="28" spans="1:12" ht="15" customHeight="1">
      <c r="A28" s="44"/>
      <c r="B28" s="44"/>
      <c r="C28" s="44"/>
      <c r="D28" s="44"/>
      <c r="E28" s="44"/>
      <c r="F28" s="44"/>
      <c r="G28" s="44"/>
    </row>
    <row r="29" spans="1:12" ht="15" customHeight="1">
      <c r="A29" s="44"/>
      <c r="B29" s="44"/>
      <c r="C29" s="44"/>
      <c r="D29" s="44"/>
      <c r="E29" s="44"/>
      <c r="F29" s="44"/>
      <c r="G29" s="44"/>
    </row>
    <row r="30" spans="1:12" ht="9.75" customHeight="1">
      <c r="A30" s="44"/>
      <c r="B30" s="44"/>
      <c r="C30" s="44"/>
      <c r="D30" s="44"/>
      <c r="E30" s="170"/>
      <c r="F30" s="127"/>
      <c r="G30" s="127"/>
      <c r="H30" s="44"/>
      <c r="I30" s="44"/>
      <c r="J30" s="44"/>
      <c r="K30" s="44"/>
      <c r="L30" s="44"/>
    </row>
    <row r="31" spans="1:12" ht="19.5" customHeight="1">
      <c r="A31" s="171" t="s">
        <v>645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50"/>
    </row>
    <row r="32" spans="1:12" ht="12.75" customHeight="1">
      <c r="A32" s="185" t="s">
        <v>646</v>
      </c>
      <c r="B32" s="146"/>
      <c r="C32" s="146"/>
      <c r="D32" s="186"/>
      <c r="E32" s="190" t="s">
        <v>647</v>
      </c>
      <c r="F32" s="179" t="s">
        <v>648</v>
      </c>
      <c r="G32" s="150"/>
      <c r="H32" s="179" t="s">
        <v>649</v>
      </c>
      <c r="I32" s="149"/>
      <c r="J32" s="149"/>
      <c r="K32" s="150"/>
      <c r="L32" s="184" t="s">
        <v>650</v>
      </c>
    </row>
    <row r="33" spans="1:12" ht="12" customHeight="1">
      <c r="A33" s="187"/>
      <c r="B33" s="188"/>
      <c r="C33" s="188"/>
      <c r="D33" s="189"/>
      <c r="E33" s="191"/>
      <c r="F33" s="73" t="s">
        <v>651</v>
      </c>
      <c r="G33" s="73" t="s">
        <v>652</v>
      </c>
      <c r="H33" s="173" t="s">
        <v>653</v>
      </c>
      <c r="I33" s="150"/>
      <c r="J33" s="173" t="s">
        <v>654</v>
      </c>
      <c r="K33" s="150"/>
      <c r="L33" s="156"/>
    </row>
    <row r="34" spans="1:12" ht="15" customHeight="1">
      <c r="A34" s="69" t="s">
        <v>655</v>
      </c>
      <c r="B34" s="181" t="s">
        <v>656</v>
      </c>
      <c r="C34" s="149"/>
      <c r="D34" s="150"/>
      <c r="E34" s="74">
        <v>2.2491000000000001E-2</v>
      </c>
      <c r="F34" s="74">
        <v>1</v>
      </c>
      <c r="G34" s="74">
        <v>0</v>
      </c>
      <c r="H34" s="198">
        <v>29.01</v>
      </c>
      <c r="I34" s="150"/>
      <c r="J34" s="198">
        <v>13.54</v>
      </c>
      <c r="K34" s="150"/>
      <c r="L34" s="71">
        <v>0.65246391000000004</v>
      </c>
    </row>
    <row r="35" spans="1:12" ht="15" customHeight="1">
      <c r="A35" s="69" t="s">
        <v>657</v>
      </c>
      <c r="B35" s="181" t="s">
        <v>658</v>
      </c>
      <c r="C35" s="149"/>
      <c r="D35" s="150"/>
      <c r="E35" s="74">
        <v>3.2000000000000001E-2</v>
      </c>
      <c r="F35" s="74">
        <v>1</v>
      </c>
      <c r="G35" s="74">
        <v>0</v>
      </c>
      <c r="H35" s="198">
        <v>76.72</v>
      </c>
      <c r="I35" s="150"/>
      <c r="J35" s="198">
        <v>13.54</v>
      </c>
      <c r="K35" s="150"/>
      <c r="L35" s="71">
        <v>2.4550399999999999</v>
      </c>
    </row>
    <row r="36" spans="1:12" ht="15" customHeight="1">
      <c r="A36" s="44"/>
      <c r="B36" s="44"/>
      <c r="C36" s="44"/>
      <c r="D36" s="44"/>
      <c r="E36" s="44"/>
      <c r="F36" s="44"/>
      <c r="G36" s="44"/>
      <c r="H36" s="168" t="s">
        <v>659</v>
      </c>
      <c r="I36" s="149"/>
      <c r="J36" s="149"/>
      <c r="K36" s="150"/>
      <c r="L36" s="72">
        <v>3.1074999999999999</v>
      </c>
    </row>
    <row r="37" spans="1:12" ht="19.5" customHeight="1">
      <c r="A37" s="180" t="s">
        <v>660</v>
      </c>
      <c r="B37" s="149"/>
      <c r="C37" s="149"/>
      <c r="D37" s="149"/>
      <c r="E37" s="149"/>
      <c r="F37" s="150"/>
      <c r="G37" s="65" t="s">
        <v>661</v>
      </c>
      <c r="H37" s="179" t="s">
        <v>662</v>
      </c>
      <c r="I37" s="150"/>
      <c r="J37" s="179" t="s">
        <v>663</v>
      </c>
      <c r="K37" s="150"/>
      <c r="L37" s="65" t="s">
        <v>664</v>
      </c>
    </row>
    <row r="38" spans="1:12" ht="15" customHeight="1">
      <c r="A38" s="69" t="s">
        <v>665</v>
      </c>
      <c r="B38" s="181" t="s">
        <v>666</v>
      </c>
      <c r="C38" s="149"/>
      <c r="D38" s="149"/>
      <c r="E38" s="149"/>
      <c r="F38" s="149"/>
      <c r="G38" s="69" t="s">
        <v>667</v>
      </c>
      <c r="H38" s="182">
        <v>0.4511</v>
      </c>
      <c r="I38" s="150"/>
      <c r="J38" s="198">
        <v>14.39</v>
      </c>
      <c r="K38" s="150"/>
      <c r="L38" s="71">
        <v>6.4913290000000003</v>
      </c>
    </row>
    <row r="39" spans="1:12" ht="15" customHeight="1">
      <c r="A39" s="69" t="s">
        <v>668</v>
      </c>
      <c r="B39" s="181" t="s">
        <v>669</v>
      </c>
      <c r="C39" s="149"/>
      <c r="D39" s="149"/>
      <c r="E39" s="149"/>
      <c r="F39" s="149"/>
      <c r="G39" s="69" t="s">
        <v>670</v>
      </c>
      <c r="H39" s="182">
        <v>0.69288000000000005</v>
      </c>
      <c r="I39" s="150"/>
      <c r="J39" s="198">
        <v>14.39</v>
      </c>
      <c r="K39" s="150"/>
      <c r="L39" s="71">
        <v>9.9705431999999998</v>
      </c>
    </row>
    <row r="40" spans="1:12" ht="15" customHeight="1">
      <c r="A40" s="69" t="s">
        <v>671</v>
      </c>
      <c r="B40" s="181" t="s">
        <v>672</v>
      </c>
      <c r="C40" s="149"/>
      <c r="D40" s="149"/>
      <c r="E40" s="149"/>
      <c r="F40" s="149"/>
      <c r="G40" s="69" t="s">
        <v>673</v>
      </c>
      <c r="H40" s="182">
        <v>0.128</v>
      </c>
      <c r="I40" s="150"/>
      <c r="J40" s="198">
        <v>14.39</v>
      </c>
      <c r="K40" s="150"/>
      <c r="L40" s="71">
        <v>1.84192</v>
      </c>
    </row>
    <row r="41" spans="1:12" ht="15" customHeight="1">
      <c r="A41" s="69" t="s">
        <v>674</v>
      </c>
      <c r="B41" s="181" t="s">
        <v>675</v>
      </c>
      <c r="C41" s="149"/>
      <c r="D41" s="149"/>
      <c r="E41" s="149"/>
      <c r="F41" s="149"/>
      <c r="G41" s="69" t="s">
        <v>676</v>
      </c>
      <c r="H41" s="182">
        <v>0.35699999999999998</v>
      </c>
      <c r="I41" s="150"/>
      <c r="J41" s="198">
        <v>14.39</v>
      </c>
      <c r="K41" s="150"/>
      <c r="L41" s="71">
        <v>5.1372299999999997</v>
      </c>
    </row>
    <row r="42" spans="1:12" ht="15" customHeight="1">
      <c r="A42" s="69" t="s">
        <v>677</v>
      </c>
      <c r="B42" s="181" t="s">
        <v>678</v>
      </c>
      <c r="C42" s="149"/>
      <c r="D42" s="149"/>
      <c r="E42" s="149"/>
      <c r="F42" s="149"/>
      <c r="G42" s="69" t="s">
        <v>679</v>
      </c>
      <c r="H42" s="182">
        <v>6.92652</v>
      </c>
      <c r="I42" s="150"/>
      <c r="J42" s="198">
        <v>10.58</v>
      </c>
      <c r="K42" s="150"/>
      <c r="L42" s="71">
        <v>73.2825816</v>
      </c>
    </row>
    <row r="43" spans="1:12" ht="15" customHeight="1">
      <c r="A43" s="44"/>
      <c r="B43" s="44"/>
      <c r="C43" s="44"/>
      <c r="D43" s="44"/>
      <c r="E43" s="44"/>
      <c r="F43" s="44"/>
      <c r="G43" s="44"/>
      <c r="H43" s="168" t="s">
        <v>680</v>
      </c>
      <c r="I43" s="149"/>
      <c r="J43" s="149"/>
      <c r="K43" s="150"/>
      <c r="L43" s="72">
        <v>96.723500000000001</v>
      </c>
    </row>
    <row r="44" spans="1:12" ht="19.5" customHeight="1">
      <c r="A44" s="180" t="s">
        <v>681</v>
      </c>
      <c r="B44" s="149"/>
      <c r="C44" s="149"/>
      <c r="D44" s="149"/>
      <c r="E44" s="149"/>
      <c r="F44" s="150"/>
      <c r="G44" s="65" t="s">
        <v>682</v>
      </c>
      <c r="H44" s="179" t="s">
        <v>683</v>
      </c>
      <c r="I44" s="150"/>
      <c r="J44" s="179" t="s">
        <v>684</v>
      </c>
      <c r="K44" s="150"/>
      <c r="L44" s="65" t="s">
        <v>685</v>
      </c>
    </row>
    <row r="45" spans="1:12" ht="15" customHeight="1">
      <c r="A45" s="69" t="s">
        <v>686</v>
      </c>
      <c r="B45" s="181" t="s">
        <v>687</v>
      </c>
      <c r="C45" s="149"/>
      <c r="D45" s="149"/>
      <c r="E45" s="149"/>
      <c r="F45" s="150"/>
      <c r="G45" s="69" t="s">
        <v>688</v>
      </c>
      <c r="H45" s="182">
        <v>2.5699E-2</v>
      </c>
      <c r="I45" s="150"/>
      <c r="J45" s="183">
        <v>65.599999999999994</v>
      </c>
      <c r="K45" s="150"/>
      <c r="L45" s="71">
        <v>1.6858544</v>
      </c>
    </row>
    <row r="46" spans="1:12" ht="15" customHeight="1">
      <c r="A46" s="69" t="s">
        <v>689</v>
      </c>
      <c r="B46" s="181" t="s">
        <v>690</v>
      </c>
      <c r="C46" s="149"/>
      <c r="D46" s="149"/>
      <c r="E46" s="149"/>
      <c r="F46" s="150"/>
      <c r="G46" s="69" t="s">
        <v>691</v>
      </c>
      <c r="H46" s="182">
        <v>0.62207999999999997</v>
      </c>
      <c r="I46" s="150"/>
      <c r="J46" s="183">
        <v>0.68</v>
      </c>
      <c r="K46" s="150"/>
      <c r="L46" s="71">
        <v>0.42301440000000001</v>
      </c>
    </row>
    <row r="47" spans="1:12" ht="15" customHeight="1">
      <c r="A47" s="69" t="s">
        <v>692</v>
      </c>
      <c r="B47" s="181" t="s">
        <v>693</v>
      </c>
      <c r="C47" s="149"/>
      <c r="D47" s="149"/>
      <c r="E47" s="149"/>
      <c r="F47" s="150"/>
      <c r="G47" s="69" t="s">
        <v>694</v>
      </c>
      <c r="H47" s="182">
        <v>9.7885799999999996</v>
      </c>
      <c r="I47" s="150"/>
      <c r="J47" s="183">
        <v>0.33</v>
      </c>
      <c r="K47" s="150"/>
      <c r="L47" s="71">
        <v>3.2302314000000001</v>
      </c>
    </row>
    <row r="48" spans="1:12" ht="15" customHeight="1">
      <c r="A48" s="69" t="s">
        <v>695</v>
      </c>
      <c r="B48" s="181" t="s">
        <v>696</v>
      </c>
      <c r="C48" s="149"/>
      <c r="D48" s="149"/>
      <c r="E48" s="149"/>
      <c r="F48" s="150"/>
      <c r="G48" s="69" t="s">
        <v>697</v>
      </c>
      <c r="H48" s="182">
        <v>1.2012E-2</v>
      </c>
      <c r="I48" s="150"/>
      <c r="J48" s="183">
        <v>81.900000000000006</v>
      </c>
      <c r="K48" s="150"/>
      <c r="L48" s="71">
        <v>0.98378279999999996</v>
      </c>
    </row>
    <row r="49" spans="1:12" ht="15" customHeight="1">
      <c r="A49" s="69" t="s">
        <v>698</v>
      </c>
      <c r="B49" s="181" t="s">
        <v>699</v>
      </c>
      <c r="C49" s="149"/>
      <c r="D49" s="149"/>
      <c r="E49" s="149"/>
      <c r="F49" s="150"/>
      <c r="G49" s="69" t="s">
        <v>700</v>
      </c>
      <c r="H49" s="182">
        <v>1.2012E-2</v>
      </c>
      <c r="I49" s="150"/>
      <c r="J49" s="183">
        <v>81.900000000000006</v>
      </c>
      <c r="K49" s="150"/>
      <c r="L49" s="71">
        <v>0.98378279999999996</v>
      </c>
    </row>
    <row r="50" spans="1:12" ht="15" customHeight="1">
      <c r="A50" s="69" t="s">
        <v>701</v>
      </c>
      <c r="B50" s="181" t="s">
        <v>702</v>
      </c>
      <c r="C50" s="149"/>
      <c r="D50" s="149"/>
      <c r="E50" s="149"/>
      <c r="F50" s="150"/>
      <c r="G50" s="69" t="s">
        <v>703</v>
      </c>
      <c r="H50" s="182">
        <v>4.8000000000000001E-2</v>
      </c>
      <c r="I50" s="150"/>
      <c r="J50" s="183">
        <v>81.900000000000006</v>
      </c>
      <c r="K50" s="150"/>
      <c r="L50" s="71">
        <v>3.9312</v>
      </c>
    </row>
    <row r="51" spans="1:12" ht="15" customHeight="1">
      <c r="A51" s="69" t="s">
        <v>704</v>
      </c>
      <c r="B51" s="181" t="s">
        <v>705</v>
      </c>
      <c r="C51" s="149"/>
      <c r="D51" s="149"/>
      <c r="E51" s="149"/>
      <c r="F51" s="150"/>
      <c r="G51" s="69" t="s">
        <v>706</v>
      </c>
      <c r="H51" s="182">
        <v>8.0500000000000002E-2</v>
      </c>
      <c r="I51" s="150"/>
      <c r="J51" s="183">
        <v>50.4</v>
      </c>
      <c r="K51" s="150"/>
      <c r="L51" s="71">
        <v>4.0571999999999999</v>
      </c>
    </row>
    <row r="52" spans="1:12" ht="15" customHeight="1">
      <c r="A52" s="69" t="s">
        <v>707</v>
      </c>
      <c r="B52" s="181" t="s">
        <v>708</v>
      </c>
      <c r="C52" s="149"/>
      <c r="D52" s="149"/>
      <c r="E52" s="149"/>
      <c r="F52" s="150"/>
      <c r="G52" s="69" t="s">
        <v>709</v>
      </c>
      <c r="H52" s="182">
        <v>0.17349999999999999</v>
      </c>
      <c r="I52" s="150"/>
      <c r="J52" s="183">
        <v>5.35</v>
      </c>
      <c r="K52" s="150"/>
      <c r="L52" s="71">
        <v>0.92822499999999997</v>
      </c>
    </row>
    <row r="53" spans="1:12" ht="15" customHeight="1">
      <c r="A53" s="69" t="s">
        <v>710</v>
      </c>
      <c r="B53" s="181" t="s">
        <v>711</v>
      </c>
      <c r="C53" s="149"/>
      <c r="D53" s="149"/>
      <c r="E53" s="149"/>
      <c r="F53" s="150"/>
      <c r="G53" s="69" t="s">
        <v>712</v>
      </c>
      <c r="H53" s="182">
        <v>0.34699999999999998</v>
      </c>
      <c r="I53" s="150"/>
      <c r="J53" s="183">
        <v>6.72</v>
      </c>
      <c r="K53" s="150"/>
      <c r="L53" s="71">
        <v>2.3318400000000001</v>
      </c>
    </row>
    <row r="54" spans="1:12" ht="15" customHeight="1">
      <c r="A54" s="69" t="s">
        <v>713</v>
      </c>
      <c r="B54" s="181" t="s">
        <v>714</v>
      </c>
      <c r="C54" s="149"/>
      <c r="D54" s="149"/>
      <c r="E54" s="149"/>
      <c r="F54" s="150"/>
      <c r="G54" s="69" t="s">
        <v>715</v>
      </c>
      <c r="H54" s="182">
        <v>1.84</v>
      </c>
      <c r="I54" s="150"/>
      <c r="J54" s="183">
        <v>3.56</v>
      </c>
      <c r="K54" s="150"/>
      <c r="L54" s="71">
        <v>6.5503999999999998</v>
      </c>
    </row>
    <row r="55" spans="1:12" ht="15" customHeight="1">
      <c r="A55" s="69" t="s">
        <v>716</v>
      </c>
      <c r="B55" s="181" t="s">
        <v>717</v>
      </c>
      <c r="C55" s="149"/>
      <c r="D55" s="149"/>
      <c r="E55" s="149"/>
      <c r="F55" s="150"/>
      <c r="G55" s="69" t="s">
        <v>718</v>
      </c>
      <c r="H55" s="182">
        <v>5.2049999999999999E-2</v>
      </c>
      <c r="I55" s="150"/>
      <c r="J55" s="183">
        <v>7.35</v>
      </c>
      <c r="K55" s="150"/>
      <c r="L55" s="71">
        <v>0.3825675</v>
      </c>
    </row>
    <row r="56" spans="1:12" ht="15" customHeight="1">
      <c r="A56" s="69" t="s">
        <v>719</v>
      </c>
      <c r="B56" s="181" t="s">
        <v>720</v>
      </c>
      <c r="C56" s="149"/>
      <c r="D56" s="149"/>
      <c r="E56" s="149"/>
      <c r="F56" s="150"/>
      <c r="G56" s="69" t="s">
        <v>721</v>
      </c>
      <c r="H56" s="182">
        <v>3.2000000000000001E-2</v>
      </c>
      <c r="I56" s="150"/>
      <c r="J56" s="183">
        <v>8.09</v>
      </c>
      <c r="K56" s="150"/>
      <c r="L56" s="71">
        <v>0.25888</v>
      </c>
    </row>
    <row r="57" spans="1:12" ht="15" customHeight="1">
      <c r="A57" s="69" t="s">
        <v>722</v>
      </c>
      <c r="B57" s="181" t="s">
        <v>723</v>
      </c>
      <c r="C57" s="149"/>
      <c r="D57" s="149"/>
      <c r="E57" s="149"/>
      <c r="F57" s="150"/>
      <c r="G57" s="69" t="s">
        <v>724</v>
      </c>
      <c r="H57" s="182">
        <v>0.13880000000000001</v>
      </c>
      <c r="I57" s="150"/>
      <c r="J57" s="183">
        <v>11.37</v>
      </c>
      <c r="K57" s="150"/>
      <c r="L57" s="71">
        <v>1.5781559999999999</v>
      </c>
    </row>
    <row r="58" spans="1:12" ht="15" customHeight="1">
      <c r="A58" s="69" t="s">
        <v>725</v>
      </c>
      <c r="B58" s="181" t="s">
        <v>726</v>
      </c>
      <c r="C58" s="149"/>
      <c r="D58" s="149"/>
      <c r="E58" s="149"/>
      <c r="F58" s="150"/>
      <c r="G58" s="69" t="s">
        <v>727</v>
      </c>
      <c r="H58" s="182">
        <v>0.18987999999999999</v>
      </c>
      <c r="I58" s="150"/>
      <c r="J58" s="183">
        <v>53.28</v>
      </c>
      <c r="K58" s="150"/>
      <c r="L58" s="71">
        <v>10.1168064</v>
      </c>
    </row>
    <row r="59" spans="1:12" ht="15" customHeight="1">
      <c r="A59" s="69" t="s">
        <v>728</v>
      </c>
      <c r="B59" s="181" t="s">
        <v>729</v>
      </c>
      <c r="C59" s="149"/>
      <c r="D59" s="149"/>
      <c r="E59" s="149"/>
      <c r="F59" s="150"/>
      <c r="G59" s="69" t="s">
        <v>730</v>
      </c>
      <c r="H59" s="182">
        <v>0.04</v>
      </c>
      <c r="I59" s="150"/>
      <c r="J59" s="183">
        <v>45.78</v>
      </c>
      <c r="K59" s="150"/>
      <c r="L59" s="71">
        <v>1.8311999999999999</v>
      </c>
    </row>
    <row r="60" spans="1:12" ht="15" customHeight="1">
      <c r="A60" s="69" t="s">
        <v>731</v>
      </c>
      <c r="B60" s="181" t="s">
        <v>732</v>
      </c>
      <c r="C60" s="149"/>
      <c r="D60" s="149"/>
      <c r="E60" s="149"/>
      <c r="F60" s="150"/>
      <c r="G60" s="69" t="s">
        <v>733</v>
      </c>
      <c r="H60" s="182">
        <v>1.01</v>
      </c>
      <c r="I60" s="150"/>
      <c r="J60" s="183">
        <v>10.91</v>
      </c>
      <c r="K60" s="150"/>
      <c r="L60" s="71">
        <v>11.0191</v>
      </c>
    </row>
    <row r="61" spans="1:12" ht="15" customHeight="1">
      <c r="A61" s="69" t="s">
        <v>734</v>
      </c>
      <c r="B61" s="181" t="s">
        <v>735</v>
      </c>
      <c r="C61" s="149"/>
      <c r="D61" s="149"/>
      <c r="E61" s="149"/>
      <c r="F61" s="150"/>
      <c r="G61" s="69" t="s">
        <v>736</v>
      </c>
      <c r="H61" s="182">
        <v>0.04</v>
      </c>
      <c r="I61" s="150"/>
      <c r="J61" s="183">
        <v>40.119999999999997</v>
      </c>
      <c r="K61" s="150"/>
      <c r="L61" s="71">
        <v>1.6048</v>
      </c>
    </row>
    <row r="62" spans="1:12" ht="15" customHeight="1">
      <c r="A62" s="69" t="s">
        <v>737</v>
      </c>
      <c r="B62" s="181" t="s">
        <v>738</v>
      </c>
      <c r="C62" s="149"/>
      <c r="D62" s="149"/>
      <c r="E62" s="149"/>
      <c r="F62" s="150"/>
      <c r="G62" s="69" t="s">
        <v>739</v>
      </c>
      <c r="H62" s="182">
        <v>0.188</v>
      </c>
      <c r="I62" s="150"/>
      <c r="J62" s="183">
        <v>7.02</v>
      </c>
      <c r="K62" s="150"/>
      <c r="L62" s="71">
        <v>1.31976</v>
      </c>
    </row>
    <row r="63" spans="1:12" ht="15" customHeight="1">
      <c r="A63" s="69" t="s">
        <v>740</v>
      </c>
      <c r="B63" s="181" t="s">
        <v>741</v>
      </c>
      <c r="C63" s="149"/>
      <c r="D63" s="149"/>
      <c r="E63" s="149"/>
      <c r="F63" s="150"/>
      <c r="G63" s="69" t="s">
        <v>742</v>
      </c>
      <c r="H63" s="182">
        <v>0.04</v>
      </c>
      <c r="I63" s="150"/>
      <c r="J63" s="183">
        <v>1078.33</v>
      </c>
      <c r="K63" s="150"/>
      <c r="L63" s="71">
        <v>43.133200000000002</v>
      </c>
    </row>
    <row r="64" spans="1:12" ht="15" customHeight="1">
      <c r="A64" s="69" t="s">
        <v>743</v>
      </c>
      <c r="B64" s="181" t="s">
        <v>744</v>
      </c>
      <c r="C64" s="149"/>
      <c r="D64" s="149"/>
      <c r="E64" s="149"/>
      <c r="F64" s="150"/>
      <c r="G64" s="69" t="s">
        <v>745</v>
      </c>
      <c r="H64" s="182">
        <v>3.7999999999999999E-2</v>
      </c>
      <c r="I64" s="150"/>
      <c r="J64" s="183">
        <v>42.35</v>
      </c>
      <c r="K64" s="150"/>
      <c r="L64" s="71">
        <v>1.6093</v>
      </c>
    </row>
    <row r="65" spans="1:12" ht="15" customHeight="1">
      <c r="A65" s="69" t="s">
        <v>746</v>
      </c>
      <c r="B65" s="181" t="s">
        <v>747</v>
      </c>
      <c r="C65" s="149"/>
      <c r="D65" s="149"/>
      <c r="E65" s="149"/>
      <c r="F65" s="150"/>
      <c r="G65" s="69" t="s">
        <v>748</v>
      </c>
      <c r="H65" s="182">
        <v>5.96E-2</v>
      </c>
      <c r="I65" s="150"/>
      <c r="J65" s="183">
        <v>33.93</v>
      </c>
      <c r="K65" s="150"/>
      <c r="L65" s="71">
        <v>2.0222280000000001</v>
      </c>
    </row>
    <row r="66" spans="1:12" ht="15" customHeight="1">
      <c r="A66" s="69" t="s">
        <v>749</v>
      </c>
      <c r="B66" s="181" t="s">
        <v>750</v>
      </c>
      <c r="C66" s="149"/>
      <c r="D66" s="149"/>
      <c r="E66" s="149"/>
      <c r="F66" s="150"/>
      <c r="G66" s="69" t="s">
        <v>751</v>
      </c>
      <c r="H66" s="182">
        <v>6.2040000000000003E-3</v>
      </c>
      <c r="I66" s="150"/>
      <c r="J66" s="183">
        <v>41.53</v>
      </c>
      <c r="K66" s="150"/>
      <c r="L66" s="71">
        <v>0.25765211999999998</v>
      </c>
    </row>
    <row r="67" spans="1:12" ht="15" customHeight="1">
      <c r="A67" s="69" t="s">
        <v>752</v>
      </c>
      <c r="B67" s="181" t="s">
        <v>753</v>
      </c>
      <c r="C67" s="149"/>
      <c r="D67" s="149"/>
      <c r="E67" s="149"/>
      <c r="F67" s="150"/>
      <c r="G67" s="69" t="s">
        <v>754</v>
      </c>
      <c r="H67" s="182">
        <v>0.04</v>
      </c>
      <c r="I67" s="150"/>
      <c r="J67" s="183">
        <v>1190</v>
      </c>
      <c r="K67" s="150"/>
      <c r="L67" s="71">
        <v>47.6</v>
      </c>
    </row>
    <row r="68" spans="1:12" ht="15" customHeight="1">
      <c r="A68" s="44"/>
      <c r="B68" s="44"/>
      <c r="C68" s="44"/>
      <c r="D68" s="44"/>
      <c r="E68" s="44"/>
      <c r="F68" s="44"/>
      <c r="G68" s="44"/>
      <c r="H68" s="168" t="s">
        <v>755</v>
      </c>
      <c r="I68" s="149"/>
      <c r="J68" s="149"/>
      <c r="K68" s="150"/>
      <c r="L68" s="72">
        <v>147.83930000000001</v>
      </c>
    </row>
    <row r="69" spans="1:12" ht="15" customHeight="1">
      <c r="A69" s="44"/>
      <c r="B69" s="44"/>
      <c r="C69" s="44"/>
      <c r="D69" s="44"/>
      <c r="E69" s="44"/>
      <c r="F69" s="44"/>
      <c r="G69" s="44"/>
      <c r="H69" s="169" t="s">
        <v>756</v>
      </c>
      <c r="I69" s="149"/>
      <c r="J69" s="149"/>
      <c r="K69" s="150"/>
      <c r="L69" s="71">
        <v>247.6703</v>
      </c>
    </row>
    <row r="70" spans="1:12" ht="15" customHeight="1">
      <c r="A70" s="44"/>
      <c r="B70" s="44"/>
      <c r="C70" s="44"/>
      <c r="D70" s="44"/>
      <c r="E70" s="44"/>
      <c r="F70" s="44"/>
      <c r="G70" s="44"/>
      <c r="H70" s="169" t="s">
        <v>757</v>
      </c>
      <c r="I70" s="149"/>
      <c r="J70" s="149"/>
      <c r="K70" s="150"/>
      <c r="L70" s="67">
        <v>247.67</v>
      </c>
    </row>
    <row r="71" spans="1:12" ht="15" customHeight="1">
      <c r="A71" s="44"/>
      <c r="B71" s="44"/>
      <c r="C71" s="44"/>
      <c r="D71" s="44"/>
      <c r="E71" s="44"/>
      <c r="F71" s="44"/>
      <c r="G71" s="44"/>
    </row>
    <row r="72" spans="1:12" ht="15" customHeight="1">
      <c r="A72" s="44"/>
      <c r="B72" s="44"/>
      <c r="C72" s="44"/>
      <c r="D72" s="44"/>
      <c r="E72" s="44"/>
      <c r="F72" s="44"/>
      <c r="G72" s="44"/>
    </row>
    <row r="73" spans="1:12" ht="9.75" customHeight="1">
      <c r="A73" s="44"/>
      <c r="B73" s="44"/>
      <c r="C73" s="44"/>
      <c r="D73" s="44"/>
      <c r="E73" s="170"/>
      <c r="F73" s="127"/>
      <c r="G73" s="127"/>
      <c r="H73" s="44"/>
      <c r="I73" s="44"/>
      <c r="J73" s="44"/>
      <c r="K73" s="44"/>
      <c r="L73" s="44"/>
    </row>
    <row r="74" spans="1:12" ht="19.5" customHeight="1">
      <c r="A74" s="171" t="s">
        <v>758</v>
      </c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50"/>
    </row>
    <row r="75" spans="1:12" ht="12.75" customHeight="1">
      <c r="A75" s="185" t="s">
        <v>759</v>
      </c>
      <c r="B75" s="146"/>
      <c r="C75" s="146"/>
      <c r="D75" s="186"/>
      <c r="E75" s="190" t="s">
        <v>760</v>
      </c>
      <c r="F75" s="179" t="s">
        <v>761</v>
      </c>
      <c r="G75" s="150"/>
      <c r="H75" s="179" t="s">
        <v>762</v>
      </c>
      <c r="I75" s="149"/>
      <c r="J75" s="149"/>
      <c r="K75" s="150"/>
      <c r="L75" s="184" t="s">
        <v>763</v>
      </c>
    </row>
    <row r="76" spans="1:12" ht="12" customHeight="1">
      <c r="A76" s="187"/>
      <c r="B76" s="188"/>
      <c r="C76" s="188"/>
      <c r="D76" s="189"/>
      <c r="E76" s="191"/>
      <c r="F76" s="73" t="s">
        <v>764</v>
      </c>
      <c r="G76" s="73" t="s">
        <v>765</v>
      </c>
      <c r="H76" s="173" t="s">
        <v>766</v>
      </c>
      <c r="I76" s="150"/>
      <c r="J76" s="173" t="s">
        <v>767</v>
      </c>
      <c r="K76" s="150"/>
      <c r="L76" s="156"/>
    </row>
    <row r="77" spans="1:12" ht="15" customHeight="1">
      <c r="A77" s="69" t="s">
        <v>768</v>
      </c>
      <c r="B77" s="181" t="s">
        <v>769</v>
      </c>
      <c r="C77" s="149"/>
      <c r="D77" s="150"/>
      <c r="E77" s="74">
        <v>3.7490000000000002E-3</v>
      </c>
      <c r="F77" s="74">
        <v>1</v>
      </c>
      <c r="G77" s="74">
        <v>0</v>
      </c>
      <c r="H77" s="198">
        <v>29.01</v>
      </c>
      <c r="I77" s="150"/>
      <c r="J77" s="198">
        <v>13.54</v>
      </c>
      <c r="K77" s="150"/>
      <c r="L77" s="71">
        <v>0.10875849</v>
      </c>
    </row>
    <row r="78" spans="1:12" ht="15" customHeight="1">
      <c r="A78" s="69" t="s">
        <v>770</v>
      </c>
      <c r="B78" s="181" t="s">
        <v>771</v>
      </c>
      <c r="C78" s="149"/>
      <c r="D78" s="150"/>
      <c r="E78" s="74">
        <v>0.05</v>
      </c>
      <c r="F78" s="74">
        <v>1</v>
      </c>
      <c r="G78" s="74">
        <v>0</v>
      </c>
      <c r="H78" s="198">
        <v>132.9</v>
      </c>
      <c r="I78" s="150"/>
      <c r="J78" s="198">
        <v>11.15</v>
      </c>
      <c r="K78" s="150"/>
      <c r="L78" s="71">
        <v>6.6449999999999996</v>
      </c>
    </row>
    <row r="79" spans="1:12" ht="15" customHeight="1">
      <c r="A79" s="44"/>
      <c r="B79" s="44"/>
      <c r="C79" s="44"/>
      <c r="D79" s="44"/>
      <c r="E79" s="44"/>
      <c r="F79" s="44"/>
      <c r="G79" s="44"/>
      <c r="H79" s="168" t="s">
        <v>772</v>
      </c>
      <c r="I79" s="149"/>
      <c r="J79" s="149"/>
      <c r="K79" s="150"/>
      <c r="L79" s="72">
        <v>6.7538</v>
      </c>
    </row>
    <row r="80" spans="1:12" ht="19.5" customHeight="1">
      <c r="A80" s="180" t="s">
        <v>773</v>
      </c>
      <c r="B80" s="149"/>
      <c r="C80" s="149"/>
      <c r="D80" s="149"/>
      <c r="E80" s="149"/>
      <c r="F80" s="150"/>
      <c r="G80" s="65" t="s">
        <v>774</v>
      </c>
      <c r="H80" s="179" t="s">
        <v>775</v>
      </c>
      <c r="I80" s="150"/>
      <c r="J80" s="179" t="s">
        <v>776</v>
      </c>
      <c r="K80" s="150"/>
      <c r="L80" s="65" t="s">
        <v>777</v>
      </c>
    </row>
    <row r="81" spans="1:12" ht="15" customHeight="1">
      <c r="A81" s="69" t="s">
        <v>778</v>
      </c>
      <c r="B81" s="181" t="s">
        <v>779</v>
      </c>
      <c r="C81" s="149"/>
      <c r="D81" s="149"/>
      <c r="E81" s="149"/>
      <c r="F81" s="149"/>
      <c r="G81" s="69" t="s">
        <v>780</v>
      </c>
      <c r="H81" s="182">
        <v>2.9030999999999998</v>
      </c>
      <c r="I81" s="150"/>
      <c r="J81" s="198">
        <v>14.39</v>
      </c>
      <c r="K81" s="150"/>
      <c r="L81" s="71">
        <v>41.775609000000003</v>
      </c>
    </row>
    <row r="82" spans="1:12" ht="15" customHeight="1">
      <c r="A82" s="69" t="s">
        <v>781</v>
      </c>
      <c r="B82" s="181" t="s">
        <v>782</v>
      </c>
      <c r="C82" s="149"/>
      <c r="D82" s="149"/>
      <c r="E82" s="149"/>
      <c r="F82" s="149"/>
      <c r="G82" s="69" t="s">
        <v>783</v>
      </c>
      <c r="H82" s="182">
        <v>1.0500000000000001E-2</v>
      </c>
      <c r="I82" s="150"/>
      <c r="J82" s="198">
        <v>14.39</v>
      </c>
      <c r="K82" s="150"/>
      <c r="L82" s="71">
        <v>0.15109500000000001</v>
      </c>
    </row>
    <row r="83" spans="1:12" ht="15" customHeight="1">
      <c r="A83" s="69" t="s">
        <v>784</v>
      </c>
      <c r="B83" s="181" t="s">
        <v>785</v>
      </c>
      <c r="C83" s="149"/>
      <c r="D83" s="149"/>
      <c r="E83" s="149"/>
      <c r="F83" s="149"/>
      <c r="G83" s="69" t="s">
        <v>786</v>
      </c>
      <c r="H83" s="182">
        <v>3.2511000000000001</v>
      </c>
      <c r="I83" s="150"/>
      <c r="J83" s="198">
        <v>10.58</v>
      </c>
      <c r="K83" s="150"/>
      <c r="L83" s="71">
        <v>34.396638000000003</v>
      </c>
    </row>
    <row r="84" spans="1:12" ht="15" customHeight="1">
      <c r="A84" s="44"/>
      <c r="B84" s="44"/>
      <c r="C84" s="44"/>
      <c r="D84" s="44"/>
      <c r="E84" s="44"/>
      <c r="F84" s="44"/>
      <c r="G84" s="44"/>
      <c r="H84" s="168" t="s">
        <v>787</v>
      </c>
      <c r="I84" s="149"/>
      <c r="J84" s="149"/>
      <c r="K84" s="150"/>
      <c r="L84" s="72">
        <v>76.323300000000003</v>
      </c>
    </row>
    <row r="85" spans="1:12" ht="19.5" customHeight="1">
      <c r="A85" s="180" t="s">
        <v>788</v>
      </c>
      <c r="B85" s="149"/>
      <c r="C85" s="149"/>
      <c r="D85" s="149"/>
      <c r="E85" s="149"/>
      <c r="F85" s="150"/>
      <c r="G85" s="65" t="s">
        <v>789</v>
      </c>
      <c r="H85" s="179" t="s">
        <v>790</v>
      </c>
      <c r="I85" s="150"/>
      <c r="J85" s="179" t="s">
        <v>791</v>
      </c>
      <c r="K85" s="150"/>
      <c r="L85" s="65" t="s">
        <v>792</v>
      </c>
    </row>
    <row r="86" spans="1:12" ht="15" customHeight="1">
      <c r="A86" s="69" t="s">
        <v>793</v>
      </c>
      <c r="B86" s="181" t="s">
        <v>794</v>
      </c>
      <c r="C86" s="149"/>
      <c r="D86" s="149"/>
      <c r="E86" s="149"/>
      <c r="F86" s="150"/>
      <c r="G86" s="69" t="s">
        <v>795</v>
      </c>
      <c r="H86" s="182">
        <v>3.5279999999999999E-3</v>
      </c>
      <c r="I86" s="150"/>
      <c r="J86" s="183">
        <v>65.599999999999994</v>
      </c>
      <c r="K86" s="150"/>
      <c r="L86" s="71">
        <v>0.2314368</v>
      </c>
    </row>
    <row r="87" spans="1:12" ht="15" customHeight="1">
      <c r="A87" s="69" t="s">
        <v>796</v>
      </c>
      <c r="B87" s="181" t="s">
        <v>797</v>
      </c>
      <c r="C87" s="149"/>
      <c r="D87" s="149"/>
      <c r="E87" s="149"/>
      <c r="F87" s="150"/>
      <c r="G87" s="69" t="s">
        <v>798</v>
      </c>
      <c r="H87" s="182">
        <v>1.8374999999999999</v>
      </c>
      <c r="I87" s="150"/>
      <c r="J87" s="183">
        <v>0.33</v>
      </c>
      <c r="K87" s="150"/>
      <c r="L87" s="71">
        <v>0.606375</v>
      </c>
    </row>
    <row r="88" spans="1:12" ht="15" customHeight="1">
      <c r="A88" s="69" t="s">
        <v>799</v>
      </c>
      <c r="B88" s="181" t="s">
        <v>800</v>
      </c>
      <c r="C88" s="149"/>
      <c r="D88" s="149"/>
      <c r="E88" s="149"/>
      <c r="F88" s="150"/>
      <c r="G88" s="69" t="s">
        <v>801</v>
      </c>
      <c r="H88" s="182">
        <v>2E-3</v>
      </c>
      <c r="I88" s="150"/>
      <c r="J88" s="183">
        <v>81.900000000000006</v>
      </c>
      <c r="K88" s="150"/>
      <c r="L88" s="71">
        <v>0.1638</v>
      </c>
    </row>
    <row r="89" spans="1:12" ht="15" customHeight="1">
      <c r="A89" s="69" t="s">
        <v>802</v>
      </c>
      <c r="B89" s="181" t="s">
        <v>803</v>
      </c>
      <c r="C89" s="149"/>
      <c r="D89" s="149"/>
      <c r="E89" s="149"/>
      <c r="F89" s="150"/>
      <c r="G89" s="69" t="s">
        <v>804</v>
      </c>
      <c r="H89" s="182">
        <v>2E-3</v>
      </c>
      <c r="I89" s="150"/>
      <c r="J89" s="183">
        <v>81.900000000000006</v>
      </c>
      <c r="K89" s="150"/>
      <c r="L89" s="71">
        <v>0.1638</v>
      </c>
    </row>
    <row r="90" spans="1:12" ht="15" customHeight="1">
      <c r="A90" s="69" t="s">
        <v>805</v>
      </c>
      <c r="B90" s="181" t="s">
        <v>806</v>
      </c>
      <c r="C90" s="149"/>
      <c r="D90" s="149"/>
      <c r="E90" s="149"/>
      <c r="F90" s="150"/>
      <c r="G90" s="69" t="s">
        <v>807</v>
      </c>
      <c r="H90" s="182">
        <v>0.06</v>
      </c>
      <c r="I90" s="150"/>
      <c r="J90" s="183">
        <v>19.04</v>
      </c>
      <c r="K90" s="150"/>
      <c r="L90" s="71">
        <v>1.1424000000000001</v>
      </c>
    </row>
    <row r="91" spans="1:12" ht="15" customHeight="1">
      <c r="A91" s="69" t="s">
        <v>808</v>
      </c>
      <c r="B91" s="181" t="s">
        <v>809</v>
      </c>
      <c r="C91" s="149"/>
      <c r="D91" s="149"/>
      <c r="E91" s="149"/>
      <c r="F91" s="150"/>
      <c r="G91" s="69" t="s">
        <v>810</v>
      </c>
      <c r="H91" s="182">
        <v>0.05</v>
      </c>
      <c r="I91" s="150"/>
      <c r="J91" s="183">
        <v>1490.5</v>
      </c>
      <c r="K91" s="150"/>
      <c r="L91" s="71">
        <v>74.525000000000006</v>
      </c>
    </row>
    <row r="92" spans="1:12" ht="15" customHeight="1">
      <c r="A92" s="69" t="s">
        <v>811</v>
      </c>
      <c r="B92" s="181" t="s">
        <v>812</v>
      </c>
      <c r="C92" s="149"/>
      <c r="D92" s="149"/>
      <c r="E92" s="149"/>
      <c r="F92" s="150"/>
      <c r="G92" s="69" t="s">
        <v>813</v>
      </c>
      <c r="H92" s="182">
        <v>0.05</v>
      </c>
      <c r="I92" s="150"/>
      <c r="J92" s="183">
        <v>476.72</v>
      </c>
      <c r="K92" s="150"/>
      <c r="L92" s="71">
        <v>23.835999999999999</v>
      </c>
    </row>
    <row r="93" spans="1:12" ht="15" customHeight="1">
      <c r="A93" s="69" t="s">
        <v>814</v>
      </c>
      <c r="B93" s="181" t="s">
        <v>815</v>
      </c>
      <c r="C93" s="149"/>
      <c r="D93" s="149"/>
      <c r="E93" s="149"/>
      <c r="F93" s="150"/>
      <c r="G93" s="69" t="s">
        <v>816</v>
      </c>
      <c r="H93" s="182">
        <v>3.2742</v>
      </c>
      <c r="I93" s="150"/>
      <c r="J93" s="183">
        <v>1.65</v>
      </c>
      <c r="K93" s="150"/>
      <c r="L93" s="71">
        <v>5.4024299999999998</v>
      </c>
    </row>
    <row r="94" spans="1:12" ht="15" customHeight="1">
      <c r="A94" s="69" t="s">
        <v>817</v>
      </c>
      <c r="B94" s="181" t="s">
        <v>818</v>
      </c>
      <c r="C94" s="149"/>
      <c r="D94" s="149"/>
      <c r="E94" s="149"/>
      <c r="F94" s="150"/>
      <c r="G94" s="69" t="s">
        <v>819</v>
      </c>
      <c r="H94" s="182">
        <v>1.0863</v>
      </c>
      <c r="I94" s="150"/>
      <c r="J94" s="183">
        <v>6.6</v>
      </c>
      <c r="K94" s="150"/>
      <c r="L94" s="71">
        <v>7.1695799999999998</v>
      </c>
    </row>
    <row r="95" spans="1:12" ht="15" customHeight="1">
      <c r="A95" s="69" t="s">
        <v>820</v>
      </c>
      <c r="B95" s="181" t="s">
        <v>821</v>
      </c>
      <c r="C95" s="149"/>
      <c r="D95" s="149"/>
      <c r="E95" s="149"/>
      <c r="F95" s="150"/>
      <c r="G95" s="69" t="s">
        <v>822</v>
      </c>
      <c r="H95" s="182">
        <v>1.1424000000000001</v>
      </c>
      <c r="I95" s="150"/>
      <c r="J95" s="183">
        <v>6.81</v>
      </c>
      <c r="K95" s="150"/>
      <c r="L95" s="71">
        <v>7.779744</v>
      </c>
    </row>
    <row r="96" spans="1:12" ht="15" customHeight="1">
      <c r="A96" s="69" t="s">
        <v>823</v>
      </c>
      <c r="B96" s="181" t="s">
        <v>824</v>
      </c>
      <c r="C96" s="149"/>
      <c r="D96" s="149"/>
      <c r="E96" s="149"/>
      <c r="F96" s="150"/>
      <c r="G96" s="69" t="s">
        <v>825</v>
      </c>
      <c r="H96" s="182">
        <v>3.2742</v>
      </c>
      <c r="I96" s="150"/>
      <c r="J96" s="183">
        <v>8.56</v>
      </c>
      <c r="K96" s="150"/>
      <c r="L96" s="71">
        <v>28.027152000000001</v>
      </c>
    </row>
    <row r="97" spans="1:12" ht="15" customHeight="1">
      <c r="A97" s="69" t="s">
        <v>826</v>
      </c>
      <c r="B97" s="181" t="s">
        <v>827</v>
      </c>
      <c r="C97" s="149"/>
      <c r="D97" s="149"/>
      <c r="E97" s="149"/>
      <c r="F97" s="150"/>
      <c r="G97" s="69" t="s">
        <v>828</v>
      </c>
      <c r="H97" s="182">
        <v>1.0863</v>
      </c>
      <c r="I97" s="150"/>
      <c r="J97" s="183">
        <v>30.29</v>
      </c>
      <c r="K97" s="150"/>
      <c r="L97" s="71">
        <v>32.904026999999999</v>
      </c>
    </row>
    <row r="98" spans="1:12" ht="15" customHeight="1">
      <c r="A98" s="69" t="s">
        <v>829</v>
      </c>
      <c r="B98" s="181" t="s">
        <v>830</v>
      </c>
      <c r="C98" s="149"/>
      <c r="D98" s="149"/>
      <c r="E98" s="149"/>
      <c r="F98" s="150"/>
      <c r="G98" s="69" t="s">
        <v>831</v>
      </c>
      <c r="H98" s="182">
        <v>0.1</v>
      </c>
      <c r="I98" s="150"/>
      <c r="J98" s="183">
        <v>194.99</v>
      </c>
      <c r="K98" s="150"/>
      <c r="L98" s="71">
        <v>19.498999999999999</v>
      </c>
    </row>
    <row r="99" spans="1:12" ht="15" customHeight="1">
      <c r="A99" s="69" t="s">
        <v>832</v>
      </c>
      <c r="B99" s="181" t="s">
        <v>833</v>
      </c>
      <c r="C99" s="149"/>
      <c r="D99" s="149"/>
      <c r="E99" s="149"/>
      <c r="F99" s="150"/>
      <c r="G99" s="69" t="s">
        <v>834</v>
      </c>
      <c r="H99" s="182">
        <v>0.05</v>
      </c>
      <c r="I99" s="150"/>
      <c r="J99" s="183">
        <v>13.6</v>
      </c>
      <c r="K99" s="150"/>
      <c r="L99" s="71">
        <v>0.68</v>
      </c>
    </row>
    <row r="100" spans="1:12" ht="15" customHeight="1">
      <c r="A100" s="69" t="s">
        <v>835</v>
      </c>
      <c r="B100" s="181" t="s">
        <v>836</v>
      </c>
      <c r="C100" s="149"/>
      <c r="D100" s="149"/>
      <c r="E100" s="149"/>
      <c r="F100" s="150"/>
      <c r="G100" s="69" t="s">
        <v>837</v>
      </c>
      <c r="H100" s="182">
        <v>0.45</v>
      </c>
      <c r="I100" s="150"/>
      <c r="J100" s="183">
        <v>13.6</v>
      </c>
      <c r="K100" s="150"/>
      <c r="L100" s="71">
        <v>6.12</v>
      </c>
    </row>
    <row r="101" spans="1:12" ht="15" customHeight="1">
      <c r="A101" s="69" t="s">
        <v>838</v>
      </c>
      <c r="B101" s="181" t="s">
        <v>839</v>
      </c>
      <c r="C101" s="149"/>
      <c r="D101" s="149"/>
      <c r="E101" s="149"/>
      <c r="F101" s="150"/>
      <c r="G101" s="69" t="s">
        <v>840</v>
      </c>
      <c r="H101" s="182">
        <v>0.15</v>
      </c>
      <c r="I101" s="150"/>
      <c r="J101" s="183">
        <v>87.77</v>
      </c>
      <c r="K101" s="150"/>
      <c r="L101" s="71">
        <v>13.1655</v>
      </c>
    </row>
    <row r="102" spans="1:12" ht="15" customHeight="1">
      <c r="A102" s="69" t="s">
        <v>841</v>
      </c>
      <c r="B102" s="181" t="s">
        <v>842</v>
      </c>
      <c r="C102" s="149"/>
      <c r="D102" s="149"/>
      <c r="E102" s="149"/>
      <c r="F102" s="150"/>
      <c r="G102" s="69" t="s">
        <v>843</v>
      </c>
      <c r="H102" s="182">
        <v>0.2</v>
      </c>
      <c r="I102" s="150"/>
      <c r="J102" s="183">
        <v>87.77</v>
      </c>
      <c r="K102" s="150"/>
      <c r="L102" s="71">
        <v>17.553999999999998</v>
      </c>
    </row>
    <row r="103" spans="1:12" ht="15" customHeight="1">
      <c r="A103" s="69" t="s">
        <v>844</v>
      </c>
      <c r="B103" s="181" t="s">
        <v>845</v>
      </c>
      <c r="C103" s="149"/>
      <c r="D103" s="149"/>
      <c r="E103" s="149"/>
      <c r="F103" s="150"/>
      <c r="G103" s="69" t="s">
        <v>846</v>
      </c>
      <c r="H103" s="182">
        <v>0.15</v>
      </c>
      <c r="I103" s="150"/>
      <c r="J103" s="183">
        <v>90.02</v>
      </c>
      <c r="K103" s="150"/>
      <c r="L103" s="71">
        <v>13.503</v>
      </c>
    </row>
    <row r="104" spans="1:12" ht="15" customHeight="1">
      <c r="A104" s="69" t="s">
        <v>847</v>
      </c>
      <c r="B104" s="181" t="s">
        <v>848</v>
      </c>
      <c r="C104" s="149"/>
      <c r="D104" s="149"/>
      <c r="E104" s="149"/>
      <c r="F104" s="150"/>
      <c r="G104" s="69" t="s">
        <v>849</v>
      </c>
      <c r="H104" s="182">
        <v>0.1</v>
      </c>
      <c r="I104" s="150"/>
      <c r="J104" s="183">
        <v>30.32</v>
      </c>
      <c r="K104" s="150"/>
      <c r="L104" s="71">
        <v>3.032</v>
      </c>
    </row>
    <row r="105" spans="1:12" ht="15" customHeight="1">
      <c r="A105" s="69" t="s">
        <v>850</v>
      </c>
      <c r="B105" s="181" t="s">
        <v>851</v>
      </c>
      <c r="C105" s="149"/>
      <c r="D105" s="149"/>
      <c r="E105" s="149"/>
      <c r="F105" s="150"/>
      <c r="G105" s="69" t="s">
        <v>852</v>
      </c>
      <c r="H105" s="182">
        <v>0.2</v>
      </c>
      <c r="I105" s="150"/>
      <c r="J105" s="183">
        <v>35.96</v>
      </c>
      <c r="K105" s="150"/>
      <c r="L105" s="71">
        <v>7.1920000000000002</v>
      </c>
    </row>
    <row r="106" spans="1:12" ht="15" customHeight="1">
      <c r="A106" s="69" t="s">
        <v>853</v>
      </c>
      <c r="B106" s="181" t="s">
        <v>854</v>
      </c>
      <c r="C106" s="149"/>
      <c r="D106" s="149"/>
      <c r="E106" s="149"/>
      <c r="F106" s="150"/>
      <c r="G106" s="69" t="s">
        <v>855</v>
      </c>
      <c r="H106" s="182">
        <v>0.1</v>
      </c>
      <c r="I106" s="150"/>
      <c r="J106" s="183">
        <v>35.96</v>
      </c>
      <c r="K106" s="150"/>
      <c r="L106" s="71">
        <v>3.5960000000000001</v>
      </c>
    </row>
    <row r="107" spans="1:12" ht="15" customHeight="1">
      <c r="A107" s="69" t="s">
        <v>856</v>
      </c>
      <c r="B107" s="181" t="s">
        <v>857</v>
      </c>
      <c r="C107" s="149"/>
      <c r="D107" s="149"/>
      <c r="E107" s="149"/>
      <c r="F107" s="150"/>
      <c r="G107" s="69" t="s">
        <v>858</v>
      </c>
      <c r="H107" s="182">
        <v>0.2</v>
      </c>
      <c r="I107" s="150"/>
      <c r="J107" s="183">
        <v>8.07</v>
      </c>
      <c r="K107" s="150"/>
      <c r="L107" s="71">
        <v>1.6140000000000001</v>
      </c>
    </row>
    <row r="108" spans="1:12" ht="15" customHeight="1">
      <c r="A108" s="69" t="s">
        <v>859</v>
      </c>
      <c r="B108" s="181" t="s">
        <v>860</v>
      </c>
      <c r="C108" s="149"/>
      <c r="D108" s="149"/>
      <c r="E108" s="149"/>
      <c r="F108" s="150"/>
      <c r="G108" s="69" t="s">
        <v>861</v>
      </c>
      <c r="H108" s="182">
        <v>0.2</v>
      </c>
      <c r="I108" s="150"/>
      <c r="J108" s="183">
        <v>5.75</v>
      </c>
      <c r="K108" s="150"/>
      <c r="L108" s="71">
        <v>1.1499999999999999</v>
      </c>
    </row>
    <row r="109" spans="1:12" ht="15" customHeight="1">
      <c r="A109" s="69" t="s">
        <v>862</v>
      </c>
      <c r="B109" s="181" t="s">
        <v>863</v>
      </c>
      <c r="C109" s="149"/>
      <c r="D109" s="149"/>
      <c r="E109" s="149"/>
      <c r="F109" s="150"/>
      <c r="G109" s="69" t="s">
        <v>864</v>
      </c>
      <c r="H109" s="182">
        <v>0.05</v>
      </c>
      <c r="I109" s="150"/>
      <c r="J109" s="183">
        <v>28.54</v>
      </c>
      <c r="K109" s="150"/>
      <c r="L109" s="71">
        <v>1.427</v>
      </c>
    </row>
    <row r="110" spans="1:12" ht="15" customHeight="1">
      <c r="A110" s="44"/>
      <c r="B110" s="44"/>
      <c r="C110" s="44"/>
      <c r="D110" s="44"/>
      <c r="E110" s="44"/>
      <c r="F110" s="44"/>
      <c r="G110" s="44"/>
      <c r="H110" s="168" t="s">
        <v>865</v>
      </c>
      <c r="I110" s="149"/>
      <c r="J110" s="149"/>
      <c r="K110" s="150"/>
      <c r="L110" s="72">
        <v>270.48419999999999</v>
      </c>
    </row>
    <row r="111" spans="1:12" ht="15" customHeight="1">
      <c r="A111" s="44"/>
      <c r="B111" s="44"/>
      <c r="C111" s="44"/>
      <c r="D111" s="44"/>
      <c r="E111" s="44"/>
      <c r="F111" s="44"/>
      <c r="G111" s="44"/>
      <c r="H111" s="169" t="s">
        <v>866</v>
      </c>
      <c r="I111" s="149"/>
      <c r="J111" s="149"/>
      <c r="K111" s="150"/>
      <c r="L111" s="71">
        <v>353.56130000000002</v>
      </c>
    </row>
    <row r="112" spans="1:12" ht="15" customHeight="1">
      <c r="A112" s="44"/>
      <c r="B112" s="44"/>
      <c r="C112" s="44"/>
      <c r="D112" s="44"/>
      <c r="E112" s="44"/>
      <c r="F112" s="44"/>
      <c r="G112" s="44"/>
      <c r="H112" s="169" t="s">
        <v>867</v>
      </c>
      <c r="I112" s="149"/>
      <c r="J112" s="149"/>
      <c r="K112" s="150"/>
      <c r="L112" s="67">
        <v>353.56</v>
      </c>
    </row>
    <row r="113" spans="1:12" ht="15" customHeight="1">
      <c r="A113" s="44"/>
      <c r="B113" s="44"/>
      <c r="C113" s="44"/>
      <c r="D113" s="44"/>
      <c r="E113" s="44"/>
      <c r="F113" s="44"/>
      <c r="G113" s="44"/>
    </row>
    <row r="114" spans="1:12" ht="15" customHeight="1">
      <c r="A114" s="44"/>
      <c r="B114" s="44"/>
      <c r="C114" s="44"/>
      <c r="D114" s="44"/>
      <c r="E114" s="44"/>
      <c r="F114" s="44"/>
      <c r="G114" s="44"/>
    </row>
    <row r="115" spans="1:12" ht="9.75" customHeight="1">
      <c r="A115" s="44"/>
      <c r="B115" s="44"/>
      <c r="C115" s="44"/>
      <c r="D115" s="44"/>
      <c r="E115" s="170"/>
      <c r="F115" s="127"/>
      <c r="G115" s="127"/>
      <c r="H115" s="44"/>
      <c r="I115" s="44"/>
      <c r="J115" s="44"/>
      <c r="K115" s="44"/>
      <c r="L115" s="44"/>
    </row>
    <row r="116" spans="1:12" ht="19.5" customHeight="1">
      <c r="A116" s="171" t="s">
        <v>868</v>
      </c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50"/>
    </row>
    <row r="117" spans="1:12" ht="19.5" customHeight="1">
      <c r="A117" s="180" t="s">
        <v>869</v>
      </c>
      <c r="B117" s="149"/>
      <c r="C117" s="149"/>
      <c r="D117" s="149"/>
      <c r="E117" s="149"/>
      <c r="F117" s="150"/>
      <c r="G117" s="65" t="s">
        <v>870</v>
      </c>
      <c r="H117" s="179" t="s">
        <v>871</v>
      </c>
      <c r="I117" s="150"/>
      <c r="J117" s="179" t="s">
        <v>872</v>
      </c>
      <c r="K117" s="150"/>
      <c r="L117" s="65" t="s">
        <v>873</v>
      </c>
    </row>
    <row r="118" spans="1:12" ht="15" customHeight="1">
      <c r="A118" s="69" t="s">
        <v>874</v>
      </c>
      <c r="B118" s="181" t="s">
        <v>875</v>
      </c>
      <c r="C118" s="149"/>
      <c r="D118" s="149"/>
      <c r="E118" s="149"/>
      <c r="F118" s="149"/>
      <c r="G118" s="69" t="s">
        <v>876</v>
      </c>
      <c r="H118" s="182">
        <v>2.6709999999999998</v>
      </c>
      <c r="I118" s="150"/>
      <c r="J118" s="198">
        <v>14.39</v>
      </c>
      <c r="K118" s="150"/>
      <c r="L118" s="71">
        <v>38.435690000000001</v>
      </c>
    </row>
    <row r="119" spans="1:12" ht="15" customHeight="1">
      <c r="A119" s="69" t="s">
        <v>877</v>
      </c>
      <c r="B119" s="181" t="s">
        <v>878</v>
      </c>
      <c r="C119" s="149"/>
      <c r="D119" s="149"/>
      <c r="E119" s="149"/>
      <c r="F119" s="149"/>
      <c r="G119" s="69" t="s">
        <v>879</v>
      </c>
      <c r="H119" s="182">
        <v>8.3324999999999996</v>
      </c>
      <c r="I119" s="150"/>
      <c r="J119" s="198">
        <v>10.58</v>
      </c>
      <c r="K119" s="150"/>
      <c r="L119" s="71">
        <v>88.157849999999996</v>
      </c>
    </row>
    <row r="120" spans="1:12" ht="15" customHeight="1">
      <c r="A120" s="44"/>
      <c r="B120" s="44"/>
      <c r="C120" s="44"/>
      <c r="D120" s="44"/>
      <c r="E120" s="44"/>
      <c r="F120" s="44"/>
      <c r="G120" s="44"/>
      <c r="H120" s="168" t="s">
        <v>880</v>
      </c>
      <c r="I120" s="149"/>
      <c r="J120" s="149"/>
      <c r="K120" s="150"/>
      <c r="L120" s="72">
        <v>126.5936</v>
      </c>
    </row>
    <row r="121" spans="1:12" ht="19.5" customHeight="1">
      <c r="A121" s="180" t="s">
        <v>881</v>
      </c>
      <c r="B121" s="149"/>
      <c r="C121" s="149"/>
      <c r="D121" s="149"/>
      <c r="E121" s="149"/>
      <c r="F121" s="150"/>
      <c r="G121" s="65" t="s">
        <v>882</v>
      </c>
      <c r="H121" s="179" t="s">
        <v>883</v>
      </c>
      <c r="I121" s="150"/>
      <c r="J121" s="179" t="s">
        <v>884</v>
      </c>
      <c r="K121" s="150"/>
      <c r="L121" s="65" t="s">
        <v>885</v>
      </c>
    </row>
    <row r="122" spans="1:12" ht="15" customHeight="1">
      <c r="A122" s="69" t="s">
        <v>886</v>
      </c>
      <c r="B122" s="181" t="s">
        <v>887</v>
      </c>
      <c r="C122" s="149"/>
      <c r="D122" s="149"/>
      <c r="E122" s="149"/>
      <c r="F122" s="150"/>
      <c r="G122" s="69" t="s">
        <v>888</v>
      </c>
      <c r="H122" s="182">
        <v>29.6</v>
      </c>
      <c r="I122" s="150"/>
      <c r="J122" s="183">
        <v>30.27</v>
      </c>
      <c r="K122" s="150"/>
      <c r="L122" s="71">
        <v>895.99199999999996</v>
      </c>
    </row>
    <row r="123" spans="1:12" ht="15" customHeight="1">
      <c r="A123" s="69" t="s">
        <v>889</v>
      </c>
      <c r="B123" s="181" t="s">
        <v>890</v>
      </c>
      <c r="C123" s="149"/>
      <c r="D123" s="149"/>
      <c r="E123" s="149"/>
      <c r="F123" s="150"/>
      <c r="G123" s="69" t="s">
        <v>891</v>
      </c>
      <c r="H123" s="182">
        <v>11.2</v>
      </c>
      <c r="I123" s="150"/>
      <c r="J123" s="183">
        <v>13.44</v>
      </c>
      <c r="K123" s="150"/>
      <c r="L123" s="71">
        <v>150.52799999999999</v>
      </c>
    </row>
    <row r="124" spans="1:12" ht="15" customHeight="1">
      <c r="A124" s="69" t="s">
        <v>892</v>
      </c>
      <c r="B124" s="181" t="s">
        <v>893</v>
      </c>
      <c r="C124" s="149"/>
      <c r="D124" s="149"/>
      <c r="E124" s="149"/>
      <c r="F124" s="150"/>
      <c r="G124" s="69" t="s">
        <v>894</v>
      </c>
      <c r="H124" s="182">
        <v>0.504</v>
      </c>
      <c r="I124" s="150"/>
      <c r="J124" s="183">
        <v>7.88</v>
      </c>
      <c r="K124" s="150"/>
      <c r="L124" s="71">
        <v>3.9715199999999999</v>
      </c>
    </row>
    <row r="125" spans="1:12" ht="15" customHeight="1">
      <c r="A125" s="69" t="s">
        <v>895</v>
      </c>
      <c r="B125" s="181" t="s">
        <v>896</v>
      </c>
      <c r="C125" s="149"/>
      <c r="D125" s="149"/>
      <c r="E125" s="149"/>
      <c r="F125" s="150"/>
      <c r="G125" s="69" t="s">
        <v>897</v>
      </c>
      <c r="H125" s="182">
        <v>1</v>
      </c>
      <c r="I125" s="150"/>
      <c r="J125" s="183">
        <v>270.45999999999998</v>
      </c>
      <c r="K125" s="150"/>
      <c r="L125" s="71">
        <v>270.45999999999998</v>
      </c>
    </row>
    <row r="126" spans="1:12" ht="15" customHeight="1">
      <c r="A126" s="44"/>
      <c r="B126" s="44"/>
      <c r="C126" s="44"/>
      <c r="D126" s="44"/>
      <c r="E126" s="44"/>
      <c r="F126" s="44"/>
      <c r="G126" s="44"/>
      <c r="H126" s="168" t="s">
        <v>898</v>
      </c>
      <c r="I126" s="149"/>
      <c r="J126" s="149"/>
      <c r="K126" s="150"/>
      <c r="L126" s="72">
        <v>1320.9514999999999</v>
      </c>
    </row>
    <row r="127" spans="1:12" ht="15" customHeight="1">
      <c r="A127" s="44"/>
      <c r="B127" s="44"/>
      <c r="C127" s="44"/>
      <c r="D127" s="44"/>
      <c r="E127" s="44"/>
      <c r="F127" s="44"/>
      <c r="G127" s="44"/>
      <c r="H127" s="169" t="s">
        <v>899</v>
      </c>
      <c r="I127" s="149"/>
      <c r="J127" s="149"/>
      <c r="K127" s="150"/>
      <c r="L127" s="71">
        <v>1447.5451</v>
      </c>
    </row>
    <row r="128" spans="1:12" ht="15" customHeight="1">
      <c r="A128" s="44"/>
      <c r="B128" s="44"/>
      <c r="C128" s="44"/>
      <c r="D128" s="44"/>
      <c r="E128" s="44"/>
      <c r="F128" s="44"/>
      <c r="G128" s="44"/>
      <c r="H128" s="169" t="s">
        <v>900</v>
      </c>
      <c r="I128" s="149"/>
      <c r="J128" s="149"/>
      <c r="K128" s="150"/>
      <c r="L128" s="67">
        <v>1447.55</v>
      </c>
    </row>
    <row r="129" spans="1:12" ht="15" customHeight="1">
      <c r="A129" s="44"/>
      <c r="B129" s="44"/>
      <c r="C129" s="44"/>
      <c r="D129" s="44"/>
      <c r="E129" s="44"/>
      <c r="F129" s="44"/>
      <c r="G129" s="44"/>
    </row>
    <row r="130" spans="1:12" ht="15" customHeight="1">
      <c r="A130" s="44"/>
      <c r="B130" s="44"/>
      <c r="C130" s="44"/>
      <c r="D130" s="44"/>
      <c r="E130" s="44"/>
      <c r="F130" s="44"/>
      <c r="G130" s="44"/>
    </row>
    <row r="131" spans="1:12" ht="9.75" customHeight="1">
      <c r="A131" s="44"/>
      <c r="B131" s="44"/>
      <c r="C131" s="44"/>
      <c r="D131" s="44"/>
      <c r="E131" s="170"/>
      <c r="F131" s="127"/>
      <c r="G131" s="127"/>
      <c r="H131" s="44"/>
      <c r="I131" s="44"/>
      <c r="J131" s="44"/>
      <c r="K131" s="44"/>
      <c r="L131" s="44"/>
    </row>
    <row r="132" spans="1:12" ht="19.5" customHeight="1">
      <c r="A132" s="171" t="s">
        <v>901</v>
      </c>
      <c r="B132" s="149"/>
      <c r="C132" s="149"/>
      <c r="D132" s="149"/>
      <c r="E132" s="149"/>
      <c r="F132" s="149"/>
      <c r="G132" s="149"/>
      <c r="H132" s="149"/>
      <c r="I132" s="149"/>
      <c r="J132" s="149"/>
      <c r="K132" s="149"/>
      <c r="L132" s="150"/>
    </row>
    <row r="133" spans="1:12" ht="19.5" customHeight="1">
      <c r="A133" s="180" t="s">
        <v>902</v>
      </c>
      <c r="B133" s="149"/>
      <c r="C133" s="149"/>
      <c r="D133" s="149"/>
      <c r="E133" s="149"/>
      <c r="F133" s="150"/>
      <c r="G133" s="65" t="s">
        <v>903</v>
      </c>
      <c r="H133" s="179" t="s">
        <v>904</v>
      </c>
      <c r="I133" s="150"/>
      <c r="J133" s="179" t="s">
        <v>905</v>
      </c>
      <c r="K133" s="150"/>
      <c r="L133" s="65" t="s">
        <v>906</v>
      </c>
    </row>
    <row r="134" spans="1:12" ht="15" customHeight="1">
      <c r="A134" s="69" t="s">
        <v>907</v>
      </c>
      <c r="B134" s="181" t="s">
        <v>908</v>
      </c>
      <c r="C134" s="149"/>
      <c r="D134" s="149"/>
      <c r="E134" s="149"/>
      <c r="F134" s="149"/>
      <c r="G134" s="69" t="s">
        <v>909</v>
      </c>
      <c r="H134" s="182">
        <v>0.08</v>
      </c>
      <c r="I134" s="150"/>
      <c r="J134" s="198">
        <v>12.14</v>
      </c>
      <c r="K134" s="150"/>
      <c r="L134" s="71">
        <v>0.97119999999999995</v>
      </c>
    </row>
    <row r="135" spans="1:12" ht="15" customHeight="1">
      <c r="A135" s="69" t="s">
        <v>910</v>
      </c>
      <c r="B135" s="181" t="s">
        <v>911</v>
      </c>
      <c r="C135" s="149"/>
      <c r="D135" s="149"/>
      <c r="E135" s="149"/>
      <c r="F135" s="149"/>
      <c r="G135" s="69" t="s">
        <v>912</v>
      </c>
      <c r="H135" s="182">
        <v>1.76</v>
      </c>
      <c r="I135" s="150"/>
      <c r="J135" s="198">
        <v>14.39</v>
      </c>
      <c r="K135" s="150"/>
      <c r="L135" s="71">
        <v>25.3264</v>
      </c>
    </row>
    <row r="136" spans="1:12" ht="15" customHeight="1">
      <c r="A136" s="69" t="s">
        <v>913</v>
      </c>
      <c r="B136" s="181" t="s">
        <v>914</v>
      </c>
      <c r="C136" s="149"/>
      <c r="D136" s="149"/>
      <c r="E136" s="149"/>
      <c r="F136" s="149"/>
      <c r="G136" s="69" t="s">
        <v>915</v>
      </c>
      <c r="H136" s="182">
        <v>0.08</v>
      </c>
      <c r="I136" s="150"/>
      <c r="J136" s="198">
        <v>14.39</v>
      </c>
      <c r="K136" s="150"/>
      <c r="L136" s="71">
        <v>1.1512</v>
      </c>
    </row>
    <row r="137" spans="1:12" ht="15" customHeight="1">
      <c r="A137" s="69" t="s">
        <v>916</v>
      </c>
      <c r="B137" s="181" t="s">
        <v>917</v>
      </c>
      <c r="C137" s="149"/>
      <c r="D137" s="149"/>
      <c r="E137" s="149"/>
      <c r="F137" s="149"/>
      <c r="G137" s="69" t="s">
        <v>918</v>
      </c>
      <c r="H137" s="182">
        <v>1.7760499999999999</v>
      </c>
      <c r="I137" s="150"/>
      <c r="J137" s="198">
        <v>10.58</v>
      </c>
      <c r="K137" s="150"/>
      <c r="L137" s="71">
        <v>18.790609</v>
      </c>
    </row>
    <row r="138" spans="1:12" ht="15" customHeight="1">
      <c r="A138" s="44"/>
      <c r="B138" s="44"/>
      <c r="C138" s="44"/>
      <c r="D138" s="44"/>
      <c r="E138" s="44"/>
      <c r="F138" s="44"/>
      <c r="G138" s="44"/>
      <c r="H138" s="168" t="s">
        <v>919</v>
      </c>
      <c r="I138" s="149"/>
      <c r="J138" s="149"/>
      <c r="K138" s="150"/>
      <c r="L138" s="72">
        <v>46.239400000000003</v>
      </c>
    </row>
    <row r="139" spans="1:12" ht="19.5" customHeight="1">
      <c r="A139" s="180" t="s">
        <v>920</v>
      </c>
      <c r="B139" s="149"/>
      <c r="C139" s="149"/>
      <c r="D139" s="149"/>
      <c r="E139" s="149"/>
      <c r="F139" s="150"/>
      <c r="G139" s="65" t="s">
        <v>921</v>
      </c>
      <c r="H139" s="179" t="s">
        <v>922</v>
      </c>
      <c r="I139" s="150"/>
      <c r="J139" s="179" t="s">
        <v>923</v>
      </c>
      <c r="K139" s="150"/>
      <c r="L139" s="65" t="s">
        <v>924</v>
      </c>
    </row>
    <row r="140" spans="1:12" ht="15" customHeight="1">
      <c r="A140" s="69" t="s">
        <v>925</v>
      </c>
      <c r="B140" s="181" t="s">
        <v>926</v>
      </c>
      <c r="C140" s="149"/>
      <c r="D140" s="149"/>
      <c r="E140" s="149"/>
      <c r="F140" s="150"/>
      <c r="G140" s="69" t="s">
        <v>927</v>
      </c>
      <c r="H140" s="182">
        <v>1.6379999999999999</v>
      </c>
      <c r="I140" s="150"/>
      <c r="J140" s="183">
        <v>4.57</v>
      </c>
      <c r="K140" s="150"/>
      <c r="L140" s="71">
        <v>7.4856600000000002</v>
      </c>
    </row>
    <row r="141" spans="1:12" ht="15" customHeight="1">
      <c r="A141" s="69" t="s">
        <v>928</v>
      </c>
      <c r="B141" s="181" t="s">
        <v>929</v>
      </c>
      <c r="C141" s="149"/>
      <c r="D141" s="149"/>
      <c r="E141" s="149"/>
      <c r="F141" s="150"/>
      <c r="G141" s="69" t="s">
        <v>930</v>
      </c>
      <c r="H141" s="182">
        <v>3.7904</v>
      </c>
      <c r="I141" s="150"/>
      <c r="J141" s="183">
        <v>2.2799999999999998</v>
      </c>
      <c r="K141" s="150"/>
      <c r="L141" s="71">
        <v>8.6421119999999991</v>
      </c>
    </row>
    <row r="142" spans="1:12" ht="15" customHeight="1">
      <c r="A142" s="69" t="s">
        <v>931</v>
      </c>
      <c r="B142" s="181" t="s">
        <v>932</v>
      </c>
      <c r="C142" s="149"/>
      <c r="D142" s="149"/>
      <c r="E142" s="149"/>
      <c r="F142" s="150"/>
      <c r="G142" s="69" t="s">
        <v>933</v>
      </c>
      <c r="H142" s="182">
        <v>1.155</v>
      </c>
      <c r="I142" s="150"/>
      <c r="J142" s="183">
        <v>34.49</v>
      </c>
      <c r="K142" s="150"/>
      <c r="L142" s="71">
        <v>39.835949999999997</v>
      </c>
    </row>
    <row r="143" spans="1:12" ht="15" customHeight="1">
      <c r="A143" s="69" t="s">
        <v>934</v>
      </c>
      <c r="B143" s="181" t="s">
        <v>935</v>
      </c>
      <c r="C143" s="149"/>
      <c r="D143" s="149"/>
      <c r="E143" s="149"/>
      <c r="F143" s="150"/>
      <c r="G143" s="69" t="s">
        <v>936</v>
      </c>
      <c r="H143" s="182">
        <v>0.15</v>
      </c>
      <c r="I143" s="150"/>
      <c r="J143" s="183">
        <v>10.95</v>
      </c>
      <c r="K143" s="150"/>
      <c r="L143" s="71">
        <v>1.6425000000000001</v>
      </c>
    </row>
    <row r="144" spans="1:12" ht="15" customHeight="1">
      <c r="A144" s="69" t="s">
        <v>937</v>
      </c>
      <c r="B144" s="181" t="s">
        <v>938</v>
      </c>
      <c r="C144" s="149"/>
      <c r="D144" s="149"/>
      <c r="E144" s="149"/>
      <c r="F144" s="150"/>
      <c r="G144" s="69" t="s">
        <v>939</v>
      </c>
      <c r="H144" s="182">
        <v>3</v>
      </c>
      <c r="I144" s="150"/>
      <c r="J144" s="183">
        <v>0.28999999999999998</v>
      </c>
      <c r="K144" s="150"/>
      <c r="L144" s="71">
        <v>0.87</v>
      </c>
    </row>
    <row r="145" spans="1:12" ht="15" customHeight="1">
      <c r="A145" s="69" t="s">
        <v>940</v>
      </c>
      <c r="B145" s="181" t="s">
        <v>941</v>
      </c>
      <c r="C145" s="149"/>
      <c r="D145" s="149"/>
      <c r="E145" s="149"/>
      <c r="F145" s="150"/>
      <c r="G145" s="69" t="s">
        <v>942</v>
      </c>
      <c r="H145" s="182">
        <v>7.1999999999999995E-2</v>
      </c>
      <c r="I145" s="150"/>
      <c r="J145" s="183">
        <v>24.24</v>
      </c>
      <c r="K145" s="150"/>
      <c r="L145" s="71">
        <v>1.7452799999999999</v>
      </c>
    </row>
    <row r="146" spans="1:12" ht="15" customHeight="1">
      <c r="A146" s="69" t="s">
        <v>943</v>
      </c>
      <c r="B146" s="181" t="s">
        <v>944</v>
      </c>
      <c r="C146" s="149"/>
      <c r="D146" s="149"/>
      <c r="E146" s="149"/>
      <c r="F146" s="150"/>
      <c r="G146" s="69" t="s">
        <v>945</v>
      </c>
      <c r="H146" s="182">
        <v>8.0000000000000002E-3</v>
      </c>
      <c r="I146" s="150"/>
      <c r="J146" s="183">
        <v>11.77</v>
      </c>
      <c r="K146" s="150"/>
      <c r="L146" s="71">
        <v>9.4159999999999994E-2</v>
      </c>
    </row>
    <row r="147" spans="1:12" ht="15" customHeight="1">
      <c r="A147" s="69" t="s">
        <v>946</v>
      </c>
      <c r="B147" s="181" t="s">
        <v>947</v>
      </c>
      <c r="C147" s="149"/>
      <c r="D147" s="149"/>
      <c r="E147" s="149"/>
      <c r="F147" s="150"/>
      <c r="G147" s="69" t="s">
        <v>948</v>
      </c>
      <c r="H147" s="182">
        <v>0.1</v>
      </c>
      <c r="I147" s="150"/>
      <c r="J147" s="183">
        <v>20.47</v>
      </c>
      <c r="K147" s="150"/>
      <c r="L147" s="71">
        <v>2.0470000000000002</v>
      </c>
    </row>
    <row r="148" spans="1:12" ht="15" customHeight="1">
      <c r="A148" s="44"/>
      <c r="B148" s="44"/>
      <c r="C148" s="44"/>
      <c r="D148" s="44"/>
      <c r="E148" s="44"/>
      <c r="F148" s="44"/>
      <c r="G148" s="44"/>
      <c r="H148" s="168" t="s">
        <v>949</v>
      </c>
      <c r="I148" s="149"/>
      <c r="J148" s="149"/>
      <c r="K148" s="150"/>
      <c r="L148" s="72">
        <v>62.3628</v>
      </c>
    </row>
    <row r="149" spans="1:12" ht="15" customHeight="1">
      <c r="A149" s="44"/>
      <c r="B149" s="44"/>
      <c r="C149" s="44"/>
      <c r="D149" s="44"/>
      <c r="E149" s="44"/>
      <c r="F149" s="44"/>
      <c r="G149" s="44"/>
      <c r="H149" s="169" t="s">
        <v>950</v>
      </c>
      <c r="I149" s="149"/>
      <c r="J149" s="149"/>
      <c r="K149" s="150"/>
      <c r="L149" s="71">
        <v>108.6022</v>
      </c>
    </row>
    <row r="150" spans="1:12" ht="15" customHeight="1">
      <c r="A150" s="44"/>
      <c r="B150" s="44"/>
      <c r="C150" s="44"/>
      <c r="D150" s="44"/>
      <c r="E150" s="44"/>
      <c r="F150" s="44"/>
      <c r="G150" s="44"/>
      <c r="H150" s="169" t="s">
        <v>951</v>
      </c>
      <c r="I150" s="149"/>
      <c r="J150" s="149"/>
      <c r="K150" s="150"/>
      <c r="L150" s="67">
        <v>108.6</v>
      </c>
    </row>
    <row r="151" spans="1:12" ht="15" customHeight="1">
      <c r="A151" s="44"/>
      <c r="B151" s="44"/>
      <c r="C151" s="44"/>
      <c r="D151" s="44"/>
      <c r="E151" s="44"/>
      <c r="F151" s="44"/>
      <c r="G151" s="44"/>
    </row>
    <row r="152" spans="1:12" ht="15" customHeight="1">
      <c r="A152" s="44"/>
      <c r="B152" s="44"/>
      <c r="C152" s="44"/>
      <c r="D152" s="44"/>
      <c r="E152" s="44"/>
      <c r="F152" s="44"/>
      <c r="G152" s="44"/>
    </row>
    <row r="153" spans="1:12" ht="9.75" customHeight="1">
      <c r="A153" s="44"/>
      <c r="B153" s="44"/>
      <c r="C153" s="44"/>
      <c r="D153" s="44"/>
      <c r="E153" s="170"/>
      <c r="F153" s="127"/>
      <c r="G153" s="127"/>
      <c r="H153" s="44"/>
      <c r="I153" s="44"/>
      <c r="J153" s="44"/>
      <c r="K153" s="44"/>
      <c r="L153" s="44"/>
    </row>
    <row r="154" spans="1:12" ht="19.5" customHeight="1">
      <c r="A154" s="171" t="s">
        <v>952</v>
      </c>
      <c r="B154" s="149"/>
      <c r="C154" s="149"/>
      <c r="D154" s="149"/>
      <c r="E154" s="149"/>
      <c r="F154" s="149"/>
      <c r="G154" s="149"/>
      <c r="H154" s="149"/>
      <c r="I154" s="149"/>
      <c r="J154" s="149"/>
      <c r="K154" s="149"/>
      <c r="L154" s="150"/>
    </row>
    <row r="155" spans="1:12" ht="19.5" customHeight="1">
      <c r="A155" s="180" t="s">
        <v>953</v>
      </c>
      <c r="B155" s="149"/>
      <c r="C155" s="149"/>
      <c r="D155" s="149"/>
      <c r="E155" s="149"/>
      <c r="F155" s="150"/>
      <c r="G155" s="65" t="s">
        <v>954</v>
      </c>
      <c r="H155" s="179" t="s">
        <v>955</v>
      </c>
      <c r="I155" s="150"/>
      <c r="J155" s="179" t="s">
        <v>956</v>
      </c>
      <c r="K155" s="150"/>
      <c r="L155" s="65" t="s">
        <v>957</v>
      </c>
    </row>
    <row r="156" spans="1:12" ht="15" customHeight="1">
      <c r="A156" s="69" t="s">
        <v>958</v>
      </c>
      <c r="B156" s="181" t="s">
        <v>959</v>
      </c>
      <c r="C156" s="149"/>
      <c r="D156" s="149"/>
      <c r="E156" s="149"/>
      <c r="F156" s="149"/>
      <c r="G156" s="69" t="s">
        <v>960</v>
      </c>
      <c r="H156" s="182">
        <v>0.5</v>
      </c>
      <c r="I156" s="150"/>
      <c r="J156" s="198">
        <v>14.39</v>
      </c>
      <c r="K156" s="150"/>
      <c r="L156" s="71">
        <v>7.1950000000000003</v>
      </c>
    </row>
    <row r="157" spans="1:12" ht="15" customHeight="1">
      <c r="A157" s="69" t="s">
        <v>961</v>
      </c>
      <c r="B157" s="181" t="s">
        <v>962</v>
      </c>
      <c r="C157" s="149"/>
      <c r="D157" s="149"/>
      <c r="E157" s="149"/>
      <c r="F157" s="149"/>
      <c r="G157" s="69" t="s">
        <v>963</v>
      </c>
      <c r="H157" s="182">
        <v>0.5</v>
      </c>
      <c r="I157" s="150"/>
      <c r="J157" s="198">
        <v>10.58</v>
      </c>
      <c r="K157" s="150"/>
      <c r="L157" s="71">
        <v>5.29</v>
      </c>
    </row>
    <row r="158" spans="1:12" ht="15" customHeight="1">
      <c r="A158" s="44"/>
      <c r="B158" s="44"/>
      <c r="C158" s="44"/>
      <c r="D158" s="44"/>
      <c r="E158" s="44"/>
      <c r="F158" s="44"/>
      <c r="G158" s="44"/>
      <c r="H158" s="168" t="s">
        <v>964</v>
      </c>
      <c r="I158" s="149"/>
      <c r="J158" s="149"/>
      <c r="K158" s="150"/>
      <c r="L158" s="72">
        <v>12.484999999999999</v>
      </c>
    </row>
    <row r="159" spans="1:12" ht="19.5" customHeight="1">
      <c r="A159" s="180" t="s">
        <v>965</v>
      </c>
      <c r="B159" s="149"/>
      <c r="C159" s="149"/>
      <c r="D159" s="149"/>
      <c r="E159" s="149"/>
      <c r="F159" s="150"/>
      <c r="G159" s="65" t="s">
        <v>966</v>
      </c>
      <c r="H159" s="179" t="s">
        <v>967</v>
      </c>
      <c r="I159" s="150"/>
      <c r="J159" s="179" t="s">
        <v>968</v>
      </c>
      <c r="K159" s="150"/>
      <c r="L159" s="65" t="s">
        <v>969</v>
      </c>
    </row>
    <row r="160" spans="1:12" ht="15" customHeight="1">
      <c r="A160" s="69" t="s">
        <v>970</v>
      </c>
      <c r="B160" s="181" t="s">
        <v>971</v>
      </c>
      <c r="C160" s="149"/>
      <c r="D160" s="149"/>
      <c r="E160" s="149"/>
      <c r="F160" s="150"/>
      <c r="G160" s="69" t="s">
        <v>972</v>
      </c>
      <c r="H160" s="182">
        <v>0.25</v>
      </c>
      <c r="I160" s="150"/>
      <c r="J160" s="183">
        <v>5.35</v>
      </c>
      <c r="K160" s="150"/>
      <c r="L160" s="71">
        <v>1.3374999999999999</v>
      </c>
    </row>
    <row r="161" spans="1:12" ht="15" customHeight="1">
      <c r="A161" s="69" t="s">
        <v>973</v>
      </c>
      <c r="B161" s="181" t="s">
        <v>974</v>
      </c>
      <c r="C161" s="149"/>
      <c r="D161" s="149"/>
      <c r="E161" s="149"/>
      <c r="F161" s="150"/>
      <c r="G161" s="69" t="s">
        <v>975</v>
      </c>
      <c r="H161" s="182">
        <v>1.5</v>
      </c>
      <c r="I161" s="150"/>
      <c r="J161" s="183">
        <v>4.57</v>
      </c>
      <c r="K161" s="150"/>
      <c r="L161" s="71">
        <v>6.8550000000000004</v>
      </c>
    </row>
    <row r="162" spans="1:12" ht="15" customHeight="1">
      <c r="A162" s="69" t="s">
        <v>976</v>
      </c>
      <c r="B162" s="181" t="s">
        <v>977</v>
      </c>
      <c r="C162" s="149"/>
      <c r="D162" s="149"/>
      <c r="E162" s="149"/>
      <c r="F162" s="150"/>
      <c r="G162" s="69" t="s">
        <v>978</v>
      </c>
      <c r="H162" s="182">
        <v>0.125</v>
      </c>
      <c r="I162" s="150"/>
      <c r="J162" s="183">
        <v>7.35</v>
      </c>
      <c r="K162" s="150"/>
      <c r="L162" s="71">
        <v>0.91874999999999996</v>
      </c>
    </row>
    <row r="163" spans="1:12" ht="15" customHeight="1">
      <c r="A163" s="69" t="s">
        <v>979</v>
      </c>
      <c r="B163" s="181" t="s">
        <v>980</v>
      </c>
      <c r="C163" s="149"/>
      <c r="D163" s="149"/>
      <c r="E163" s="149"/>
      <c r="F163" s="150"/>
      <c r="G163" s="69" t="s">
        <v>981</v>
      </c>
      <c r="H163" s="182">
        <v>1</v>
      </c>
      <c r="I163" s="150"/>
      <c r="J163" s="183">
        <v>165.5</v>
      </c>
      <c r="K163" s="150"/>
      <c r="L163" s="71">
        <v>165.5</v>
      </c>
    </row>
    <row r="164" spans="1:12" ht="15" customHeight="1">
      <c r="A164" s="44"/>
      <c r="B164" s="44"/>
      <c r="C164" s="44"/>
      <c r="D164" s="44"/>
      <c r="E164" s="44"/>
      <c r="F164" s="44"/>
      <c r="G164" s="44"/>
      <c r="H164" s="168" t="s">
        <v>982</v>
      </c>
      <c r="I164" s="149"/>
      <c r="J164" s="149"/>
      <c r="K164" s="150"/>
      <c r="L164" s="72">
        <v>174.6113</v>
      </c>
    </row>
    <row r="165" spans="1:12" ht="15" customHeight="1">
      <c r="A165" s="44"/>
      <c r="B165" s="44"/>
      <c r="C165" s="44"/>
      <c r="D165" s="44"/>
      <c r="E165" s="44"/>
      <c r="F165" s="44"/>
      <c r="G165" s="44"/>
      <c r="H165" s="169" t="s">
        <v>983</v>
      </c>
      <c r="I165" s="149"/>
      <c r="J165" s="149"/>
      <c r="K165" s="150"/>
      <c r="L165" s="71">
        <v>187.09630000000001</v>
      </c>
    </row>
    <row r="166" spans="1:12" ht="15" customHeight="1">
      <c r="A166" s="44"/>
      <c r="B166" s="44"/>
      <c r="C166" s="44"/>
      <c r="D166" s="44"/>
      <c r="E166" s="44"/>
      <c r="F166" s="44"/>
      <c r="G166" s="44"/>
      <c r="H166" s="169" t="s">
        <v>984</v>
      </c>
      <c r="I166" s="149"/>
      <c r="J166" s="149"/>
      <c r="K166" s="150"/>
      <c r="L166" s="67">
        <v>187.1</v>
      </c>
    </row>
    <row r="167" spans="1:12" ht="15" customHeight="1">
      <c r="A167" s="44"/>
      <c r="B167" s="44"/>
      <c r="C167" s="44"/>
      <c r="D167" s="44"/>
      <c r="E167" s="44"/>
      <c r="F167" s="44"/>
      <c r="G167" s="44"/>
    </row>
    <row r="168" spans="1:12" ht="15" customHeight="1">
      <c r="A168" s="44"/>
      <c r="B168" s="44"/>
      <c r="C168" s="44"/>
      <c r="D168" s="44"/>
      <c r="E168" s="44"/>
      <c r="F168" s="44"/>
      <c r="G168" s="44"/>
    </row>
    <row r="169" spans="1:12" ht="9.75" customHeight="1">
      <c r="A169" s="44"/>
      <c r="B169" s="44"/>
      <c r="C169" s="44"/>
      <c r="D169" s="44"/>
      <c r="E169" s="170"/>
      <c r="F169" s="127"/>
      <c r="G169" s="127"/>
      <c r="H169" s="44"/>
      <c r="I169" s="44"/>
      <c r="J169" s="44"/>
      <c r="K169" s="44"/>
      <c r="L169" s="44"/>
    </row>
    <row r="170" spans="1:12" ht="19.5" customHeight="1">
      <c r="A170" s="171" t="s">
        <v>985</v>
      </c>
      <c r="B170" s="149"/>
      <c r="C170" s="149"/>
      <c r="D170" s="149"/>
      <c r="E170" s="149"/>
      <c r="F170" s="149"/>
      <c r="G170" s="149"/>
      <c r="H170" s="149"/>
      <c r="I170" s="149"/>
      <c r="J170" s="149"/>
      <c r="K170" s="149"/>
      <c r="L170" s="150"/>
    </row>
    <row r="171" spans="1:12" ht="19.5" customHeight="1">
      <c r="A171" s="180" t="s">
        <v>986</v>
      </c>
      <c r="B171" s="149"/>
      <c r="C171" s="149"/>
      <c r="D171" s="149"/>
      <c r="E171" s="149"/>
      <c r="F171" s="150"/>
      <c r="G171" s="65" t="s">
        <v>987</v>
      </c>
      <c r="H171" s="179" t="s">
        <v>988</v>
      </c>
      <c r="I171" s="150"/>
      <c r="J171" s="179" t="s">
        <v>989</v>
      </c>
      <c r="K171" s="150"/>
      <c r="L171" s="65" t="s">
        <v>990</v>
      </c>
    </row>
    <row r="172" spans="1:12" ht="15" customHeight="1">
      <c r="A172" s="69" t="s">
        <v>991</v>
      </c>
      <c r="B172" s="181" t="s">
        <v>992</v>
      </c>
      <c r="C172" s="149"/>
      <c r="D172" s="149"/>
      <c r="E172" s="149"/>
      <c r="F172" s="149"/>
      <c r="G172" s="69" t="s">
        <v>993</v>
      </c>
      <c r="H172" s="182">
        <v>0.5</v>
      </c>
      <c r="I172" s="150"/>
      <c r="J172" s="198">
        <v>14.39</v>
      </c>
      <c r="K172" s="150"/>
      <c r="L172" s="71">
        <v>7.1950000000000003</v>
      </c>
    </row>
    <row r="173" spans="1:12" ht="15" customHeight="1">
      <c r="A173" s="69" t="s">
        <v>994</v>
      </c>
      <c r="B173" s="181" t="s">
        <v>995</v>
      </c>
      <c r="C173" s="149"/>
      <c r="D173" s="149"/>
      <c r="E173" s="149"/>
      <c r="F173" s="149"/>
      <c r="G173" s="69" t="s">
        <v>996</v>
      </c>
      <c r="H173" s="182">
        <v>0.5</v>
      </c>
      <c r="I173" s="150"/>
      <c r="J173" s="198">
        <v>10.58</v>
      </c>
      <c r="K173" s="150"/>
      <c r="L173" s="71">
        <v>5.29</v>
      </c>
    </row>
    <row r="174" spans="1:12" ht="15" customHeight="1">
      <c r="A174" s="44"/>
      <c r="B174" s="44"/>
      <c r="C174" s="44"/>
      <c r="D174" s="44"/>
      <c r="E174" s="44"/>
      <c r="F174" s="44"/>
      <c r="G174" s="44"/>
      <c r="H174" s="168" t="s">
        <v>997</v>
      </c>
      <c r="I174" s="149"/>
      <c r="J174" s="149"/>
      <c r="K174" s="150"/>
      <c r="L174" s="72">
        <v>12.484999999999999</v>
      </c>
    </row>
    <row r="175" spans="1:12" ht="19.5" customHeight="1">
      <c r="A175" s="180" t="s">
        <v>998</v>
      </c>
      <c r="B175" s="149"/>
      <c r="C175" s="149"/>
      <c r="D175" s="149"/>
      <c r="E175" s="149"/>
      <c r="F175" s="150"/>
      <c r="G175" s="65" t="s">
        <v>999</v>
      </c>
      <c r="H175" s="179" t="s">
        <v>1000</v>
      </c>
      <c r="I175" s="150"/>
      <c r="J175" s="179" t="s">
        <v>1001</v>
      </c>
      <c r="K175" s="150"/>
      <c r="L175" s="65" t="s">
        <v>1002</v>
      </c>
    </row>
    <row r="176" spans="1:12" ht="15" customHeight="1">
      <c r="A176" s="69" t="s">
        <v>1003</v>
      </c>
      <c r="B176" s="181" t="s">
        <v>1004</v>
      </c>
      <c r="C176" s="149"/>
      <c r="D176" s="149"/>
      <c r="E176" s="149"/>
      <c r="F176" s="150"/>
      <c r="G176" s="69" t="s">
        <v>1005</v>
      </c>
      <c r="H176" s="182">
        <v>4</v>
      </c>
      <c r="I176" s="150"/>
      <c r="J176" s="183">
        <v>0.27</v>
      </c>
      <c r="K176" s="150"/>
      <c r="L176" s="71">
        <v>1.08</v>
      </c>
    </row>
    <row r="177" spans="1:12" ht="15" customHeight="1">
      <c r="A177" s="69" t="s">
        <v>1006</v>
      </c>
      <c r="B177" s="181" t="s">
        <v>1007</v>
      </c>
      <c r="C177" s="149"/>
      <c r="D177" s="149"/>
      <c r="E177" s="149"/>
      <c r="F177" s="150"/>
      <c r="G177" s="69" t="s">
        <v>1008</v>
      </c>
      <c r="H177" s="182">
        <v>1</v>
      </c>
      <c r="I177" s="150"/>
      <c r="J177" s="183">
        <v>569.66999999999996</v>
      </c>
      <c r="K177" s="150"/>
      <c r="L177" s="71">
        <v>569.66999999999996</v>
      </c>
    </row>
    <row r="178" spans="1:12" ht="15" customHeight="1">
      <c r="A178" s="44"/>
      <c r="B178" s="44"/>
      <c r="C178" s="44"/>
      <c r="D178" s="44"/>
      <c r="E178" s="44"/>
      <c r="F178" s="44"/>
      <c r="G178" s="44"/>
      <c r="H178" s="168" t="s">
        <v>1009</v>
      </c>
      <c r="I178" s="149"/>
      <c r="J178" s="149"/>
      <c r="K178" s="150"/>
      <c r="L178" s="72">
        <v>570.75</v>
      </c>
    </row>
    <row r="179" spans="1:12" ht="15" customHeight="1">
      <c r="A179" s="44"/>
      <c r="B179" s="44"/>
      <c r="C179" s="44"/>
      <c r="D179" s="44"/>
      <c r="E179" s="44"/>
      <c r="F179" s="44"/>
      <c r="G179" s="44"/>
      <c r="H179" s="169" t="s">
        <v>1010</v>
      </c>
      <c r="I179" s="149"/>
      <c r="J179" s="149"/>
      <c r="K179" s="150"/>
      <c r="L179" s="71">
        <v>583.23500000000001</v>
      </c>
    </row>
    <row r="180" spans="1:12" ht="15" customHeight="1">
      <c r="A180" s="44"/>
      <c r="B180" s="44"/>
      <c r="C180" s="44"/>
      <c r="D180" s="44"/>
      <c r="E180" s="44"/>
      <c r="F180" s="44"/>
      <c r="G180" s="44"/>
      <c r="H180" s="169" t="s">
        <v>1011</v>
      </c>
      <c r="I180" s="149"/>
      <c r="J180" s="149"/>
      <c r="K180" s="150"/>
      <c r="L180" s="67">
        <v>583.24</v>
      </c>
    </row>
    <row r="181" spans="1:12" ht="15" customHeight="1">
      <c r="A181" s="44"/>
      <c r="B181" s="44"/>
      <c r="C181" s="44"/>
      <c r="D181" s="44"/>
      <c r="E181" s="44"/>
      <c r="F181" s="44"/>
      <c r="G181" s="44"/>
    </row>
    <row r="182" spans="1:12" ht="15" customHeight="1">
      <c r="A182" s="44"/>
      <c r="B182" s="44"/>
      <c r="C182" s="44"/>
      <c r="D182" s="44"/>
      <c r="E182" s="44"/>
      <c r="F182" s="44"/>
      <c r="G182" s="44"/>
    </row>
    <row r="183" spans="1:12" ht="9.75" customHeight="1">
      <c r="A183" s="44"/>
      <c r="B183" s="44"/>
      <c r="C183" s="44"/>
      <c r="D183" s="44"/>
      <c r="E183" s="170"/>
      <c r="F183" s="127"/>
      <c r="G183" s="127"/>
      <c r="H183" s="44"/>
      <c r="I183" s="44"/>
      <c r="J183" s="44"/>
      <c r="K183" s="44"/>
      <c r="L183" s="44"/>
    </row>
    <row r="184" spans="1:12" ht="19.5" customHeight="1">
      <c r="A184" s="171" t="s">
        <v>1012</v>
      </c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50"/>
    </row>
    <row r="185" spans="1:12" ht="19.5" customHeight="1">
      <c r="A185" s="180" t="s">
        <v>1013</v>
      </c>
      <c r="B185" s="149"/>
      <c r="C185" s="149"/>
      <c r="D185" s="149"/>
      <c r="E185" s="149"/>
      <c r="F185" s="150"/>
      <c r="G185" s="65" t="s">
        <v>1014</v>
      </c>
      <c r="H185" s="179" t="s">
        <v>1015</v>
      </c>
      <c r="I185" s="150"/>
      <c r="J185" s="179" t="s">
        <v>1016</v>
      </c>
      <c r="K185" s="150"/>
      <c r="L185" s="65" t="s">
        <v>1017</v>
      </c>
    </row>
    <row r="186" spans="1:12" ht="15" customHeight="1">
      <c r="A186" s="69" t="s">
        <v>1018</v>
      </c>
      <c r="B186" s="181" t="s">
        <v>1019</v>
      </c>
      <c r="C186" s="149"/>
      <c r="D186" s="149"/>
      <c r="E186" s="149"/>
      <c r="F186" s="150"/>
      <c r="G186" s="69" t="s">
        <v>1020</v>
      </c>
      <c r="H186" s="182">
        <v>1</v>
      </c>
      <c r="I186" s="150"/>
      <c r="J186" s="183">
        <v>875</v>
      </c>
      <c r="K186" s="150"/>
      <c r="L186" s="71">
        <v>875</v>
      </c>
    </row>
    <row r="187" spans="1:12" ht="15" customHeight="1">
      <c r="A187" s="44"/>
      <c r="B187" s="44"/>
      <c r="C187" s="44"/>
      <c r="D187" s="44"/>
      <c r="E187" s="44"/>
      <c r="F187" s="44"/>
      <c r="G187" s="44"/>
      <c r="H187" s="168" t="s">
        <v>1021</v>
      </c>
      <c r="I187" s="149"/>
      <c r="J187" s="149"/>
      <c r="K187" s="150"/>
      <c r="L187" s="72">
        <v>875</v>
      </c>
    </row>
    <row r="188" spans="1:12" ht="15" customHeight="1">
      <c r="A188" s="44"/>
      <c r="B188" s="44"/>
      <c r="C188" s="44"/>
      <c r="D188" s="44"/>
      <c r="E188" s="44"/>
      <c r="F188" s="44"/>
      <c r="G188" s="44"/>
      <c r="H188" s="169" t="s">
        <v>1022</v>
      </c>
      <c r="I188" s="149"/>
      <c r="J188" s="149"/>
      <c r="K188" s="150"/>
      <c r="L188" s="71">
        <v>875</v>
      </c>
    </row>
    <row r="189" spans="1:12" ht="15" customHeight="1">
      <c r="A189" s="44"/>
      <c r="B189" s="44"/>
      <c r="C189" s="44"/>
      <c r="D189" s="44"/>
      <c r="E189" s="44"/>
      <c r="F189" s="44"/>
      <c r="G189" s="44"/>
      <c r="H189" s="169" t="s">
        <v>1023</v>
      </c>
      <c r="I189" s="149"/>
      <c r="J189" s="149"/>
      <c r="K189" s="150"/>
      <c r="L189" s="67">
        <v>875</v>
      </c>
    </row>
    <row r="190" spans="1:12" ht="15" customHeight="1">
      <c r="A190" s="44"/>
      <c r="B190" s="44"/>
      <c r="C190" s="44"/>
      <c r="D190" s="44"/>
      <c r="E190" s="44"/>
      <c r="F190" s="44"/>
      <c r="G190" s="44"/>
      <c r="H190" s="169" t="s">
        <v>1024</v>
      </c>
      <c r="I190" s="149"/>
      <c r="J190" s="149"/>
      <c r="K190" s="150"/>
      <c r="L190" s="67">
        <v>220.58750000000001</v>
      </c>
    </row>
    <row r="191" spans="1:12" ht="15" customHeight="1">
      <c r="A191" s="44"/>
      <c r="B191" s="44"/>
      <c r="C191" s="44"/>
      <c r="D191" s="44"/>
      <c r="E191" s="44"/>
      <c r="F191" s="44"/>
      <c r="G191" s="44"/>
      <c r="H191" s="169" t="s">
        <v>1025</v>
      </c>
      <c r="I191" s="149"/>
      <c r="J191" s="149"/>
      <c r="K191" s="150"/>
      <c r="L191" s="67">
        <v>1095.5899999999999</v>
      </c>
    </row>
    <row r="192" spans="1:12" ht="9.75" customHeight="1">
      <c r="A192" s="44"/>
      <c r="B192" s="44"/>
      <c r="C192" s="44"/>
      <c r="D192" s="44"/>
      <c r="E192" s="170"/>
      <c r="F192" s="127"/>
      <c r="G192" s="127"/>
      <c r="H192" s="44"/>
      <c r="I192" s="44"/>
      <c r="J192" s="44"/>
      <c r="K192" s="44"/>
      <c r="L192" s="44"/>
    </row>
    <row r="193" spans="1:12" ht="19.5" customHeight="1">
      <c r="A193" s="171" t="s">
        <v>1026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50"/>
    </row>
    <row r="194" spans="1:12" ht="19.5" customHeight="1">
      <c r="A194" s="180" t="s">
        <v>1027</v>
      </c>
      <c r="B194" s="149"/>
      <c r="C194" s="149"/>
      <c r="D194" s="149"/>
      <c r="E194" s="149"/>
      <c r="F194" s="150"/>
      <c r="G194" s="65" t="s">
        <v>1028</v>
      </c>
      <c r="H194" s="179" t="s">
        <v>1029</v>
      </c>
      <c r="I194" s="150"/>
      <c r="J194" s="179" t="s">
        <v>1030</v>
      </c>
      <c r="K194" s="150"/>
      <c r="L194" s="65" t="s">
        <v>1031</v>
      </c>
    </row>
    <row r="195" spans="1:12" ht="15" customHeight="1">
      <c r="A195" s="69" t="s">
        <v>1032</v>
      </c>
      <c r="B195" s="181" t="s">
        <v>1033</v>
      </c>
      <c r="C195" s="149"/>
      <c r="D195" s="149"/>
      <c r="E195" s="149"/>
      <c r="F195" s="150"/>
      <c r="G195" s="69" t="s">
        <v>1034</v>
      </c>
      <c r="H195" s="182">
        <v>1</v>
      </c>
      <c r="I195" s="150"/>
      <c r="J195" s="183">
        <v>700</v>
      </c>
      <c r="K195" s="150"/>
      <c r="L195" s="71">
        <v>700</v>
      </c>
    </row>
    <row r="196" spans="1:12" ht="15" customHeight="1">
      <c r="A196" s="44"/>
      <c r="B196" s="44"/>
      <c r="C196" s="44"/>
      <c r="D196" s="44"/>
      <c r="E196" s="44"/>
      <c r="F196" s="44"/>
      <c r="G196" s="44"/>
      <c r="H196" s="168" t="s">
        <v>1035</v>
      </c>
      <c r="I196" s="149"/>
      <c r="J196" s="149"/>
      <c r="K196" s="150"/>
      <c r="L196" s="72">
        <v>700</v>
      </c>
    </row>
    <row r="197" spans="1:12" ht="15" customHeight="1">
      <c r="A197" s="44"/>
      <c r="B197" s="44"/>
      <c r="C197" s="44"/>
      <c r="D197" s="44"/>
      <c r="E197" s="44"/>
      <c r="F197" s="44"/>
      <c r="G197" s="44"/>
      <c r="H197" s="169" t="s">
        <v>1036</v>
      </c>
      <c r="I197" s="149"/>
      <c r="J197" s="149"/>
      <c r="K197" s="150"/>
      <c r="L197" s="71">
        <v>700</v>
      </c>
    </row>
    <row r="198" spans="1:12" ht="15" customHeight="1">
      <c r="A198" s="44"/>
      <c r="B198" s="44"/>
      <c r="C198" s="44"/>
      <c r="D198" s="44"/>
      <c r="E198" s="44"/>
      <c r="F198" s="44"/>
      <c r="G198" s="44"/>
      <c r="H198" s="169" t="s">
        <v>1037</v>
      </c>
      <c r="I198" s="149"/>
      <c r="J198" s="149"/>
      <c r="K198" s="150"/>
      <c r="L198" s="67">
        <v>700</v>
      </c>
    </row>
    <row r="199" spans="1:12" ht="15" customHeight="1">
      <c r="A199" s="44"/>
      <c r="B199" s="44"/>
      <c r="C199" s="44"/>
      <c r="D199" s="44"/>
      <c r="E199" s="44"/>
      <c r="F199" s="44"/>
      <c r="G199" s="44"/>
      <c r="H199" s="169" t="s">
        <v>1038</v>
      </c>
      <c r="I199" s="149"/>
      <c r="J199" s="149"/>
      <c r="K199" s="150"/>
      <c r="L199" s="67">
        <v>176.47</v>
      </c>
    </row>
    <row r="200" spans="1:12" ht="15" customHeight="1">
      <c r="A200" s="44"/>
      <c r="B200" s="44"/>
      <c r="C200" s="44"/>
      <c r="D200" s="44"/>
      <c r="E200" s="44"/>
      <c r="F200" s="44"/>
      <c r="G200" s="44"/>
      <c r="H200" s="169" t="s">
        <v>1039</v>
      </c>
      <c r="I200" s="149"/>
      <c r="J200" s="149"/>
      <c r="K200" s="150"/>
      <c r="L200" s="67">
        <v>876.47</v>
      </c>
    </row>
    <row r="201" spans="1:12" ht="9.75" customHeight="1">
      <c r="A201" s="44"/>
      <c r="B201" s="44"/>
      <c r="C201" s="44"/>
      <c r="D201" s="44"/>
      <c r="E201" s="170"/>
      <c r="F201" s="127"/>
      <c r="G201" s="127"/>
      <c r="H201" s="44"/>
      <c r="I201" s="44"/>
      <c r="J201" s="44"/>
      <c r="K201" s="44"/>
      <c r="L201" s="44"/>
    </row>
    <row r="202" spans="1:12" ht="19.5" customHeight="1">
      <c r="A202" s="171" t="s">
        <v>1040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50"/>
    </row>
    <row r="203" spans="1:12" ht="19.5" customHeight="1">
      <c r="A203" s="180" t="s">
        <v>1041</v>
      </c>
      <c r="B203" s="149"/>
      <c r="C203" s="149"/>
      <c r="D203" s="149"/>
      <c r="E203" s="149"/>
      <c r="F203" s="150"/>
      <c r="G203" s="65" t="s">
        <v>1042</v>
      </c>
      <c r="H203" s="179" t="s">
        <v>1043</v>
      </c>
      <c r="I203" s="150"/>
      <c r="J203" s="179" t="s">
        <v>1044</v>
      </c>
      <c r="K203" s="150"/>
      <c r="L203" s="65" t="s">
        <v>1045</v>
      </c>
    </row>
    <row r="204" spans="1:12" ht="15" customHeight="1">
      <c r="A204" s="69" t="s">
        <v>1046</v>
      </c>
      <c r="B204" s="181" t="s">
        <v>1047</v>
      </c>
      <c r="C204" s="149"/>
      <c r="D204" s="149"/>
      <c r="E204" s="149"/>
      <c r="F204" s="150"/>
      <c r="G204" s="69" t="s">
        <v>1048</v>
      </c>
      <c r="H204" s="182">
        <v>1</v>
      </c>
      <c r="I204" s="150"/>
      <c r="J204" s="183">
        <v>716</v>
      </c>
      <c r="K204" s="150"/>
      <c r="L204" s="71">
        <v>716</v>
      </c>
    </row>
    <row r="205" spans="1:12" ht="15" customHeight="1">
      <c r="A205" s="44"/>
      <c r="B205" s="44"/>
      <c r="C205" s="44"/>
      <c r="D205" s="44"/>
      <c r="E205" s="44"/>
      <c r="F205" s="44"/>
      <c r="G205" s="44"/>
      <c r="H205" s="168" t="s">
        <v>1049</v>
      </c>
      <c r="I205" s="149"/>
      <c r="J205" s="149"/>
      <c r="K205" s="150"/>
      <c r="L205" s="72">
        <v>716</v>
      </c>
    </row>
    <row r="206" spans="1:12" ht="15" customHeight="1">
      <c r="A206" s="44"/>
      <c r="B206" s="44"/>
      <c r="C206" s="44"/>
      <c r="D206" s="44"/>
      <c r="E206" s="44"/>
      <c r="F206" s="44"/>
      <c r="G206" s="44"/>
      <c r="H206" s="169" t="s">
        <v>1050</v>
      </c>
      <c r="I206" s="149"/>
      <c r="J206" s="149"/>
      <c r="K206" s="150"/>
      <c r="L206" s="71">
        <v>716</v>
      </c>
    </row>
    <row r="207" spans="1:12" ht="15" customHeight="1">
      <c r="A207" s="44"/>
      <c r="B207" s="44"/>
      <c r="C207" s="44"/>
      <c r="D207" s="44"/>
      <c r="E207" s="44"/>
      <c r="F207" s="44"/>
      <c r="G207" s="44"/>
      <c r="H207" s="169" t="s">
        <v>1051</v>
      </c>
      <c r="I207" s="149"/>
      <c r="J207" s="149"/>
      <c r="K207" s="150"/>
      <c r="L207" s="67">
        <v>716</v>
      </c>
    </row>
    <row r="208" spans="1:12" ht="15" customHeight="1">
      <c r="A208" s="44"/>
      <c r="B208" s="44"/>
      <c r="C208" s="44"/>
      <c r="D208" s="44"/>
      <c r="E208" s="44"/>
      <c r="F208" s="44"/>
      <c r="G208" s="44"/>
    </row>
    <row r="209" spans="1:12" ht="15" customHeight="1">
      <c r="A209" s="44"/>
      <c r="B209" s="44"/>
      <c r="C209" s="44"/>
      <c r="D209" s="44"/>
      <c r="E209" s="44"/>
      <c r="F209" s="44"/>
      <c r="G209" s="44"/>
    </row>
    <row r="210" spans="1:12" ht="9.75" customHeight="1">
      <c r="A210" s="44"/>
      <c r="B210" s="44"/>
      <c r="C210" s="44"/>
      <c r="D210" s="44"/>
      <c r="E210" s="170"/>
      <c r="F210" s="127"/>
      <c r="G210" s="127"/>
      <c r="H210" s="44"/>
      <c r="I210" s="44"/>
      <c r="J210" s="44"/>
      <c r="K210" s="44"/>
      <c r="L210" s="44"/>
    </row>
    <row r="211" spans="1:12" ht="27" customHeight="1">
      <c r="A211" s="171" t="s">
        <v>1052</v>
      </c>
      <c r="B211" s="149"/>
      <c r="C211" s="149"/>
      <c r="D211" s="149"/>
      <c r="E211" s="149"/>
      <c r="F211" s="149"/>
      <c r="G211" s="149"/>
      <c r="H211" s="149"/>
      <c r="I211" s="149"/>
      <c r="J211" s="149"/>
      <c r="K211" s="149"/>
      <c r="L211" s="150"/>
    </row>
    <row r="212" spans="1:12" ht="19.5" customHeight="1">
      <c r="A212" s="180" t="s">
        <v>1053</v>
      </c>
      <c r="B212" s="149"/>
      <c r="C212" s="149"/>
      <c r="D212" s="149"/>
      <c r="E212" s="149"/>
      <c r="F212" s="150"/>
      <c r="G212" s="65" t="s">
        <v>1054</v>
      </c>
      <c r="H212" s="179" t="s">
        <v>1055</v>
      </c>
      <c r="I212" s="150"/>
      <c r="J212" s="179" t="s">
        <v>1056</v>
      </c>
      <c r="K212" s="150"/>
      <c r="L212" s="65" t="s">
        <v>1057</v>
      </c>
    </row>
    <row r="213" spans="1:12" ht="15" customHeight="1">
      <c r="A213" s="69" t="s">
        <v>1058</v>
      </c>
      <c r="B213" s="181" t="s">
        <v>1059</v>
      </c>
      <c r="C213" s="149"/>
      <c r="D213" s="149"/>
      <c r="E213" s="149"/>
      <c r="F213" s="150"/>
      <c r="G213" s="69" t="s">
        <v>1060</v>
      </c>
      <c r="H213" s="182">
        <v>1</v>
      </c>
      <c r="I213" s="150"/>
      <c r="J213" s="183">
        <v>706.67</v>
      </c>
      <c r="K213" s="150"/>
      <c r="L213" s="71">
        <v>706.67</v>
      </c>
    </row>
    <row r="214" spans="1:12" ht="15" customHeight="1">
      <c r="A214" s="44"/>
      <c r="B214" s="44"/>
      <c r="C214" s="44"/>
      <c r="D214" s="44"/>
      <c r="E214" s="44"/>
      <c r="F214" s="44"/>
      <c r="G214" s="44"/>
      <c r="H214" s="168" t="s">
        <v>1061</v>
      </c>
      <c r="I214" s="149"/>
      <c r="J214" s="149"/>
      <c r="K214" s="150"/>
      <c r="L214" s="72">
        <v>706.67</v>
      </c>
    </row>
    <row r="215" spans="1:12" ht="15" customHeight="1">
      <c r="A215" s="44"/>
      <c r="B215" s="44"/>
      <c r="C215" s="44"/>
      <c r="D215" s="44"/>
      <c r="E215" s="44"/>
      <c r="F215" s="44"/>
      <c r="G215" s="44"/>
      <c r="H215" s="169" t="s">
        <v>1062</v>
      </c>
      <c r="I215" s="149"/>
      <c r="J215" s="149"/>
      <c r="K215" s="150"/>
      <c r="L215" s="71">
        <v>706.67</v>
      </c>
    </row>
    <row r="216" spans="1:12" ht="15" customHeight="1">
      <c r="A216" s="44"/>
      <c r="B216" s="44"/>
      <c r="C216" s="44"/>
      <c r="D216" s="44"/>
      <c r="E216" s="44"/>
      <c r="F216" s="44"/>
      <c r="G216" s="44"/>
      <c r="H216" s="169" t="s">
        <v>1063</v>
      </c>
      <c r="I216" s="149"/>
      <c r="J216" s="149"/>
      <c r="K216" s="150"/>
      <c r="L216" s="67">
        <v>706.67</v>
      </c>
    </row>
    <row r="217" spans="1:12" ht="15" customHeight="1">
      <c r="A217" s="44"/>
      <c r="B217" s="44"/>
      <c r="C217" s="44"/>
      <c r="D217" s="44"/>
      <c r="E217" s="44"/>
      <c r="F217" s="44"/>
      <c r="G217" s="44"/>
    </row>
    <row r="218" spans="1:12" ht="15" customHeight="1">
      <c r="A218" s="44"/>
      <c r="B218" s="44"/>
      <c r="C218" s="44"/>
      <c r="D218" s="44"/>
      <c r="E218" s="44"/>
      <c r="F218" s="44"/>
      <c r="G218" s="44"/>
    </row>
    <row r="219" spans="1:12" ht="9.75" customHeight="1">
      <c r="A219" s="44"/>
      <c r="B219" s="44"/>
      <c r="C219" s="44"/>
      <c r="D219" s="44"/>
      <c r="E219" s="170"/>
      <c r="F219" s="127"/>
      <c r="G219" s="127"/>
      <c r="H219" s="44"/>
      <c r="I219" s="44"/>
      <c r="J219" s="44"/>
      <c r="K219" s="44"/>
      <c r="L219" s="44"/>
    </row>
    <row r="220" spans="1:12" ht="19.5" customHeight="1">
      <c r="A220" s="171" t="s">
        <v>1064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50"/>
    </row>
    <row r="221" spans="1:12" ht="19.5" customHeight="1">
      <c r="A221" s="180" t="s">
        <v>1065</v>
      </c>
      <c r="B221" s="149"/>
      <c r="C221" s="149"/>
      <c r="D221" s="149"/>
      <c r="E221" s="149"/>
      <c r="F221" s="150"/>
      <c r="G221" s="65" t="s">
        <v>1066</v>
      </c>
      <c r="H221" s="179" t="s">
        <v>1067</v>
      </c>
      <c r="I221" s="150"/>
      <c r="J221" s="179" t="s">
        <v>1068</v>
      </c>
      <c r="K221" s="150"/>
      <c r="L221" s="65" t="s">
        <v>1069</v>
      </c>
    </row>
    <row r="222" spans="1:12" ht="15" customHeight="1">
      <c r="A222" s="69" t="s">
        <v>1070</v>
      </c>
      <c r="B222" s="181" t="s">
        <v>1071</v>
      </c>
      <c r="C222" s="149"/>
      <c r="D222" s="149"/>
      <c r="E222" s="149"/>
      <c r="F222" s="150"/>
      <c r="G222" s="69" t="s">
        <v>1072</v>
      </c>
      <c r="H222" s="182">
        <v>1</v>
      </c>
      <c r="I222" s="150"/>
      <c r="J222" s="183">
        <v>416.67</v>
      </c>
      <c r="K222" s="150"/>
      <c r="L222" s="71">
        <v>416.67</v>
      </c>
    </row>
    <row r="223" spans="1:12" ht="15" customHeight="1">
      <c r="A223" s="44"/>
      <c r="B223" s="44"/>
      <c r="C223" s="44"/>
      <c r="D223" s="44"/>
      <c r="E223" s="44"/>
      <c r="F223" s="44"/>
      <c r="G223" s="44"/>
      <c r="H223" s="168" t="s">
        <v>1073</v>
      </c>
      <c r="I223" s="149"/>
      <c r="J223" s="149"/>
      <c r="K223" s="150"/>
      <c r="L223" s="72">
        <v>416.67</v>
      </c>
    </row>
    <row r="224" spans="1:12" ht="15" customHeight="1">
      <c r="A224" s="44"/>
      <c r="B224" s="44"/>
      <c r="C224" s="44"/>
      <c r="D224" s="44"/>
      <c r="E224" s="44"/>
      <c r="F224" s="44"/>
      <c r="G224" s="44"/>
      <c r="H224" s="169" t="s">
        <v>1074</v>
      </c>
      <c r="I224" s="149"/>
      <c r="J224" s="149"/>
      <c r="K224" s="150"/>
      <c r="L224" s="71">
        <v>416.67</v>
      </c>
    </row>
    <row r="225" spans="1:12" ht="15" customHeight="1">
      <c r="A225" s="44"/>
      <c r="B225" s="44"/>
      <c r="C225" s="44"/>
      <c r="D225" s="44"/>
      <c r="E225" s="44"/>
      <c r="F225" s="44"/>
      <c r="G225" s="44"/>
      <c r="H225" s="169" t="s">
        <v>1075</v>
      </c>
      <c r="I225" s="149"/>
      <c r="J225" s="149"/>
      <c r="K225" s="150"/>
      <c r="L225" s="67">
        <v>416.67</v>
      </c>
    </row>
    <row r="226" spans="1:12" ht="15" customHeight="1">
      <c r="A226" s="44"/>
      <c r="B226" s="44"/>
      <c r="C226" s="44"/>
      <c r="D226" s="44"/>
      <c r="E226" s="44"/>
      <c r="F226" s="44"/>
      <c r="G226" s="44"/>
    </row>
    <row r="227" spans="1:12" ht="15" customHeight="1">
      <c r="A227" s="44"/>
      <c r="B227" s="44"/>
      <c r="C227" s="44"/>
      <c r="D227" s="44"/>
      <c r="E227" s="44"/>
      <c r="F227" s="44"/>
      <c r="G227" s="44"/>
    </row>
    <row r="228" spans="1:12" ht="9.75" customHeight="1">
      <c r="A228" s="44"/>
      <c r="B228" s="44"/>
      <c r="C228" s="44"/>
      <c r="D228" s="44"/>
      <c r="E228" s="170"/>
      <c r="F228" s="127"/>
      <c r="G228" s="127"/>
      <c r="H228" s="44"/>
      <c r="I228" s="44"/>
      <c r="J228" s="44"/>
      <c r="K228" s="44"/>
      <c r="L228" s="44"/>
    </row>
    <row r="229" spans="1:12" ht="19.5" customHeight="1">
      <c r="A229" s="171" t="s">
        <v>1076</v>
      </c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50"/>
    </row>
    <row r="230" spans="1:12" ht="12.75" customHeight="1">
      <c r="A230" s="185" t="s">
        <v>1077</v>
      </c>
      <c r="B230" s="146"/>
      <c r="C230" s="146"/>
      <c r="D230" s="186"/>
      <c r="E230" s="190" t="s">
        <v>1078</v>
      </c>
      <c r="F230" s="179" t="s">
        <v>1079</v>
      </c>
      <c r="G230" s="150"/>
      <c r="H230" s="179" t="s">
        <v>1080</v>
      </c>
      <c r="I230" s="149"/>
      <c r="J230" s="149"/>
      <c r="K230" s="150"/>
      <c r="L230" s="184" t="s">
        <v>1081</v>
      </c>
    </row>
    <row r="231" spans="1:12" ht="12" customHeight="1">
      <c r="A231" s="187"/>
      <c r="B231" s="188"/>
      <c r="C231" s="188"/>
      <c r="D231" s="189"/>
      <c r="E231" s="191"/>
      <c r="F231" s="73" t="s">
        <v>1082</v>
      </c>
      <c r="G231" s="73" t="s">
        <v>1083</v>
      </c>
      <c r="H231" s="173" t="s">
        <v>1084</v>
      </c>
      <c r="I231" s="150"/>
      <c r="J231" s="173" t="s">
        <v>1085</v>
      </c>
      <c r="K231" s="150"/>
      <c r="L231" s="156"/>
    </row>
    <row r="232" spans="1:12" ht="15" customHeight="1">
      <c r="A232" s="69" t="s">
        <v>1086</v>
      </c>
      <c r="B232" s="181" t="s">
        <v>1087</v>
      </c>
      <c r="C232" s="149"/>
      <c r="D232" s="150"/>
      <c r="E232" s="74">
        <v>1</v>
      </c>
      <c r="F232" s="74">
        <v>1</v>
      </c>
      <c r="G232" s="74">
        <v>0</v>
      </c>
      <c r="H232" s="198">
        <v>85.199799999999996</v>
      </c>
      <c r="I232" s="150"/>
      <c r="J232" s="198">
        <v>45.578299999999999</v>
      </c>
      <c r="K232" s="150"/>
      <c r="L232" s="71">
        <v>85.199799999999996</v>
      </c>
    </row>
    <row r="233" spans="1:12" ht="15" customHeight="1">
      <c r="A233" s="44"/>
      <c r="B233" s="44"/>
      <c r="C233" s="44"/>
      <c r="D233" s="44"/>
      <c r="E233" s="44"/>
      <c r="F233" s="44"/>
      <c r="G233" s="44"/>
      <c r="H233" s="168" t="s">
        <v>1088</v>
      </c>
      <c r="I233" s="149"/>
      <c r="J233" s="149"/>
      <c r="K233" s="150"/>
      <c r="L233" s="72">
        <v>85.199799999999996</v>
      </c>
    </row>
    <row r="234" spans="1:12" ht="19.5" customHeight="1">
      <c r="A234" s="180" t="s">
        <v>1089</v>
      </c>
      <c r="B234" s="149"/>
      <c r="C234" s="149"/>
      <c r="D234" s="149"/>
      <c r="E234" s="149"/>
      <c r="F234" s="150"/>
      <c r="G234" s="65" t="s">
        <v>1090</v>
      </c>
      <c r="H234" s="179" t="s">
        <v>1091</v>
      </c>
      <c r="I234" s="150"/>
      <c r="J234" s="179" t="s">
        <v>1092</v>
      </c>
      <c r="K234" s="150"/>
      <c r="L234" s="65" t="s">
        <v>1093</v>
      </c>
    </row>
    <row r="235" spans="1:12" ht="15" customHeight="1">
      <c r="A235" s="69" t="s">
        <v>1094</v>
      </c>
      <c r="B235" s="181" t="s">
        <v>1095</v>
      </c>
      <c r="C235" s="149"/>
      <c r="D235" s="149"/>
      <c r="E235" s="149"/>
      <c r="F235" s="149"/>
      <c r="G235" s="69" t="s">
        <v>1096</v>
      </c>
      <c r="H235" s="182">
        <v>1</v>
      </c>
      <c r="I235" s="150"/>
      <c r="J235" s="198">
        <v>12.1578</v>
      </c>
      <c r="K235" s="150"/>
      <c r="L235" s="71">
        <v>12.1578</v>
      </c>
    </row>
    <row r="236" spans="1:12" ht="15" customHeight="1">
      <c r="A236" s="44"/>
      <c r="B236" s="44"/>
      <c r="C236" s="44"/>
      <c r="D236" s="44"/>
      <c r="E236" s="44"/>
      <c r="F236" s="44"/>
      <c r="G236" s="44"/>
      <c r="H236" s="168" t="s">
        <v>1097</v>
      </c>
      <c r="I236" s="149"/>
      <c r="J236" s="149"/>
      <c r="K236" s="150"/>
      <c r="L236" s="72">
        <v>12.1578</v>
      </c>
    </row>
    <row r="237" spans="1:12" ht="15" customHeight="1">
      <c r="A237" s="44"/>
      <c r="B237" s="44"/>
      <c r="C237" s="44"/>
      <c r="D237" s="44"/>
      <c r="E237" s="44"/>
      <c r="F237" s="44"/>
      <c r="G237" s="44"/>
      <c r="H237" s="169" t="s">
        <v>1098</v>
      </c>
      <c r="I237" s="149"/>
      <c r="J237" s="149"/>
      <c r="K237" s="150"/>
      <c r="L237" s="71">
        <v>5.0872000000000002</v>
      </c>
    </row>
    <row r="238" spans="1:12" ht="15" customHeight="1">
      <c r="A238" s="44"/>
      <c r="B238" s="44"/>
      <c r="C238" s="44"/>
      <c r="D238" s="44"/>
      <c r="E238" s="44"/>
      <c r="F238" s="44"/>
      <c r="G238" s="44"/>
      <c r="H238" s="169" t="s">
        <v>1099</v>
      </c>
      <c r="I238" s="149"/>
      <c r="J238" s="149"/>
      <c r="K238" s="150"/>
      <c r="L238" s="67">
        <v>5.09</v>
      </c>
    </row>
    <row r="239" spans="1:12" ht="15" customHeight="1">
      <c r="A239" s="44"/>
      <c r="B239" s="44"/>
      <c r="C239" s="44"/>
      <c r="D239" s="44"/>
      <c r="E239" s="44"/>
      <c r="F239" s="44"/>
      <c r="G239" s="44"/>
    </row>
    <row r="240" spans="1:12" ht="15" customHeight="1">
      <c r="A240" s="44"/>
      <c r="B240" s="44"/>
      <c r="C240" s="44"/>
      <c r="D240" s="44"/>
      <c r="E240" s="44"/>
      <c r="F240" s="44"/>
      <c r="G240" s="44"/>
    </row>
    <row r="241" spans="1:12" ht="9.75" customHeight="1">
      <c r="A241" s="44"/>
      <c r="B241" s="44"/>
      <c r="C241" s="44"/>
      <c r="D241" s="44"/>
      <c r="E241" s="170"/>
      <c r="F241" s="127"/>
      <c r="G241" s="127"/>
      <c r="H241" s="44"/>
      <c r="I241" s="44"/>
      <c r="J241" s="44"/>
      <c r="K241" s="44"/>
      <c r="L241" s="44"/>
    </row>
    <row r="242" spans="1:12" ht="19.5" customHeight="1">
      <c r="A242" s="171" t="s">
        <v>1100</v>
      </c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50"/>
    </row>
    <row r="243" spans="1:12" ht="12.75" customHeight="1">
      <c r="A243" s="185" t="s">
        <v>1101</v>
      </c>
      <c r="B243" s="146"/>
      <c r="C243" s="146"/>
      <c r="D243" s="186"/>
      <c r="E243" s="190" t="s">
        <v>1102</v>
      </c>
      <c r="F243" s="179" t="s">
        <v>1103</v>
      </c>
      <c r="G243" s="150"/>
      <c r="H243" s="179" t="s">
        <v>1104</v>
      </c>
      <c r="I243" s="149"/>
      <c r="J243" s="149"/>
      <c r="K243" s="150"/>
      <c r="L243" s="184" t="s">
        <v>1105</v>
      </c>
    </row>
    <row r="244" spans="1:12" ht="12" customHeight="1">
      <c r="A244" s="187"/>
      <c r="B244" s="188"/>
      <c r="C244" s="188"/>
      <c r="D244" s="189"/>
      <c r="E244" s="191"/>
      <c r="F244" s="73" t="s">
        <v>1106</v>
      </c>
      <c r="G244" s="73" t="s">
        <v>1107</v>
      </c>
      <c r="H244" s="173" t="s">
        <v>1108</v>
      </c>
      <c r="I244" s="150"/>
      <c r="J244" s="173" t="s">
        <v>1109</v>
      </c>
      <c r="K244" s="150"/>
      <c r="L244" s="156"/>
    </row>
    <row r="245" spans="1:12" ht="15" customHeight="1">
      <c r="A245" s="69" t="s">
        <v>1110</v>
      </c>
      <c r="B245" s="181" t="s">
        <v>1111</v>
      </c>
      <c r="C245" s="149"/>
      <c r="D245" s="150"/>
      <c r="E245" s="74">
        <v>8.3330000000000001E-3</v>
      </c>
      <c r="F245" s="74">
        <v>0.5</v>
      </c>
      <c r="G245" s="74">
        <v>0.5</v>
      </c>
      <c r="H245" s="198">
        <v>91.84</v>
      </c>
      <c r="I245" s="150"/>
      <c r="J245" s="198">
        <v>11.15</v>
      </c>
      <c r="K245" s="150"/>
      <c r="L245" s="71">
        <v>0.42910783499999999</v>
      </c>
    </row>
    <row r="246" spans="1:12" ht="15" customHeight="1">
      <c r="A246" s="44"/>
      <c r="B246" s="44"/>
      <c r="C246" s="44"/>
      <c r="D246" s="44"/>
      <c r="E246" s="44"/>
      <c r="F246" s="44"/>
      <c r="G246" s="44"/>
      <c r="H246" s="168" t="s">
        <v>1112</v>
      </c>
      <c r="I246" s="149"/>
      <c r="J246" s="149"/>
      <c r="K246" s="150"/>
      <c r="L246" s="72">
        <v>0.42909999999999998</v>
      </c>
    </row>
    <row r="247" spans="1:12" ht="19.5" customHeight="1">
      <c r="A247" s="180" t="s">
        <v>1113</v>
      </c>
      <c r="B247" s="149"/>
      <c r="C247" s="149"/>
      <c r="D247" s="149"/>
      <c r="E247" s="149"/>
      <c r="F247" s="150"/>
      <c r="G247" s="65" t="s">
        <v>1114</v>
      </c>
      <c r="H247" s="179" t="s">
        <v>1115</v>
      </c>
      <c r="I247" s="150"/>
      <c r="J247" s="179" t="s">
        <v>1116</v>
      </c>
      <c r="K247" s="150"/>
      <c r="L247" s="65" t="s">
        <v>1117</v>
      </c>
    </row>
    <row r="248" spans="1:12" ht="15" customHeight="1">
      <c r="A248" s="69" t="s">
        <v>1118</v>
      </c>
      <c r="B248" s="181" t="s">
        <v>1119</v>
      </c>
      <c r="C248" s="149"/>
      <c r="D248" s="149"/>
      <c r="E248" s="149"/>
      <c r="F248" s="149"/>
      <c r="G248" s="69" t="s">
        <v>1120</v>
      </c>
      <c r="H248" s="182">
        <v>1.397</v>
      </c>
      <c r="I248" s="150"/>
      <c r="J248" s="198">
        <v>10.58</v>
      </c>
      <c r="K248" s="150"/>
      <c r="L248" s="71">
        <v>14.78026</v>
      </c>
    </row>
    <row r="249" spans="1:12" ht="15" customHeight="1">
      <c r="A249" s="44"/>
      <c r="B249" s="44"/>
      <c r="C249" s="44"/>
      <c r="D249" s="44"/>
      <c r="E249" s="44"/>
      <c r="F249" s="44"/>
      <c r="G249" s="44"/>
      <c r="H249" s="168" t="s">
        <v>1121</v>
      </c>
      <c r="I249" s="149"/>
      <c r="J249" s="149"/>
      <c r="K249" s="150"/>
      <c r="L249" s="72">
        <v>14.7803</v>
      </c>
    </row>
    <row r="250" spans="1:12" ht="19.5" customHeight="1">
      <c r="A250" s="180" t="s">
        <v>1122</v>
      </c>
      <c r="B250" s="149"/>
      <c r="C250" s="149"/>
      <c r="D250" s="149"/>
      <c r="E250" s="149"/>
      <c r="F250" s="150"/>
      <c r="G250" s="65" t="s">
        <v>1123</v>
      </c>
      <c r="H250" s="179" t="s">
        <v>1124</v>
      </c>
      <c r="I250" s="150"/>
      <c r="J250" s="179" t="s">
        <v>1125</v>
      </c>
      <c r="K250" s="150"/>
      <c r="L250" s="65" t="s">
        <v>1126</v>
      </c>
    </row>
    <row r="251" spans="1:12" ht="15" customHeight="1">
      <c r="A251" s="69" t="s">
        <v>1127</v>
      </c>
      <c r="B251" s="181" t="s">
        <v>1128</v>
      </c>
      <c r="C251" s="149"/>
      <c r="D251" s="149"/>
      <c r="E251" s="149"/>
      <c r="F251" s="150"/>
      <c r="G251" s="69" t="s">
        <v>1129</v>
      </c>
      <c r="H251" s="182">
        <v>1.25</v>
      </c>
      <c r="I251" s="150"/>
      <c r="J251" s="183">
        <v>50.4</v>
      </c>
      <c r="K251" s="150"/>
      <c r="L251" s="71">
        <v>63</v>
      </c>
    </row>
    <row r="252" spans="1:12" ht="15" customHeight="1">
      <c r="A252" s="44"/>
      <c r="B252" s="44"/>
      <c r="C252" s="44"/>
      <c r="D252" s="44"/>
      <c r="E252" s="44"/>
      <c r="F252" s="44"/>
      <c r="G252" s="44"/>
      <c r="H252" s="168" t="s">
        <v>1130</v>
      </c>
      <c r="I252" s="149"/>
      <c r="J252" s="149"/>
      <c r="K252" s="150"/>
      <c r="L252" s="72">
        <v>63</v>
      </c>
    </row>
    <row r="253" spans="1:12" ht="15" customHeight="1">
      <c r="A253" s="44"/>
      <c r="B253" s="44"/>
      <c r="C253" s="44"/>
      <c r="D253" s="44"/>
      <c r="E253" s="44"/>
      <c r="F253" s="44"/>
      <c r="G253" s="44"/>
      <c r="H253" s="169" t="s">
        <v>1131</v>
      </c>
      <c r="I253" s="149"/>
      <c r="J253" s="149"/>
      <c r="K253" s="150"/>
      <c r="L253" s="71">
        <v>78.209400000000002</v>
      </c>
    </row>
    <row r="254" spans="1:12" ht="15" customHeight="1">
      <c r="A254" s="44"/>
      <c r="B254" s="44"/>
      <c r="C254" s="44"/>
      <c r="D254" s="44"/>
      <c r="E254" s="44"/>
      <c r="F254" s="44"/>
      <c r="G254" s="44"/>
      <c r="H254" s="169" t="s">
        <v>1132</v>
      </c>
      <c r="I254" s="149"/>
      <c r="J254" s="149"/>
      <c r="K254" s="150"/>
      <c r="L254" s="67">
        <v>78.209999999999994</v>
      </c>
    </row>
    <row r="255" spans="1:12" ht="15" customHeight="1">
      <c r="A255" s="44"/>
      <c r="B255" s="44"/>
      <c r="C255" s="44"/>
      <c r="D255" s="44"/>
      <c r="E255" s="44"/>
      <c r="F255" s="44"/>
      <c r="G255" s="44"/>
    </row>
    <row r="256" spans="1:12" ht="15" customHeight="1">
      <c r="A256" s="44"/>
      <c r="B256" s="44"/>
      <c r="C256" s="44"/>
      <c r="D256" s="44"/>
      <c r="E256" s="44"/>
      <c r="F256" s="44"/>
      <c r="G256" s="44"/>
    </row>
    <row r="257" spans="1:12" ht="9.75" customHeight="1">
      <c r="A257" s="44"/>
      <c r="B257" s="44"/>
      <c r="C257" s="44"/>
      <c r="D257" s="44"/>
      <c r="E257" s="170"/>
      <c r="F257" s="127"/>
      <c r="G257" s="127"/>
      <c r="H257" s="44"/>
      <c r="I257" s="44"/>
      <c r="J257" s="44"/>
      <c r="K257" s="44"/>
      <c r="L257" s="44"/>
    </row>
    <row r="258" spans="1:12" ht="19.5" customHeight="1">
      <c r="A258" s="171" t="s">
        <v>1133</v>
      </c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50"/>
    </row>
    <row r="259" spans="1:12" ht="19.5" customHeight="1">
      <c r="A259" s="180" t="s">
        <v>1134</v>
      </c>
      <c r="B259" s="149"/>
      <c r="C259" s="149"/>
      <c r="D259" s="149"/>
      <c r="E259" s="149"/>
      <c r="F259" s="150"/>
      <c r="G259" s="65" t="s">
        <v>1135</v>
      </c>
      <c r="H259" s="179" t="s">
        <v>1136</v>
      </c>
      <c r="I259" s="150"/>
      <c r="J259" s="179" t="s">
        <v>1137</v>
      </c>
      <c r="K259" s="150"/>
      <c r="L259" s="65" t="s">
        <v>1138</v>
      </c>
    </row>
    <row r="260" spans="1:12" ht="15" customHeight="1">
      <c r="A260" s="69" t="s">
        <v>1139</v>
      </c>
      <c r="B260" s="181" t="s">
        <v>1140</v>
      </c>
      <c r="C260" s="149"/>
      <c r="D260" s="149"/>
      <c r="E260" s="149"/>
      <c r="F260" s="150"/>
      <c r="G260" s="69" t="s">
        <v>1141</v>
      </c>
      <c r="H260" s="182">
        <v>1</v>
      </c>
      <c r="I260" s="150"/>
      <c r="J260" s="183">
        <v>6.16</v>
      </c>
      <c r="K260" s="150"/>
      <c r="L260" s="71">
        <v>6.16</v>
      </c>
    </row>
    <row r="261" spans="1:12" ht="15" customHeight="1">
      <c r="A261" s="44"/>
      <c r="B261" s="44"/>
      <c r="C261" s="44"/>
      <c r="D261" s="44"/>
      <c r="E261" s="44"/>
      <c r="F261" s="44"/>
      <c r="G261" s="44"/>
      <c r="H261" s="168" t="s">
        <v>1142</v>
      </c>
      <c r="I261" s="149"/>
      <c r="J261" s="149"/>
      <c r="K261" s="150"/>
      <c r="L261" s="72">
        <v>6.16</v>
      </c>
    </row>
    <row r="262" spans="1:12" ht="15" customHeight="1">
      <c r="A262" s="44"/>
      <c r="B262" s="44"/>
      <c r="C262" s="44"/>
      <c r="D262" s="44"/>
      <c r="E262" s="44"/>
      <c r="F262" s="44"/>
      <c r="G262" s="44"/>
      <c r="H262" s="169" t="s">
        <v>1143</v>
      </c>
      <c r="I262" s="149"/>
      <c r="J262" s="149"/>
      <c r="K262" s="150"/>
      <c r="L262" s="71">
        <v>6.16</v>
      </c>
    </row>
    <row r="263" spans="1:12" ht="15" customHeight="1">
      <c r="A263" s="44"/>
      <c r="B263" s="44"/>
      <c r="C263" s="44"/>
      <c r="D263" s="44"/>
      <c r="E263" s="44"/>
      <c r="F263" s="44"/>
      <c r="G263" s="44"/>
      <c r="H263" s="169" t="s">
        <v>1144</v>
      </c>
      <c r="I263" s="149"/>
      <c r="J263" s="149"/>
      <c r="K263" s="150"/>
      <c r="L263" s="67">
        <v>6.16</v>
      </c>
    </row>
    <row r="264" spans="1:12" ht="15" customHeight="1">
      <c r="A264" s="44"/>
      <c r="B264" s="44"/>
      <c r="C264" s="44"/>
      <c r="D264" s="44"/>
      <c r="E264" s="44"/>
      <c r="F264" s="44"/>
      <c r="G264" s="44"/>
    </row>
    <row r="265" spans="1:12" ht="15" customHeight="1">
      <c r="A265" s="44"/>
      <c r="B265" s="44"/>
      <c r="C265" s="44"/>
      <c r="D265" s="44"/>
      <c r="E265" s="44"/>
      <c r="F265" s="44"/>
      <c r="G265" s="44"/>
    </row>
    <row r="266" spans="1:12" ht="9.75" customHeight="1">
      <c r="A266" s="44"/>
      <c r="B266" s="44"/>
      <c r="C266" s="44"/>
      <c r="D266" s="44"/>
      <c r="E266" s="170"/>
      <c r="F266" s="127"/>
      <c r="G266" s="127"/>
      <c r="H266" s="44"/>
      <c r="I266" s="44"/>
      <c r="J266" s="44"/>
      <c r="K266" s="44"/>
      <c r="L266" s="44"/>
    </row>
    <row r="267" spans="1:12" ht="19.5" customHeight="1">
      <c r="A267" s="171" t="s">
        <v>1145</v>
      </c>
      <c r="B267" s="149"/>
      <c r="C267" s="149"/>
      <c r="D267" s="149"/>
      <c r="E267" s="149"/>
      <c r="F267" s="149"/>
      <c r="G267" s="149"/>
      <c r="H267" s="149"/>
      <c r="I267" s="149"/>
      <c r="J267" s="149"/>
      <c r="K267" s="149"/>
      <c r="L267" s="150"/>
    </row>
    <row r="268" spans="1:12" ht="12.75" customHeight="1">
      <c r="A268" s="185" t="s">
        <v>1146</v>
      </c>
      <c r="B268" s="146"/>
      <c r="C268" s="146"/>
      <c r="D268" s="186"/>
      <c r="E268" s="190" t="s">
        <v>1147</v>
      </c>
      <c r="F268" s="179" t="s">
        <v>1148</v>
      </c>
      <c r="G268" s="150"/>
      <c r="H268" s="179" t="s">
        <v>1149</v>
      </c>
      <c r="I268" s="149"/>
      <c r="J268" s="149"/>
      <c r="K268" s="150"/>
      <c r="L268" s="184" t="s">
        <v>1150</v>
      </c>
    </row>
    <row r="269" spans="1:12" ht="12" customHeight="1">
      <c r="A269" s="187"/>
      <c r="B269" s="188"/>
      <c r="C269" s="188"/>
      <c r="D269" s="189"/>
      <c r="E269" s="191"/>
      <c r="F269" s="73" t="s">
        <v>1151</v>
      </c>
      <c r="G269" s="73" t="s">
        <v>1152</v>
      </c>
      <c r="H269" s="173" t="s">
        <v>1153</v>
      </c>
      <c r="I269" s="150"/>
      <c r="J269" s="173" t="s">
        <v>1154</v>
      </c>
      <c r="K269" s="150"/>
      <c r="L269" s="156"/>
    </row>
    <row r="270" spans="1:12" ht="15" customHeight="1">
      <c r="A270" s="69" t="s">
        <v>1155</v>
      </c>
      <c r="B270" s="181" t="s">
        <v>1156</v>
      </c>
      <c r="C270" s="149"/>
      <c r="D270" s="150"/>
      <c r="E270" s="74">
        <v>1</v>
      </c>
      <c r="F270" s="74">
        <v>1</v>
      </c>
      <c r="G270" s="74">
        <v>0</v>
      </c>
      <c r="H270" s="198">
        <v>98.67</v>
      </c>
      <c r="I270" s="150"/>
      <c r="J270" s="198">
        <v>62.86</v>
      </c>
      <c r="K270" s="150"/>
      <c r="L270" s="71">
        <v>98.67</v>
      </c>
    </row>
    <row r="271" spans="1:12" ht="15" customHeight="1">
      <c r="A271" s="44"/>
      <c r="B271" s="44"/>
      <c r="C271" s="44"/>
      <c r="D271" s="44"/>
      <c r="E271" s="44"/>
      <c r="F271" s="44"/>
      <c r="G271" s="44"/>
      <c r="H271" s="168" t="s">
        <v>1157</v>
      </c>
      <c r="I271" s="149"/>
      <c r="J271" s="149"/>
      <c r="K271" s="150"/>
      <c r="L271" s="72">
        <v>98.67</v>
      </c>
    </row>
    <row r="272" spans="1:12" ht="19.5" customHeight="1">
      <c r="A272" s="180" t="s">
        <v>1158</v>
      </c>
      <c r="B272" s="149"/>
      <c r="C272" s="149"/>
      <c r="D272" s="149"/>
      <c r="E272" s="149"/>
      <c r="F272" s="150"/>
      <c r="G272" s="65" t="s">
        <v>1159</v>
      </c>
      <c r="H272" s="179" t="s">
        <v>1160</v>
      </c>
      <c r="I272" s="150"/>
      <c r="J272" s="179" t="s">
        <v>1161</v>
      </c>
      <c r="K272" s="150"/>
      <c r="L272" s="65" t="s">
        <v>1162</v>
      </c>
    </row>
    <row r="273" spans="1:12" ht="15" customHeight="1">
      <c r="A273" s="69" t="s">
        <v>1163</v>
      </c>
      <c r="B273" s="181" t="s">
        <v>1164</v>
      </c>
      <c r="C273" s="149"/>
      <c r="D273" s="149"/>
      <c r="E273" s="149"/>
      <c r="F273" s="149"/>
      <c r="G273" s="69" t="s">
        <v>1165</v>
      </c>
      <c r="H273" s="182">
        <v>1</v>
      </c>
      <c r="I273" s="150"/>
      <c r="J273" s="198">
        <v>19.378900000000002</v>
      </c>
      <c r="K273" s="150"/>
      <c r="L273" s="71">
        <v>19.378900000000002</v>
      </c>
    </row>
    <row r="274" spans="1:12" ht="15" customHeight="1">
      <c r="A274" s="44"/>
      <c r="B274" s="44"/>
      <c r="C274" s="44"/>
      <c r="D274" s="44"/>
      <c r="E274" s="44"/>
      <c r="F274" s="44"/>
      <c r="G274" s="44"/>
      <c r="H274" s="168" t="s">
        <v>1166</v>
      </c>
      <c r="I274" s="149"/>
      <c r="J274" s="149"/>
      <c r="K274" s="150"/>
      <c r="L274" s="72">
        <v>19.378900000000002</v>
      </c>
    </row>
    <row r="275" spans="1:12" ht="15" customHeight="1">
      <c r="A275" s="44"/>
      <c r="B275" s="44"/>
      <c r="C275" s="44"/>
      <c r="D275" s="44"/>
      <c r="E275" s="44"/>
      <c r="F275" s="44"/>
      <c r="G275" s="44"/>
      <c r="H275" s="169" t="s">
        <v>1167</v>
      </c>
      <c r="I275" s="149"/>
      <c r="J275" s="149"/>
      <c r="K275" s="150"/>
      <c r="L275" s="71">
        <v>1.3888</v>
      </c>
    </row>
    <row r="276" spans="1:12" ht="15" customHeight="1">
      <c r="A276" s="44"/>
      <c r="B276" s="44"/>
      <c r="C276" s="44"/>
      <c r="D276" s="44"/>
      <c r="E276" s="44"/>
      <c r="F276" s="44"/>
      <c r="G276" s="44"/>
      <c r="H276" s="203" t="s">
        <v>1168</v>
      </c>
      <c r="I276" s="204"/>
      <c r="J276" s="204"/>
      <c r="K276" s="205"/>
      <c r="L276" s="75" t="s">
        <v>1169</v>
      </c>
    </row>
    <row r="277" spans="1:12" ht="15" customHeight="1">
      <c r="A277" s="44"/>
      <c r="B277" s="44"/>
      <c r="C277" s="44"/>
      <c r="D277" s="44"/>
      <c r="E277" s="44"/>
      <c r="F277" s="44"/>
      <c r="G277" s="44"/>
      <c r="H277" s="168" t="s">
        <v>1170</v>
      </c>
      <c r="I277" s="149"/>
      <c r="J277" s="149"/>
      <c r="K277" s="150"/>
      <c r="L277" s="70">
        <v>0</v>
      </c>
    </row>
    <row r="278" spans="1:12" ht="15" customHeight="1">
      <c r="A278" s="44"/>
      <c r="B278" s="44"/>
      <c r="C278" s="44"/>
      <c r="D278" s="44"/>
      <c r="E278" s="44"/>
      <c r="F278" s="44"/>
      <c r="G278" s="44"/>
      <c r="H278" s="169" t="s">
        <v>1171</v>
      </c>
      <c r="I278" s="149"/>
      <c r="J278" s="149"/>
      <c r="K278" s="150"/>
      <c r="L278" s="67">
        <v>7.68</v>
      </c>
    </row>
    <row r="279" spans="1:12" ht="15" customHeight="1">
      <c r="A279" s="44"/>
      <c r="B279" s="44"/>
      <c r="C279" s="44"/>
      <c r="D279" s="44"/>
      <c r="E279" s="44"/>
      <c r="F279" s="44"/>
      <c r="G279" s="44"/>
    </row>
    <row r="280" spans="1:12" ht="15" customHeight="1">
      <c r="A280" s="44"/>
      <c r="B280" s="44"/>
      <c r="C280" s="44"/>
      <c r="D280" s="44"/>
      <c r="E280" s="44"/>
      <c r="F280" s="44"/>
      <c r="G280" s="44"/>
    </row>
    <row r="281" spans="1:12" ht="9.75" customHeight="1">
      <c r="A281" s="44"/>
      <c r="B281" s="44"/>
      <c r="C281" s="44"/>
      <c r="D281" s="44"/>
      <c r="E281" s="170"/>
      <c r="F281" s="127"/>
      <c r="G281" s="127"/>
      <c r="H281" s="44"/>
      <c r="I281" s="44"/>
      <c r="J281" s="44"/>
      <c r="K281" s="44"/>
      <c r="L281" s="44"/>
    </row>
    <row r="282" spans="1:12" ht="19.5" customHeight="1">
      <c r="A282" s="171" t="s">
        <v>1172</v>
      </c>
      <c r="B282" s="149"/>
      <c r="C282" s="149"/>
      <c r="D282" s="149"/>
      <c r="E282" s="149"/>
      <c r="F282" s="149"/>
      <c r="G282" s="149"/>
      <c r="H282" s="149"/>
      <c r="I282" s="149"/>
      <c r="J282" s="149"/>
      <c r="K282" s="149"/>
      <c r="L282" s="150"/>
    </row>
    <row r="283" spans="1:12" ht="12.75" customHeight="1">
      <c r="A283" s="185" t="s">
        <v>1173</v>
      </c>
      <c r="B283" s="146"/>
      <c r="C283" s="146"/>
      <c r="D283" s="186"/>
      <c r="E283" s="190" t="s">
        <v>1174</v>
      </c>
      <c r="F283" s="179" t="s">
        <v>1175</v>
      </c>
      <c r="G283" s="150"/>
      <c r="H283" s="179" t="s">
        <v>1176</v>
      </c>
      <c r="I283" s="149"/>
      <c r="J283" s="149"/>
      <c r="K283" s="150"/>
      <c r="L283" s="184" t="s">
        <v>1177</v>
      </c>
    </row>
    <row r="284" spans="1:12" ht="12" customHeight="1">
      <c r="A284" s="187"/>
      <c r="B284" s="188"/>
      <c r="C284" s="188"/>
      <c r="D284" s="189"/>
      <c r="E284" s="191"/>
      <c r="F284" s="73" t="s">
        <v>1178</v>
      </c>
      <c r="G284" s="73" t="s">
        <v>1179</v>
      </c>
      <c r="H284" s="173" t="s">
        <v>1180</v>
      </c>
      <c r="I284" s="150"/>
      <c r="J284" s="173" t="s">
        <v>1181</v>
      </c>
      <c r="K284" s="150"/>
      <c r="L284" s="156"/>
    </row>
    <row r="285" spans="1:12" ht="15" customHeight="1">
      <c r="A285" s="69" t="s">
        <v>1182</v>
      </c>
      <c r="B285" s="181" t="s">
        <v>1183</v>
      </c>
      <c r="C285" s="149"/>
      <c r="D285" s="150"/>
      <c r="E285" s="74">
        <v>1</v>
      </c>
      <c r="F285" s="74">
        <v>0.45</v>
      </c>
      <c r="G285" s="74">
        <v>0.55000000000000004</v>
      </c>
      <c r="H285" s="198">
        <v>186.048</v>
      </c>
      <c r="I285" s="150"/>
      <c r="J285" s="198">
        <v>49.170900000000003</v>
      </c>
      <c r="K285" s="150"/>
      <c r="L285" s="71">
        <v>110.765595</v>
      </c>
    </row>
    <row r="286" spans="1:12" ht="15" customHeight="1">
      <c r="A286" s="69" t="s">
        <v>1184</v>
      </c>
      <c r="B286" s="181" t="s">
        <v>1185</v>
      </c>
      <c r="C286" s="149"/>
      <c r="D286" s="150"/>
      <c r="E286" s="74">
        <v>1</v>
      </c>
      <c r="F286" s="74">
        <v>0.24</v>
      </c>
      <c r="G286" s="74">
        <v>0.76</v>
      </c>
      <c r="H286" s="198">
        <v>2.2618999999999998</v>
      </c>
      <c r="I286" s="150"/>
      <c r="J286" s="198">
        <v>1.5207999999999999</v>
      </c>
      <c r="K286" s="150"/>
      <c r="L286" s="71">
        <v>1.698664</v>
      </c>
    </row>
    <row r="287" spans="1:12" ht="15" customHeight="1">
      <c r="A287" s="69" t="s">
        <v>1186</v>
      </c>
      <c r="B287" s="181" t="s">
        <v>1187</v>
      </c>
      <c r="C287" s="149"/>
      <c r="D287" s="150"/>
      <c r="E287" s="74">
        <v>1</v>
      </c>
      <c r="F287" s="74">
        <v>0.13</v>
      </c>
      <c r="G287" s="74">
        <v>0.87</v>
      </c>
      <c r="H287" s="198">
        <v>155.8897</v>
      </c>
      <c r="I287" s="150"/>
      <c r="J287" s="198">
        <v>68.1798</v>
      </c>
      <c r="K287" s="150"/>
      <c r="L287" s="71">
        <v>79.582087000000001</v>
      </c>
    </row>
    <row r="288" spans="1:12" ht="15.75" customHeight="1">
      <c r="A288" s="69" t="s">
        <v>1188</v>
      </c>
      <c r="B288" s="181" t="s">
        <v>1189</v>
      </c>
      <c r="C288" s="149"/>
      <c r="D288" s="150"/>
      <c r="E288" s="74">
        <v>1</v>
      </c>
      <c r="F288" s="74">
        <v>1</v>
      </c>
      <c r="G288" s="74">
        <v>0</v>
      </c>
      <c r="H288" s="198">
        <v>126.9387</v>
      </c>
      <c r="I288" s="150"/>
      <c r="J288" s="198">
        <v>58.771799999999999</v>
      </c>
      <c r="K288" s="150"/>
      <c r="L288" s="71">
        <v>126.9387</v>
      </c>
    </row>
    <row r="289" spans="1:12" ht="15" customHeight="1">
      <c r="A289" s="69" t="s">
        <v>1190</v>
      </c>
      <c r="B289" s="181" t="s">
        <v>1191</v>
      </c>
      <c r="C289" s="149"/>
      <c r="D289" s="150"/>
      <c r="E289" s="74">
        <v>1</v>
      </c>
      <c r="F289" s="74">
        <v>0.24</v>
      </c>
      <c r="G289" s="74">
        <v>0.76</v>
      </c>
      <c r="H289" s="198">
        <v>115.2854</v>
      </c>
      <c r="I289" s="150"/>
      <c r="J289" s="198">
        <v>31.3248</v>
      </c>
      <c r="K289" s="150"/>
      <c r="L289" s="71">
        <v>51.475344</v>
      </c>
    </row>
    <row r="290" spans="1:12" ht="15" customHeight="1">
      <c r="A290" s="44"/>
      <c r="B290" s="44"/>
      <c r="C290" s="44"/>
      <c r="D290" s="44"/>
      <c r="E290" s="44"/>
      <c r="F290" s="44"/>
      <c r="G290" s="44"/>
      <c r="H290" s="168" t="s">
        <v>1192</v>
      </c>
      <c r="I290" s="149"/>
      <c r="J290" s="149"/>
      <c r="K290" s="150"/>
      <c r="L290" s="72">
        <v>370.46039999999999</v>
      </c>
    </row>
    <row r="291" spans="1:12" ht="19.5" customHeight="1">
      <c r="A291" s="180" t="s">
        <v>1193</v>
      </c>
      <c r="B291" s="149"/>
      <c r="C291" s="149"/>
      <c r="D291" s="149"/>
      <c r="E291" s="149"/>
      <c r="F291" s="150"/>
      <c r="G291" s="65" t="s">
        <v>1194</v>
      </c>
      <c r="H291" s="179" t="s">
        <v>1195</v>
      </c>
      <c r="I291" s="150"/>
      <c r="J291" s="179" t="s">
        <v>1196</v>
      </c>
      <c r="K291" s="150"/>
      <c r="L291" s="65" t="s">
        <v>1197</v>
      </c>
    </row>
    <row r="292" spans="1:12" ht="15" customHeight="1">
      <c r="A292" s="69" t="s">
        <v>1198</v>
      </c>
      <c r="B292" s="181" t="s">
        <v>1199</v>
      </c>
      <c r="C292" s="149"/>
      <c r="D292" s="149"/>
      <c r="E292" s="149"/>
      <c r="F292" s="149"/>
      <c r="G292" s="69" t="s">
        <v>1200</v>
      </c>
      <c r="H292" s="182">
        <v>1</v>
      </c>
      <c r="I292" s="150"/>
      <c r="J292" s="198">
        <v>12.1578</v>
      </c>
      <c r="K292" s="150"/>
      <c r="L292" s="71">
        <v>12.1578</v>
      </c>
    </row>
    <row r="293" spans="1:12" ht="15" customHeight="1">
      <c r="A293" s="44"/>
      <c r="B293" s="44"/>
      <c r="C293" s="44"/>
      <c r="D293" s="44"/>
      <c r="E293" s="44"/>
      <c r="F293" s="44"/>
      <c r="G293" s="44"/>
      <c r="H293" s="168" t="s">
        <v>1201</v>
      </c>
      <c r="I293" s="149"/>
      <c r="J293" s="149"/>
      <c r="K293" s="150"/>
      <c r="L293" s="72">
        <v>12.1578</v>
      </c>
    </row>
    <row r="294" spans="1:12" ht="15" customHeight="1">
      <c r="A294" s="44"/>
      <c r="B294" s="44"/>
      <c r="C294" s="44"/>
      <c r="D294" s="44"/>
      <c r="E294" s="44"/>
      <c r="F294" s="44"/>
      <c r="G294" s="44"/>
      <c r="H294" s="169" t="s">
        <v>1202</v>
      </c>
      <c r="I294" s="149"/>
      <c r="J294" s="149"/>
      <c r="K294" s="150"/>
      <c r="L294" s="71">
        <v>5.0937000000000001</v>
      </c>
    </row>
    <row r="295" spans="1:12" ht="15" customHeight="1">
      <c r="A295" s="44"/>
      <c r="B295" s="44"/>
      <c r="C295" s="44"/>
      <c r="D295" s="44"/>
      <c r="E295" s="44"/>
      <c r="F295" s="44"/>
      <c r="G295" s="44"/>
      <c r="H295" s="169" t="s">
        <v>1203</v>
      </c>
      <c r="I295" s="149"/>
      <c r="J295" s="149"/>
      <c r="K295" s="150"/>
      <c r="L295" s="67">
        <v>5.09</v>
      </c>
    </row>
    <row r="296" spans="1:12" ht="15" customHeight="1">
      <c r="A296" s="44"/>
      <c r="B296" s="44"/>
      <c r="C296" s="44"/>
      <c r="D296" s="44"/>
      <c r="E296" s="44"/>
      <c r="F296" s="44"/>
      <c r="G296" s="44"/>
    </row>
    <row r="297" spans="1:12" ht="15" customHeight="1">
      <c r="A297" s="44"/>
      <c r="B297" s="44"/>
      <c r="C297" s="44"/>
      <c r="D297" s="44"/>
      <c r="E297" s="44"/>
      <c r="F297" s="44"/>
      <c r="G297" s="44"/>
    </row>
    <row r="298" spans="1:12" ht="9.75" customHeight="1">
      <c r="A298" s="44"/>
      <c r="B298" s="44"/>
      <c r="C298" s="44"/>
      <c r="D298" s="44"/>
      <c r="E298" s="170"/>
      <c r="F298" s="127"/>
      <c r="G298" s="127"/>
      <c r="H298" s="44"/>
      <c r="I298" s="44"/>
      <c r="J298" s="44"/>
      <c r="K298" s="44"/>
      <c r="L298" s="44"/>
    </row>
    <row r="299" spans="1:12" ht="19.5" customHeight="1">
      <c r="A299" s="171" t="s">
        <v>1204</v>
      </c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50"/>
    </row>
    <row r="300" spans="1:12" ht="12.75" customHeight="1">
      <c r="A300" s="185" t="s">
        <v>1205</v>
      </c>
      <c r="B300" s="146"/>
      <c r="C300" s="146"/>
      <c r="D300" s="186"/>
      <c r="E300" s="190" t="s">
        <v>1206</v>
      </c>
      <c r="F300" s="179" t="s">
        <v>1207</v>
      </c>
      <c r="G300" s="150"/>
      <c r="H300" s="179" t="s">
        <v>1208</v>
      </c>
      <c r="I300" s="149"/>
      <c r="J300" s="149"/>
      <c r="K300" s="150"/>
      <c r="L300" s="184" t="s">
        <v>1209</v>
      </c>
    </row>
    <row r="301" spans="1:12" ht="12" customHeight="1">
      <c r="A301" s="187"/>
      <c r="B301" s="188"/>
      <c r="C301" s="188"/>
      <c r="D301" s="189"/>
      <c r="E301" s="191"/>
      <c r="F301" s="73" t="s">
        <v>1210</v>
      </c>
      <c r="G301" s="73" t="s">
        <v>1211</v>
      </c>
      <c r="H301" s="173" t="s">
        <v>1212</v>
      </c>
      <c r="I301" s="150"/>
      <c r="J301" s="173" t="s">
        <v>1213</v>
      </c>
      <c r="K301" s="150"/>
      <c r="L301" s="156"/>
    </row>
    <row r="302" spans="1:12" ht="15" customHeight="1">
      <c r="A302" s="69" t="s">
        <v>1214</v>
      </c>
      <c r="B302" s="181" t="s">
        <v>1215</v>
      </c>
      <c r="C302" s="149"/>
      <c r="D302" s="150"/>
      <c r="E302" s="74">
        <v>1</v>
      </c>
      <c r="F302" s="74">
        <v>0.65</v>
      </c>
      <c r="G302" s="74">
        <v>0.35</v>
      </c>
      <c r="H302" s="198">
        <v>132.9265</v>
      </c>
      <c r="I302" s="150"/>
      <c r="J302" s="198">
        <v>65.313400000000001</v>
      </c>
      <c r="K302" s="150"/>
      <c r="L302" s="71">
        <v>109.261915</v>
      </c>
    </row>
    <row r="303" spans="1:12" ht="15" customHeight="1">
      <c r="A303" s="69" t="s">
        <v>1216</v>
      </c>
      <c r="B303" s="181" t="s">
        <v>1217</v>
      </c>
      <c r="C303" s="149"/>
      <c r="D303" s="150"/>
      <c r="E303" s="74">
        <v>1</v>
      </c>
      <c r="F303" s="74">
        <v>0.52</v>
      </c>
      <c r="G303" s="74">
        <v>0.48</v>
      </c>
      <c r="H303" s="198">
        <v>130.25389999999999</v>
      </c>
      <c r="I303" s="150"/>
      <c r="J303" s="198">
        <v>56.646700000000003</v>
      </c>
      <c r="K303" s="150"/>
      <c r="L303" s="71">
        <v>94.922443999999999</v>
      </c>
    </row>
    <row r="304" spans="1:12" ht="15" customHeight="1">
      <c r="A304" s="69" t="s">
        <v>1218</v>
      </c>
      <c r="B304" s="181" t="s">
        <v>1219</v>
      </c>
      <c r="C304" s="149"/>
      <c r="D304" s="150"/>
      <c r="E304" s="74">
        <v>1</v>
      </c>
      <c r="F304" s="74">
        <v>0.73</v>
      </c>
      <c r="G304" s="74">
        <v>0.27</v>
      </c>
      <c r="H304" s="198">
        <v>170.37649999999999</v>
      </c>
      <c r="I304" s="150"/>
      <c r="J304" s="198">
        <v>78.931100000000001</v>
      </c>
      <c r="K304" s="150"/>
      <c r="L304" s="71">
        <v>145.68624199999999</v>
      </c>
    </row>
    <row r="305" spans="1:12" ht="15" customHeight="1">
      <c r="A305" s="44"/>
      <c r="B305" s="44"/>
      <c r="C305" s="44"/>
      <c r="D305" s="44"/>
      <c r="E305" s="44"/>
      <c r="F305" s="44"/>
      <c r="G305" s="44"/>
      <c r="H305" s="168" t="s">
        <v>1220</v>
      </c>
      <c r="I305" s="149"/>
      <c r="J305" s="149"/>
      <c r="K305" s="150"/>
      <c r="L305" s="72">
        <v>349.87049999999999</v>
      </c>
    </row>
    <row r="306" spans="1:12" ht="19.5" customHeight="1">
      <c r="A306" s="180" t="s">
        <v>1221</v>
      </c>
      <c r="B306" s="149"/>
      <c r="C306" s="149"/>
      <c r="D306" s="149"/>
      <c r="E306" s="149"/>
      <c r="F306" s="150"/>
      <c r="G306" s="65" t="s">
        <v>1222</v>
      </c>
      <c r="H306" s="179" t="s">
        <v>1223</v>
      </c>
      <c r="I306" s="150"/>
      <c r="J306" s="179" t="s">
        <v>1224</v>
      </c>
      <c r="K306" s="150"/>
      <c r="L306" s="65" t="s">
        <v>1225</v>
      </c>
    </row>
    <row r="307" spans="1:12" ht="15" customHeight="1">
      <c r="A307" s="69" t="s">
        <v>1226</v>
      </c>
      <c r="B307" s="181" t="s">
        <v>1227</v>
      </c>
      <c r="C307" s="149"/>
      <c r="D307" s="149"/>
      <c r="E307" s="149"/>
      <c r="F307" s="149"/>
      <c r="G307" s="69" t="s">
        <v>1228</v>
      </c>
      <c r="H307" s="182">
        <v>1</v>
      </c>
      <c r="I307" s="150"/>
      <c r="J307" s="198">
        <v>12.1578</v>
      </c>
      <c r="K307" s="150"/>
      <c r="L307" s="71">
        <v>12.1578</v>
      </c>
    </row>
    <row r="308" spans="1:12" ht="15" customHeight="1">
      <c r="A308" s="44"/>
      <c r="B308" s="44"/>
      <c r="C308" s="44"/>
      <c r="D308" s="44"/>
      <c r="E308" s="44"/>
      <c r="F308" s="44"/>
      <c r="G308" s="44"/>
      <c r="H308" s="168" t="s">
        <v>1229</v>
      </c>
      <c r="I308" s="149"/>
      <c r="J308" s="149"/>
      <c r="K308" s="150"/>
      <c r="L308" s="72">
        <v>12.1578</v>
      </c>
    </row>
    <row r="309" spans="1:12" ht="19.5" customHeight="1">
      <c r="A309" s="180" t="s">
        <v>1230</v>
      </c>
      <c r="B309" s="149"/>
      <c r="C309" s="149"/>
      <c r="D309" s="149"/>
      <c r="E309" s="149"/>
      <c r="F309" s="150"/>
      <c r="G309" s="65" t="s">
        <v>1231</v>
      </c>
      <c r="H309" s="179" t="s">
        <v>1232</v>
      </c>
      <c r="I309" s="150"/>
      <c r="J309" s="179" t="s">
        <v>1233</v>
      </c>
      <c r="K309" s="150"/>
      <c r="L309" s="65" t="s">
        <v>1234</v>
      </c>
    </row>
    <row r="310" spans="1:12" ht="15" customHeight="1">
      <c r="A310" s="69" t="s">
        <v>1235</v>
      </c>
      <c r="B310" s="181" t="s">
        <v>1236</v>
      </c>
      <c r="C310" s="149"/>
      <c r="D310" s="149"/>
      <c r="E310" s="149"/>
      <c r="F310" s="150"/>
      <c r="G310" s="69" t="s">
        <v>1237</v>
      </c>
      <c r="H310" s="198">
        <v>1</v>
      </c>
      <c r="I310" s="150"/>
      <c r="J310" s="198">
        <v>115.47</v>
      </c>
      <c r="K310" s="150"/>
      <c r="L310" s="71">
        <v>115.47</v>
      </c>
    </row>
    <row r="311" spans="1:12" ht="15" customHeight="1">
      <c r="A311" s="44"/>
      <c r="B311" s="44"/>
      <c r="C311" s="44"/>
      <c r="D311" s="44"/>
      <c r="E311" s="44"/>
      <c r="F311" s="44"/>
      <c r="G311" s="44"/>
      <c r="H311" s="168" t="s">
        <v>1238</v>
      </c>
      <c r="I311" s="149"/>
      <c r="J311" s="149"/>
      <c r="K311" s="150"/>
      <c r="L311" s="72">
        <v>115.47</v>
      </c>
    </row>
    <row r="312" spans="1:12" ht="15" customHeight="1">
      <c r="A312" s="180" t="s">
        <v>1239</v>
      </c>
      <c r="B312" s="149"/>
      <c r="C312" s="150"/>
      <c r="D312" s="173" t="s">
        <v>1240</v>
      </c>
      <c r="E312" s="150"/>
      <c r="F312" s="173" t="s">
        <v>1241</v>
      </c>
      <c r="G312" s="150"/>
      <c r="H312" s="173" t="s">
        <v>1242</v>
      </c>
      <c r="I312" s="150"/>
      <c r="J312" s="173" t="s">
        <v>1243</v>
      </c>
      <c r="K312" s="150"/>
      <c r="L312" s="73" t="s">
        <v>1244</v>
      </c>
    </row>
    <row r="313" spans="1:12" ht="19.5" customHeight="1">
      <c r="A313" s="76" t="s">
        <v>1245</v>
      </c>
      <c r="B313" s="192" t="s">
        <v>1246</v>
      </c>
      <c r="C313" s="150"/>
      <c r="D313" s="193" t="s">
        <v>1247</v>
      </c>
      <c r="E313" s="150"/>
      <c r="F313" s="193" t="s">
        <v>1248</v>
      </c>
      <c r="G313" s="150"/>
      <c r="H313" s="197">
        <v>2.1</v>
      </c>
      <c r="I313" s="150"/>
      <c r="J313" s="194">
        <v>2.7</v>
      </c>
      <c r="K313" s="150"/>
      <c r="L313" s="77">
        <v>5.67</v>
      </c>
    </row>
    <row r="314" spans="1:12" ht="15" customHeight="1">
      <c r="A314" s="44"/>
      <c r="B314" s="44"/>
      <c r="C314" s="44"/>
      <c r="D314" s="44"/>
      <c r="E314" s="44"/>
      <c r="F314" s="44"/>
      <c r="G314" s="44"/>
      <c r="H314" s="168" t="s">
        <v>1249</v>
      </c>
      <c r="I314" s="149"/>
      <c r="J314" s="149"/>
      <c r="K314" s="150"/>
      <c r="L314" s="71">
        <v>5.67</v>
      </c>
    </row>
    <row r="315" spans="1:12" ht="15" customHeight="1">
      <c r="A315" s="44"/>
      <c r="B315" s="44"/>
      <c r="C315" s="44"/>
      <c r="D315" s="44"/>
      <c r="E315" s="44"/>
      <c r="F315" s="44"/>
      <c r="G315" s="44"/>
      <c r="H315" s="169" t="s">
        <v>1250</v>
      </c>
      <c r="I315" s="149"/>
      <c r="J315" s="149"/>
      <c r="K315" s="150"/>
      <c r="L315" s="71">
        <v>124.3639</v>
      </c>
    </row>
    <row r="316" spans="1:12" ht="15" customHeight="1">
      <c r="A316" s="44"/>
      <c r="B316" s="44"/>
      <c r="C316" s="44"/>
      <c r="D316" s="44"/>
      <c r="E316" s="44"/>
      <c r="F316" s="44"/>
      <c r="G316" s="44"/>
      <c r="H316" s="169" t="s">
        <v>1251</v>
      </c>
      <c r="I316" s="149"/>
      <c r="J316" s="149"/>
      <c r="K316" s="150"/>
      <c r="L316" s="67">
        <v>124.36</v>
      </c>
    </row>
    <row r="317" spans="1:12" ht="15" customHeight="1">
      <c r="A317" s="44"/>
      <c r="B317" s="44"/>
      <c r="C317" s="44"/>
      <c r="D317" s="44"/>
      <c r="E317" s="44"/>
      <c r="F317" s="44"/>
      <c r="G317" s="44"/>
    </row>
    <row r="318" spans="1:12" ht="15" customHeight="1">
      <c r="A318" s="44"/>
      <c r="B318" s="44"/>
      <c r="C318" s="44"/>
      <c r="D318" s="44"/>
      <c r="E318" s="44"/>
      <c r="F318" s="44"/>
      <c r="G318" s="44"/>
    </row>
    <row r="319" spans="1:12" ht="9.75" customHeight="1">
      <c r="A319" s="44"/>
      <c r="B319" s="44"/>
      <c r="C319" s="44"/>
      <c r="D319" s="44"/>
      <c r="E319" s="170"/>
      <c r="F319" s="127"/>
      <c r="G319" s="127"/>
      <c r="H319" s="44"/>
      <c r="I319" s="44"/>
      <c r="J319" s="44"/>
      <c r="K319" s="44"/>
      <c r="L319" s="44"/>
    </row>
    <row r="320" spans="1:12" ht="19.5" customHeight="1">
      <c r="A320" s="171" t="s">
        <v>1252</v>
      </c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50"/>
    </row>
    <row r="321" spans="1:12" ht="12.75" customHeight="1">
      <c r="A321" s="185" t="s">
        <v>1253</v>
      </c>
      <c r="B321" s="146"/>
      <c r="C321" s="146"/>
      <c r="D321" s="186"/>
      <c r="E321" s="190" t="s">
        <v>1254</v>
      </c>
      <c r="F321" s="179" t="s">
        <v>1255</v>
      </c>
      <c r="G321" s="150"/>
      <c r="H321" s="179" t="s">
        <v>1256</v>
      </c>
      <c r="I321" s="149"/>
      <c r="J321" s="149"/>
      <c r="K321" s="150"/>
      <c r="L321" s="184" t="s">
        <v>1257</v>
      </c>
    </row>
    <row r="322" spans="1:12" ht="12" customHeight="1">
      <c r="A322" s="187"/>
      <c r="B322" s="188"/>
      <c r="C322" s="188"/>
      <c r="D322" s="189"/>
      <c r="E322" s="191"/>
      <c r="F322" s="73" t="s">
        <v>1258</v>
      </c>
      <c r="G322" s="73" t="s">
        <v>1259</v>
      </c>
      <c r="H322" s="173" t="s">
        <v>1260</v>
      </c>
      <c r="I322" s="150"/>
      <c r="J322" s="173" t="s">
        <v>1261</v>
      </c>
      <c r="K322" s="150"/>
      <c r="L322" s="156"/>
    </row>
    <row r="323" spans="1:12" ht="15" customHeight="1">
      <c r="A323" s="69" t="s">
        <v>1262</v>
      </c>
      <c r="B323" s="181" t="s">
        <v>1263</v>
      </c>
      <c r="C323" s="149"/>
      <c r="D323" s="150"/>
      <c r="E323" s="74">
        <v>1</v>
      </c>
      <c r="F323" s="74">
        <v>0.59</v>
      </c>
      <c r="G323" s="74">
        <v>0.41</v>
      </c>
      <c r="H323" s="198">
        <v>132.9265</v>
      </c>
      <c r="I323" s="150"/>
      <c r="J323" s="198">
        <v>65.313400000000001</v>
      </c>
      <c r="K323" s="150"/>
      <c r="L323" s="71">
        <v>105.205129</v>
      </c>
    </row>
    <row r="324" spans="1:12" ht="15" customHeight="1">
      <c r="A324" s="69" t="s">
        <v>1264</v>
      </c>
      <c r="B324" s="181" t="s">
        <v>1265</v>
      </c>
      <c r="C324" s="149"/>
      <c r="D324" s="150"/>
      <c r="E324" s="74">
        <v>1</v>
      </c>
      <c r="F324" s="74">
        <v>0.51</v>
      </c>
      <c r="G324" s="74">
        <v>0.49</v>
      </c>
      <c r="H324" s="198">
        <v>130.25389999999999</v>
      </c>
      <c r="I324" s="150"/>
      <c r="J324" s="198">
        <v>56.646700000000003</v>
      </c>
      <c r="K324" s="150"/>
      <c r="L324" s="71">
        <v>94.186372000000006</v>
      </c>
    </row>
    <row r="325" spans="1:12" ht="15" customHeight="1">
      <c r="A325" s="69" t="s">
        <v>1266</v>
      </c>
      <c r="B325" s="181" t="s">
        <v>1267</v>
      </c>
      <c r="C325" s="149"/>
      <c r="D325" s="150"/>
      <c r="E325" s="74">
        <v>1</v>
      </c>
      <c r="F325" s="74">
        <v>0.89</v>
      </c>
      <c r="G325" s="74">
        <v>0.11</v>
      </c>
      <c r="H325" s="198">
        <v>170.37649999999999</v>
      </c>
      <c r="I325" s="150"/>
      <c r="J325" s="198">
        <v>78.931100000000001</v>
      </c>
      <c r="K325" s="150"/>
      <c r="L325" s="71">
        <v>160.31750600000001</v>
      </c>
    </row>
    <row r="326" spans="1:12" ht="15" customHeight="1">
      <c r="A326" s="44"/>
      <c r="B326" s="44"/>
      <c r="C326" s="44"/>
      <c r="D326" s="44"/>
      <c r="E326" s="44"/>
      <c r="F326" s="44"/>
      <c r="G326" s="44"/>
      <c r="H326" s="168" t="s">
        <v>1268</v>
      </c>
      <c r="I326" s="149"/>
      <c r="J326" s="149"/>
      <c r="K326" s="150"/>
      <c r="L326" s="72">
        <v>359.709</v>
      </c>
    </row>
    <row r="327" spans="1:12" ht="19.5" customHeight="1">
      <c r="A327" s="180" t="s">
        <v>1269</v>
      </c>
      <c r="B327" s="149"/>
      <c r="C327" s="149"/>
      <c r="D327" s="149"/>
      <c r="E327" s="149"/>
      <c r="F327" s="150"/>
      <c r="G327" s="65" t="s">
        <v>1270</v>
      </c>
      <c r="H327" s="179" t="s">
        <v>1271</v>
      </c>
      <c r="I327" s="150"/>
      <c r="J327" s="179" t="s">
        <v>1272</v>
      </c>
      <c r="K327" s="150"/>
      <c r="L327" s="65" t="s">
        <v>1273</v>
      </c>
    </row>
    <row r="328" spans="1:12" ht="15" customHeight="1">
      <c r="A328" s="69" t="s">
        <v>1274</v>
      </c>
      <c r="B328" s="181" t="s">
        <v>1275</v>
      </c>
      <c r="C328" s="149"/>
      <c r="D328" s="149"/>
      <c r="E328" s="149"/>
      <c r="F328" s="149"/>
      <c r="G328" s="69" t="s">
        <v>1276</v>
      </c>
      <c r="H328" s="182">
        <v>8</v>
      </c>
      <c r="I328" s="150"/>
      <c r="J328" s="198">
        <v>12.1578</v>
      </c>
      <c r="K328" s="150"/>
      <c r="L328" s="71">
        <v>97.2624</v>
      </c>
    </row>
    <row r="329" spans="1:12" ht="15" customHeight="1">
      <c r="A329" s="44"/>
      <c r="B329" s="44"/>
      <c r="C329" s="44"/>
      <c r="D329" s="44"/>
      <c r="E329" s="44"/>
      <c r="F329" s="44"/>
      <c r="G329" s="44"/>
      <c r="H329" s="168" t="s">
        <v>1277</v>
      </c>
      <c r="I329" s="149"/>
      <c r="J329" s="149"/>
      <c r="K329" s="150"/>
      <c r="L329" s="72">
        <v>97.2624</v>
      </c>
    </row>
    <row r="330" spans="1:12" ht="19.5" customHeight="1">
      <c r="A330" s="180" t="s">
        <v>1278</v>
      </c>
      <c r="B330" s="149"/>
      <c r="C330" s="149"/>
      <c r="D330" s="149"/>
      <c r="E330" s="149"/>
      <c r="F330" s="150"/>
      <c r="G330" s="65" t="s">
        <v>1279</v>
      </c>
      <c r="H330" s="179" t="s">
        <v>1280</v>
      </c>
      <c r="I330" s="150"/>
      <c r="J330" s="179" t="s">
        <v>1281</v>
      </c>
      <c r="K330" s="150"/>
      <c r="L330" s="65" t="s">
        <v>1282</v>
      </c>
    </row>
    <row r="331" spans="1:12" ht="15" customHeight="1">
      <c r="A331" s="69" t="s">
        <v>1283</v>
      </c>
      <c r="B331" s="181" t="s">
        <v>1284</v>
      </c>
      <c r="C331" s="149"/>
      <c r="D331" s="149"/>
      <c r="E331" s="149"/>
      <c r="F331" s="150"/>
      <c r="G331" s="69" t="s">
        <v>1285</v>
      </c>
      <c r="H331" s="198">
        <v>1.02</v>
      </c>
      <c r="I331" s="150"/>
      <c r="J331" s="198">
        <v>116.4</v>
      </c>
      <c r="K331" s="150"/>
      <c r="L331" s="71">
        <v>118.72799999999999</v>
      </c>
    </row>
    <row r="332" spans="1:12" ht="15" customHeight="1">
      <c r="A332" s="44"/>
      <c r="B332" s="44"/>
      <c r="C332" s="44"/>
      <c r="D332" s="44"/>
      <c r="E332" s="44"/>
      <c r="F332" s="44"/>
      <c r="G332" s="44"/>
      <c r="H332" s="168" t="s">
        <v>1286</v>
      </c>
      <c r="I332" s="149"/>
      <c r="J332" s="149"/>
      <c r="K332" s="150"/>
      <c r="L332" s="72">
        <v>118.72799999999999</v>
      </c>
    </row>
    <row r="333" spans="1:12" ht="15" customHeight="1">
      <c r="A333" s="180" t="s">
        <v>1287</v>
      </c>
      <c r="B333" s="149"/>
      <c r="C333" s="150"/>
      <c r="D333" s="173" t="s">
        <v>1288</v>
      </c>
      <c r="E333" s="150"/>
      <c r="F333" s="173" t="s">
        <v>1289</v>
      </c>
      <c r="G333" s="150"/>
      <c r="H333" s="173" t="s">
        <v>1290</v>
      </c>
      <c r="I333" s="150"/>
      <c r="J333" s="173" t="s">
        <v>1291</v>
      </c>
      <c r="K333" s="150"/>
      <c r="L333" s="73" t="s">
        <v>1292</v>
      </c>
    </row>
    <row r="334" spans="1:12" ht="27.75" customHeight="1">
      <c r="A334" s="76" t="s">
        <v>1293</v>
      </c>
      <c r="B334" s="192" t="s">
        <v>1294</v>
      </c>
      <c r="C334" s="150"/>
      <c r="D334" s="193" t="s">
        <v>1295</v>
      </c>
      <c r="E334" s="150"/>
      <c r="F334" s="193" t="s">
        <v>1296</v>
      </c>
      <c r="G334" s="150"/>
      <c r="H334" s="197">
        <v>1.02</v>
      </c>
      <c r="I334" s="150"/>
      <c r="J334" s="194">
        <v>6.38</v>
      </c>
      <c r="K334" s="150"/>
      <c r="L334" s="77">
        <v>6.5076000000000001</v>
      </c>
    </row>
    <row r="335" spans="1:12" ht="15" customHeight="1">
      <c r="A335" s="44"/>
      <c r="B335" s="44"/>
      <c r="C335" s="44"/>
      <c r="D335" s="44"/>
      <c r="E335" s="44"/>
      <c r="F335" s="44"/>
      <c r="G335" s="44"/>
      <c r="H335" s="168" t="s">
        <v>1297</v>
      </c>
      <c r="I335" s="149"/>
      <c r="J335" s="149"/>
      <c r="K335" s="150"/>
      <c r="L335" s="71">
        <v>6.5076000000000001</v>
      </c>
    </row>
    <row r="336" spans="1:12" ht="12.75" customHeight="1">
      <c r="A336" s="185" t="s">
        <v>1298</v>
      </c>
      <c r="B336" s="147"/>
      <c r="C336" s="190" t="s">
        <v>1299</v>
      </c>
      <c r="D336" s="195" t="s">
        <v>1300</v>
      </c>
      <c r="E336" s="147"/>
      <c r="F336" s="173" t="s">
        <v>1301</v>
      </c>
      <c r="G336" s="150"/>
      <c r="H336" s="173" t="s">
        <v>1302</v>
      </c>
      <c r="I336" s="150"/>
      <c r="J336" s="173" t="s">
        <v>1303</v>
      </c>
      <c r="K336" s="150"/>
      <c r="L336" s="190" t="s">
        <v>1304</v>
      </c>
    </row>
    <row r="337" spans="1:12" ht="12" customHeight="1">
      <c r="A337" s="131"/>
      <c r="B337" s="133"/>
      <c r="C337" s="156"/>
      <c r="D337" s="131"/>
      <c r="E337" s="133"/>
      <c r="F337" s="73" t="s">
        <v>1305</v>
      </c>
      <c r="G337" s="73" t="s">
        <v>1306</v>
      </c>
      <c r="H337" s="73" t="s">
        <v>1307</v>
      </c>
      <c r="I337" s="73" t="s">
        <v>1308</v>
      </c>
      <c r="J337" s="73" t="s">
        <v>1309</v>
      </c>
      <c r="K337" s="73" t="s">
        <v>1310</v>
      </c>
      <c r="L337" s="156"/>
    </row>
    <row r="338" spans="1:12" ht="27.75" customHeight="1">
      <c r="A338" s="76" t="s">
        <v>1311</v>
      </c>
      <c r="B338" s="78" t="s">
        <v>1312</v>
      </c>
      <c r="C338" s="76" t="s">
        <v>1313</v>
      </c>
      <c r="D338" s="196">
        <v>1.02</v>
      </c>
      <c r="E338" s="150"/>
      <c r="F338" s="79">
        <v>10</v>
      </c>
      <c r="G338" s="79">
        <v>0.62</v>
      </c>
      <c r="H338" s="79">
        <v>0</v>
      </c>
      <c r="I338" s="79">
        <v>0.49</v>
      </c>
      <c r="J338" s="79">
        <v>0</v>
      </c>
      <c r="K338" s="79">
        <v>0.4</v>
      </c>
      <c r="L338" s="77">
        <v>6.3239999999999998</v>
      </c>
    </row>
    <row r="339" spans="1:12" ht="15" customHeight="1">
      <c r="A339" s="44"/>
      <c r="B339" s="44"/>
      <c r="C339" s="44"/>
      <c r="D339" s="44"/>
      <c r="E339" s="44"/>
      <c r="F339" s="44"/>
      <c r="G339" s="44"/>
      <c r="H339" s="168" t="s">
        <v>1314</v>
      </c>
      <c r="I339" s="149"/>
      <c r="J339" s="149"/>
      <c r="K339" s="150"/>
      <c r="L339" s="71">
        <v>6.3239999999999998</v>
      </c>
    </row>
    <row r="340" spans="1:12" ht="15" customHeight="1">
      <c r="A340" s="44"/>
      <c r="B340" s="44"/>
      <c r="C340" s="44"/>
      <c r="D340" s="44"/>
      <c r="E340" s="44"/>
      <c r="F340" s="44"/>
      <c r="G340" s="44"/>
      <c r="H340" s="169" t="s">
        <v>1315</v>
      </c>
      <c r="I340" s="149"/>
      <c r="J340" s="149"/>
      <c r="K340" s="150"/>
      <c r="L340" s="71">
        <v>137.08690000000001</v>
      </c>
    </row>
    <row r="341" spans="1:12" ht="15" customHeight="1">
      <c r="A341" s="44"/>
      <c r="B341" s="44"/>
      <c r="C341" s="44"/>
      <c r="D341" s="44"/>
      <c r="E341" s="44"/>
      <c r="F341" s="44"/>
      <c r="G341" s="44"/>
      <c r="H341" s="169" t="s">
        <v>1316</v>
      </c>
      <c r="I341" s="149"/>
      <c r="J341" s="149"/>
      <c r="K341" s="150"/>
      <c r="L341" s="67">
        <v>137.09</v>
      </c>
    </row>
    <row r="342" spans="1:12" ht="15" customHeight="1">
      <c r="A342" s="44"/>
      <c r="B342" s="44"/>
      <c r="C342" s="44"/>
      <c r="D342" s="44"/>
      <c r="E342" s="44"/>
      <c r="F342" s="44"/>
      <c r="G342" s="44"/>
    </row>
    <row r="343" spans="1:12" ht="15" customHeight="1">
      <c r="A343" s="44"/>
      <c r="B343" s="44"/>
      <c r="C343" s="44"/>
      <c r="D343" s="44"/>
      <c r="E343" s="44"/>
      <c r="F343" s="44"/>
      <c r="G343" s="44"/>
    </row>
    <row r="344" spans="1:12" ht="9.75" customHeight="1">
      <c r="A344" s="44"/>
      <c r="B344" s="44"/>
      <c r="C344" s="44"/>
      <c r="D344" s="44"/>
      <c r="E344" s="170"/>
      <c r="F344" s="127"/>
      <c r="G344" s="127"/>
      <c r="H344" s="44"/>
      <c r="I344" s="44"/>
      <c r="J344" s="44"/>
      <c r="K344" s="44"/>
      <c r="L344" s="44"/>
    </row>
    <row r="345" spans="1:12" ht="19.5" customHeight="1">
      <c r="A345" s="171" t="s">
        <v>1317</v>
      </c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50"/>
    </row>
    <row r="346" spans="1:12" ht="12.75" customHeight="1">
      <c r="A346" s="185" t="s">
        <v>1318</v>
      </c>
      <c r="B346" s="146"/>
      <c r="C346" s="146"/>
      <c r="D346" s="186"/>
      <c r="E346" s="190" t="s">
        <v>1319</v>
      </c>
      <c r="F346" s="179" t="s">
        <v>1320</v>
      </c>
      <c r="G346" s="150"/>
      <c r="H346" s="179" t="s">
        <v>1321</v>
      </c>
      <c r="I346" s="149"/>
      <c r="J346" s="149"/>
      <c r="K346" s="150"/>
      <c r="L346" s="184" t="s">
        <v>1322</v>
      </c>
    </row>
    <row r="347" spans="1:12" ht="12" customHeight="1">
      <c r="A347" s="187"/>
      <c r="B347" s="188"/>
      <c r="C347" s="188"/>
      <c r="D347" s="189"/>
      <c r="E347" s="191"/>
      <c r="F347" s="73" t="s">
        <v>1323</v>
      </c>
      <c r="G347" s="73" t="s">
        <v>1324</v>
      </c>
      <c r="H347" s="173" t="s">
        <v>1325</v>
      </c>
      <c r="I347" s="150"/>
      <c r="J347" s="173" t="s">
        <v>1326</v>
      </c>
      <c r="K347" s="150"/>
      <c r="L347" s="156"/>
    </row>
    <row r="348" spans="1:12" ht="15.75" customHeight="1">
      <c r="A348" s="69" t="s">
        <v>1327</v>
      </c>
      <c r="B348" s="181" t="s">
        <v>1328</v>
      </c>
      <c r="C348" s="149"/>
      <c r="D348" s="150"/>
      <c r="E348" s="74">
        <v>1</v>
      </c>
      <c r="F348" s="74">
        <v>1</v>
      </c>
      <c r="G348" s="74">
        <v>0</v>
      </c>
      <c r="H348" s="198">
        <v>152.5325</v>
      </c>
      <c r="I348" s="150"/>
      <c r="J348" s="198">
        <v>45.723399999999998</v>
      </c>
      <c r="K348" s="150"/>
      <c r="L348" s="71">
        <v>152.5325</v>
      </c>
    </row>
    <row r="349" spans="1:12" ht="15" customHeight="1">
      <c r="A349" s="69" t="s">
        <v>1329</v>
      </c>
      <c r="B349" s="181" t="s">
        <v>1330</v>
      </c>
      <c r="C349" s="149"/>
      <c r="D349" s="150"/>
      <c r="E349" s="74">
        <v>1</v>
      </c>
      <c r="F349" s="74">
        <v>1</v>
      </c>
      <c r="G349" s="74">
        <v>0</v>
      </c>
      <c r="H349" s="198">
        <v>15.486700000000001</v>
      </c>
      <c r="I349" s="150"/>
      <c r="J349" s="198">
        <v>10.1159</v>
      </c>
      <c r="K349" s="150"/>
      <c r="L349" s="71">
        <v>15.486700000000001</v>
      </c>
    </row>
    <row r="350" spans="1:12" ht="15" customHeight="1">
      <c r="A350" s="69" t="s">
        <v>1331</v>
      </c>
      <c r="B350" s="181" t="s">
        <v>1332</v>
      </c>
      <c r="C350" s="149"/>
      <c r="D350" s="150"/>
      <c r="E350" s="74">
        <v>1</v>
      </c>
      <c r="F350" s="74">
        <v>0.35</v>
      </c>
      <c r="G350" s="74">
        <v>0.65</v>
      </c>
      <c r="H350" s="198">
        <v>115.2854</v>
      </c>
      <c r="I350" s="150"/>
      <c r="J350" s="198">
        <v>31.3248</v>
      </c>
      <c r="K350" s="150"/>
      <c r="L350" s="71">
        <v>60.711010000000002</v>
      </c>
    </row>
    <row r="351" spans="1:12" ht="15" customHeight="1">
      <c r="A351" s="69" t="s">
        <v>1333</v>
      </c>
      <c r="B351" s="181" t="s">
        <v>1334</v>
      </c>
      <c r="C351" s="149"/>
      <c r="D351" s="150"/>
      <c r="E351" s="74">
        <v>1</v>
      </c>
      <c r="F351" s="74">
        <v>0.35</v>
      </c>
      <c r="G351" s="74">
        <v>0.65</v>
      </c>
      <c r="H351" s="198">
        <v>5.6811999999999996</v>
      </c>
      <c r="I351" s="150"/>
      <c r="J351" s="198">
        <v>3.5434000000000001</v>
      </c>
      <c r="K351" s="150"/>
      <c r="L351" s="71">
        <v>4.2916299999999996</v>
      </c>
    </row>
    <row r="352" spans="1:12" ht="15" customHeight="1">
      <c r="A352" s="44"/>
      <c r="B352" s="44"/>
      <c r="C352" s="44"/>
      <c r="D352" s="44"/>
      <c r="E352" s="44"/>
      <c r="F352" s="44"/>
      <c r="G352" s="44"/>
      <c r="H352" s="168" t="s">
        <v>1335</v>
      </c>
      <c r="I352" s="149"/>
      <c r="J352" s="149"/>
      <c r="K352" s="150"/>
      <c r="L352" s="72">
        <v>233.02180000000001</v>
      </c>
    </row>
    <row r="353" spans="1:12" ht="19.5" customHeight="1">
      <c r="A353" s="180" t="s">
        <v>1336</v>
      </c>
      <c r="B353" s="149"/>
      <c r="C353" s="149"/>
      <c r="D353" s="149"/>
      <c r="E353" s="149"/>
      <c r="F353" s="150"/>
      <c r="G353" s="65" t="s">
        <v>1337</v>
      </c>
      <c r="H353" s="179" t="s">
        <v>1338</v>
      </c>
      <c r="I353" s="150"/>
      <c r="J353" s="179" t="s">
        <v>1339</v>
      </c>
      <c r="K353" s="150"/>
      <c r="L353" s="65" t="s">
        <v>1340</v>
      </c>
    </row>
    <row r="354" spans="1:12" ht="15" customHeight="1">
      <c r="A354" s="69" t="s">
        <v>1341</v>
      </c>
      <c r="B354" s="181" t="s">
        <v>1342</v>
      </c>
      <c r="C354" s="149"/>
      <c r="D354" s="149"/>
      <c r="E354" s="149"/>
      <c r="F354" s="149"/>
      <c r="G354" s="69" t="s">
        <v>1343</v>
      </c>
      <c r="H354" s="182">
        <v>2</v>
      </c>
      <c r="I354" s="150"/>
      <c r="J354" s="198">
        <v>12.1578</v>
      </c>
      <c r="K354" s="150"/>
      <c r="L354" s="71">
        <v>24.3156</v>
      </c>
    </row>
    <row r="355" spans="1:12" ht="15" customHeight="1">
      <c r="A355" s="44"/>
      <c r="B355" s="44"/>
      <c r="C355" s="44"/>
      <c r="D355" s="44"/>
      <c r="E355" s="44"/>
      <c r="F355" s="44"/>
      <c r="G355" s="44"/>
      <c r="H355" s="168" t="s">
        <v>1344</v>
      </c>
      <c r="I355" s="149"/>
      <c r="J355" s="149"/>
      <c r="K355" s="150"/>
      <c r="L355" s="72">
        <v>24.3156</v>
      </c>
    </row>
    <row r="356" spans="1:12" ht="15" customHeight="1">
      <c r="A356" s="44"/>
      <c r="B356" s="44"/>
      <c r="C356" s="44"/>
      <c r="D356" s="44"/>
      <c r="E356" s="44"/>
      <c r="F356" s="44"/>
      <c r="G356" s="44"/>
      <c r="H356" s="169" t="s">
        <v>1345</v>
      </c>
      <c r="I356" s="149"/>
      <c r="J356" s="149"/>
      <c r="K356" s="150"/>
      <c r="L356" s="71">
        <v>0.2296</v>
      </c>
    </row>
    <row r="357" spans="1:12" ht="15" customHeight="1">
      <c r="A357" s="44"/>
      <c r="B357" s="44"/>
      <c r="C357" s="44"/>
      <c r="D357" s="44"/>
      <c r="E357" s="44"/>
      <c r="F357" s="44"/>
      <c r="G357" s="44"/>
      <c r="H357" s="169" t="s">
        <v>1346</v>
      </c>
      <c r="I357" s="149"/>
      <c r="J357" s="149"/>
      <c r="K357" s="150"/>
      <c r="L357" s="67">
        <v>0.23</v>
      </c>
    </row>
    <row r="358" spans="1:12" ht="15" customHeight="1">
      <c r="A358" s="44"/>
      <c r="B358" s="44"/>
      <c r="C358" s="44"/>
      <c r="D358" s="44"/>
      <c r="E358" s="44"/>
      <c r="F358" s="44"/>
      <c r="G358" s="44"/>
    </row>
    <row r="359" spans="1:12" ht="15" customHeight="1">
      <c r="A359" s="44"/>
      <c r="B359" s="44"/>
      <c r="C359" s="44"/>
      <c r="D359" s="44"/>
      <c r="E359" s="44"/>
      <c r="F359" s="44"/>
      <c r="G359" s="44"/>
    </row>
    <row r="360" spans="1:12" ht="9.75" customHeight="1">
      <c r="A360" s="44"/>
      <c r="B360" s="44"/>
      <c r="C360" s="44"/>
      <c r="D360" s="44"/>
      <c r="E360" s="170"/>
      <c r="F360" s="127"/>
      <c r="G360" s="127"/>
      <c r="H360" s="44"/>
      <c r="I360" s="44"/>
      <c r="J360" s="44"/>
      <c r="K360" s="44"/>
      <c r="L360" s="44"/>
    </row>
    <row r="361" spans="1:12" ht="19.5" customHeight="1">
      <c r="A361" s="171" t="s">
        <v>1347</v>
      </c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50"/>
    </row>
    <row r="362" spans="1:12" ht="15" customHeight="1">
      <c r="A362" s="172" t="s">
        <v>1348</v>
      </c>
      <c r="B362" s="149"/>
      <c r="C362" s="149"/>
      <c r="D362" s="150"/>
      <c r="E362" s="173" t="s">
        <v>1349</v>
      </c>
      <c r="F362" s="150"/>
      <c r="G362" s="73" t="s">
        <v>1350</v>
      </c>
      <c r="H362" s="173" t="s">
        <v>1351</v>
      </c>
      <c r="I362" s="150"/>
      <c r="J362" s="173" t="s">
        <v>1352</v>
      </c>
      <c r="K362" s="150"/>
      <c r="L362" s="73" t="s">
        <v>1353</v>
      </c>
    </row>
    <row r="363" spans="1:12" ht="19.5" customHeight="1">
      <c r="A363" s="80" t="s">
        <v>1354</v>
      </c>
      <c r="B363" s="174" t="s">
        <v>1355</v>
      </c>
      <c r="C363" s="149"/>
      <c r="D363" s="150"/>
      <c r="E363" s="175" t="s">
        <v>1356</v>
      </c>
      <c r="F363" s="150"/>
      <c r="G363" s="80" t="s">
        <v>1357</v>
      </c>
      <c r="H363" s="176">
        <v>1</v>
      </c>
      <c r="I363" s="150"/>
      <c r="J363" s="177">
        <v>72.45</v>
      </c>
      <c r="K363" s="150"/>
      <c r="L363" s="81">
        <v>72.45</v>
      </c>
    </row>
    <row r="364" spans="1:12" ht="15" customHeight="1">
      <c r="A364" s="44"/>
      <c r="B364" s="44"/>
      <c r="C364" s="44"/>
      <c r="D364" s="44"/>
      <c r="E364" s="44"/>
      <c r="F364" s="44"/>
      <c r="G364" s="44"/>
      <c r="H364" s="178" t="s">
        <v>1358</v>
      </c>
      <c r="I364" s="149"/>
      <c r="J364" s="149"/>
      <c r="K364" s="150"/>
      <c r="L364" s="82">
        <v>72.45</v>
      </c>
    </row>
    <row r="365" spans="1:12" ht="15" customHeight="1">
      <c r="A365" s="44"/>
      <c r="B365" s="44"/>
      <c r="C365" s="44"/>
      <c r="D365" s="44"/>
      <c r="E365" s="44"/>
      <c r="F365" s="44"/>
      <c r="G365" s="44"/>
      <c r="H365" s="169" t="s">
        <v>1359</v>
      </c>
      <c r="I365" s="149"/>
      <c r="J365" s="149"/>
      <c r="K365" s="150"/>
      <c r="L365" s="67">
        <v>72.45</v>
      </c>
    </row>
    <row r="366" spans="1:12" ht="15" customHeight="1">
      <c r="A366" s="44"/>
      <c r="B366" s="44"/>
      <c r="C366" s="44"/>
      <c r="D366" s="44"/>
      <c r="E366" s="44"/>
      <c r="F366" s="44"/>
      <c r="G366" s="44"/>
    </row>
    <row r="367" spans="1:12" ht="15" customHeight="1">
      <c r="A367" s="44"/>
      <c r="B367" s="44"/>
      <c r="C367" s="44"/>
      <c r="D367" s="44"/>
      <c r="E367" s="44"/>
      <c r="F367" s="44"/>
      <c r="G367" s="44"/>
    </row>
    <row r="368" spans="1:12" ht="9.75" customHeight="1">
      <c r="A368" s="44"/>
      <c r="B368" s="44"/>
      <c r="C368" s="44"/>
      <c r="D368" s="44"/>
      <c r="E368" s="170"/>
      <c r="F368" s="127"/>
      <c r="G368" s="127"/>
      <c r="H368" s="44"/>
      <c r="I368" s="44"/>
      <c r="J368" s="44"/>
      <c r="K368" s="44"/>
      <c r="L368" s="44"/>
    </row>
    <row r="369" spans="1:12" ht="19.5" customHeight="1">
      <c r="A369" s="171" t="s">
        <v>1360</v>
      </c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50"/>
    </row>
    <row r="370" spans="1:12" ht="19.5" customHeight="1">
      <c r="A370" s="180" t="s">
        <v>1361</v>
      </c>
      <c r="B370" s="149"/>
      <c r="C370" s="149"/>
      <c r="D370" s="149"/>
      <c r="E370" s="149"/>
      <c r="F370" s="150"/>
      <c r="G370" s="65" t="s">
        <v>1362</v>
      </c>
      <c r="H370" s="179" t="s">
        <v>1363</v>
      </c>
      <c r="I370" s="150"/>
      <c r="J370" s="179" t="s">
        <v>1364</v>
      </c>
      <c r="K370" s="150"/>
      <c r="L370" s="65" t="s">
        <v>1365</v>
      </c>
    </row>
    <row r="371" spans="1:12" ht="15" customHeight="1">
      <c r="A371" s="69" t="s">
        <v>1366</v>
      </c>
      <c r="B371" s="181" t="s">
        <v>1367</v>
      </c>
      <c r="C371" s="149"/>
      <c r="D371" s="149"/>
      <c r="E371" s="149"/>
      <c r="F371" s="150"/>
      <c r="G371" s="69" t="s">
        <v>1368</v>
      </c>
      <c r="H371" s="182">
        <v>1</v>
      </c>
      <c r="I371" s="150"/>
      <c r="J371" s="183">
        <v>2406.2800000000002</v>
      </c>
      <c r="K371" s="150"/>
      <c r="L371" s="71">
        <v>2406.2800000000002</v>
      </c>
    </row>
    <row r="372" spans="1:12" ht="15" customHeight="1">
      <c r="A372" s="44"/>
      <c r="B372" s="44"/>
      <c r="C372" s="44"/>
      <c r="D372" s="44"/>
      <c r="E372" s="44"/>
      <c r="F372" s="44"/>
      <c r="G372" s="44"/>
      <c r="H372" s="168" t="s">
        <v>1369</v>
      </c>
      <c r="I372" s="149"/>
      <c r="J372" s="149"/>
      <c r="K372" s="150"/>
      <c r="L372" s="72">
        <v>2406.2800000000002</v>
      </c>
    </row>
    <row r="373" spans="1:12" ht="15" customHeight="1">
      <c r="A373" s="44"/>
      <c r="B373" s="44"/>
      <c r="C373" s="44"/>
      <c r="D373" s="44"/>
      <c r="E373" s="44"/>
      <c r="F373" s="44"/>
      <c r="G373" s="44"/>
      <c r="H373" s="169" t="s">
        <v>1370</v>
      </c>
      <c r="I373" s="149"/>
      <c r="J373" s="149"/>
      <c r="K373" s="150"/>
      <c r="L373" s="71">
        <v>2406.2800000000002</v>
      </c>
    </row>
    <row r="374" spans="1:12" ht="15" customHeight="1">
      <c r="A374" s="44"/>
      <c r="B374" s="44"/>
      <c r="C374" s="44"/>
      <c r="D374" s="44"/>
      <c r="E374" s="44"/>
      <c r="F374" s="44"/>
      <c r="G374" s="44"/>
      <c r="H374" s="169" t="s">
        <v>1371</v>
      </c>
      <c r="I374" s="149"/>
      <c r="J374" s="149"/>
      <c r="K374" s="150"/>
      <c r="L374" s="67">
        <v>2222.56</v>
      </c>
    </row>
    <row r="375" spans="1:12" ht="15" customHeight="1">
      <c r="A375" s="44"/>
      <c r="B375" s="44"/>
      <c r="C375" s="44"/>
      <c r="D375" s="44"/>
      <c r="E375" s="44"/>
      <c r="F375" s="44"/>
      <c r="G375" s="44"/>
    </row>
    <row r="376" spans="1:12" ht="15" customHeight="1">
      <c r="A376" s="44"/>
      <c r="B376" s="44"/>
      <c r="C376" s="44"/>
      <c r="D376" s="44"/>
      <c r="E376" s="44"/>
      <c r="F376" s="44"/>
      <c r="G376" s="44"/>
    </row>
    <row r="377" spans="1:12" ht="9.75" customHeight="1">
      <c r="A377" s="44"/>
      <c r="B377" s="44"/>
      <c r="C377" s="44"/>
      <c r="D377" s="44"/>
      <c r="E377" s="170"/>
      <c r="F377" s="127"/>
      <c r="G377" s="127"/>
      <c r="H377" s="44"/>
      <c r="I377" s="44"/>
      <c r="J377" s="44"/>
      <c r="K377" s="44"/>
      <c r="L377" s="44"/>
    </row>
    <row r="378" spans="1:12" ht="19.5" customHeight="1">
      <c r="A378" s="171" t="s">
        <v>1372</v>
      </c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50"/>
    </row>
    <row r="379" spans="1:12" ht="12.75" customHeight="1">
      <c r="A379" s="185" t="s">
        <v>1373</v>
      </c>
      <c r="B379" s="146"/>
      <c r="C379" s="146"/>
      <c r="D379" s="186"/>
      <c r="E379" s="190" t="s">
        <v>1374</v>
      </c>
      <c r="F379" s="179" t="s">
        <v>1375</v>
      </c>
      <c r="G379" s="150"/>
      <c r="H379" s="179" t="s">
        <v>1376</v>
      </c>
      <c r="I379" s="149"/>
      <c r="J379" s="149"/>
      <c r="K379" s="150"/>
      <c r="L379" s="184" t="s">
        <v>1377</v>
      </c>
    </row>
    <row r="380" spans="1:12" ht="12" customHeight="1">
      <c r="A380" s="187"/>
      <c r="B380" s="188"/>
      <c r="C380" s="188"/>
      <c r="D380" s="189"/>
      <c r="E380" s="191"/>
      <c r="F380" s="73" t="s">
        <v>1378</v>
      </c>
      <c r="G380" s="73" t="s">
        <v>1379</v>
      </c>
      <c r="H380" s="173" t="s">
        <v>1380</v>
      </c>
      <c r="I380" s="150"/>
      <c r="J380" s="173" t="s">
        <v>1381</v>
      </c>
      <c r="K380" s="150"/>
      <c r="L380" s="156"/>
    </row>
    <row r="381" spans="1:12" ht="15" customHeight="1">
      <c r="A381" s="69" t="s">
        <v>1382</v>
      </c>
      <c r="B381" s="181" t="s">
        <v>1383</v>
      </c>
      <c r="C381" s="149"/>
      <c r="D381" s="150"/>
      <c r="E381" s="74">
        <v>1</v>
      </c>
      <c r="F381" s="74">
        <v>1</v>
      </c>
      <c r="G381" s="74">
        <v>0</v>
      </c>
      <c r="H381" s="198">
        <v>161.13999999999999</v>
      </c>
      <c r="I381" s="150"/>
      <c r="J381" s="198">
        <v>52.572200000000002</v>
      </c>
      <c r="K381" s="150"/>
      <c r="L381" s="71">
        <v>161.13999999999999</v>
      </c>
    </row>
    <row r="382" spans="1:12" ht="15" customHeight="1">
      <c r="A382" s="44"/>
      <c r="B382" s="44"/>
      <c r="C382" s="44"/>
      <c r="D382" s="44"/>
      <c r="E382" s="44"/>
      <c r="F382" s="44"/>
      <c r="G382" s="44"/>
      <c r="H382" s="168" t="s">
        <v>1384</v>
      </c>
      <c r="I382" s="149"/>
      <c r="J382" s="149"/>
      <c r="K382" s="150"/>
      <c r="L382" s="72">
        <v>161.13999999999999</v>
      </c>
    </row>
    <row r="383" spans="1:12" ht="15" customHeight="1">
      <c r="A383" s="44"/>
      <c r="B383" s="44"/>
      <c r="C383" s="44"/>
      <c r="D383" s="44"/>
      <c r="E383" s="44"/>
      <c r="F383" s="44"/>
      <c r="G383" s="44"/>
      <c r="H383" s="169" t="s">
        <v>1385</v>
      </c>
      <c r="I383" s="149"/>
      <c r="J383" s="149"/>
      <c r="K383" s="150"/>
      <c r="L383" s="71">
        <v>0.35949999999999999</v>
      </c>
    </row>
    <row r="384" spans="1:12" ht="15" customHeight="1">
      <c r="A384" s="44"/>
      <c r="B384" s="44"/>
      <c r="C384" s="44"/>
      <c r="D384" s="44"/>
      <c r="E384" s="44"/>
      <c r="F384" s="44"/>
      <c r="G384" s="44"/>
      <c r="H384" s="169" t="s">
        <v>1386</v>
      </c>
      <c r="I384" s="149"/>
      <c r="J384" s="149"/>
      <c r="K384" s="150"/>
      <c r="L384" s="67">
        <v>0.36</v>
      </c>
    </row>
    <row r="385" spans="1:12" ht="15" customHeight="1">
      <c r="A385" s="44"/>
      <c r="B385" s="44"/>
      <c r="C385" s="44"/>
      <c r="D385" s="44"/>
      <c r="E385" s="44"/>
      <c r="F385" s="44"/>
      <c r="G385" s="44"/>
    </row>
    <row r="386" spans="1:12" ht="15" customHeight="1">
      <c r="A386" s="44"/>
      <c r="B386" s="44"/>
      <c r="C386" s="44"/>
      <c r="D386" s="44"/>
      <c r="E386" s="44"/>
      <c r="F386" s="44"/>
      <c r="G386" s="44"/>
    </row>
    <row r="387" spans="1:12" ht="9.75" customHeight="1">
      <c r="A387" s="44"/>
      <c r="B387" s="44"/>
      <c r="C387" s="44"/>
      <c r="D387" s="44"/>
      <c r="E387" s="170"/>
      <c r="F387" s="127"/>
      <c r="G387" s="127"/>
      <c r="H387" s="44"/>
      <c r="I387" s="44"/>
      <c r="J387" s="44"/>
      <c r="K387" s="44"/>
      <c r="L387" s="44"/>
    </row>
    <row r="388" spans="1:12" ht="19.5" customHeight="1">
      <c r="A388" s="171" t="s">
        <v>1387</v>
      </c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50"/>
    </row>
    <row r="389" spans="1:12" ht="9.75" customHeight="1">
      <c r="A389" s="199"/>
      <c r="B389" s="127"/>
      <c r="C389" s="127"/>
      <c r="D389" s="127"/>
      <c r="E389" s="127"/>
      <c r="F389" s="127"/>
      <c r="G389" s="127"/>
      <c r="H389" s="127"/>
      <c r="I389" s="127"/>
      <c r="J389" s="127"/>
      <c r="K389" s="127"/>
      <c r="L389" s="127"/>
    </row>
    <row r="390" spans="1:12" ht="15" customHeight="1">
      <c r="A390" s="44"/>
      <c r="B390" s="44"/>
      <c r="C390" s="44"/>
      <c r="D390" s="44"/>
      <c r="E390" s="44"/>
      <c r="F390" s="44"/>
      <c r="G390" s="44"/>
      <c r="H390" s="169" t="s">
        <v>1388</v>
      </c>
      <c r="I390" s="149"/>
      <c r="J390" s="149"/>
      <c r="K390" s="150"/>
      <c r="L390" s="67">
        <v>40</v>
      </c>
    </row>
    <row r="391" spans="1:12" ht="15" customHeight="1">
      <c r="A391" s="44"/>
      <c r="B391" s="44"/>
      <c r="C391" s="44"/>
      <c r="D391" s="44"/>
      <c r="E391" s="44"/>
      <c r="F391" s="44"/>
      <c r="G391" s="44"/>
      <c r="H391" s="169" t="s">
        <v>1389</v>
      </c>
      <c r="I391" s="149"/>
      <c r="J391" s="149"/>
      <c r="K391" s="150"/>
      <c r="L391" s="67">
        <v>5.6040000000000001</v>
      </c>
    </row>
    <row r="392" spans="1:12" ht="15" customHeight="1">
      <c r="A392" s="44"/>
      <c r="B392" s="44"/>
      <c r="C392" s="44"/>
      <c r="D392" s="44"/>
      <c r="E392" s="44"/>
      <c r="F392" s="44"/>
      <c r="G392" s="44"/>
      <c r="H392" s="169" t="s">
        <v>1390</v>
      </c>
      <c r="I392" s="149"/>
      <c r="J392" s="149"/>
      <c r="K392" s="150"/>
      <c r="L392" s="67">
        <v>45.6</v>
      </c>
    </row>
    <row r="393" spans="1:12" ht="9.75" customHeight="1">
      <c r="A393" s="44"/>
      <c r="B393" s="44"/>
      <c r="C393" s="44"/>
      <c r="D393" s="44"/>
      <c r="E393" s="170"/>
      <c r="F393" s="127"/>
      <c r="G393" s="127"/>
      <c r="H393" s="44"/>
      <c r="I393" s="44"/>
      <c r="J393" s="44"/>
      <c r="K393" s="44"/>
      <c r="L393" s="44"/>
    </row>
    <row r="394" spans="1:12" ht="19.5" customHeight="1">
      <c r="A394" s="171" t="s">
        <v>1391</v>
      </c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50"/>
    </row>
    <row r="395" spans="1:12" ht="15" customHeight="1">
      <c r="A395" s="172" t="s">
        <v>1392</v>
      </c>
      <c r="B395" s="149"/>
      <c r="C395" s="149"/>
      <c r="D395" s="150"/>
      <c r="E395" s="173" t="s">
        <v>1393</v>
      </c>
      <c r="F395" s="150"/>
      <c r="G395" s="73" t="s">
        <v>1394</v>
      </c>
      <c r="H395" s="173" t="s">
        <v>1395</v>
      </c>
      <c r="I395" s="150"/>
      <c r="J395" s="173" t="s">
        <v>1396</v>
      </c>
      <c r="K395" s="150"/>
      <c r="L395" s="73" t="s">
        <v>1397</v>
      </c>
    </row>
    <row r="396" spans="1:12" ht="19.5" customHeight="1">
      <c r="A396" s="80" t="s">
        <v>1398</v>
      </c>
      <c r="B396" s="174" t="s">
        <v>1399</v>
      </c>
      <c r="C396" s="149"/>
      <c r="D396" s="150"/>
      <c r="E396" s="175" t="s">
        <v>1400</v>
      </c>
      <c r="F396" s="150"/>
      <c r="G396" s="80" t="s">
        <v>1401</v>
      </c>
      <c r="H396" s="176">
        <v>1</v>
      </c>
      <c r="I396" s="150"/>
      <c r="J396" s="177">
        <v>315.55</v>
      </c>
      <c r="K396" s="150"/>
      <c r="L396" s="81">
        <v>315.55</v>
      </c>
    </row>
    <row r="397" spans="1:12" ht="15" customHeight="1">
      <c r="A397" s="44"/>
      <c r="B397" s="44"/>
      <c r="C397" s="44"/>
      <c r="D397" s="44"/>
      <c r="E397" s="44"/>
      <c r="F397" s="44"/>
      <c r="G397" s="44"/>
      <c r="H397" s="178" t="s">
        <v>1402</v>
      </c>
      <c r="I397" s="149"/>
      <c r="J397" s="149"/>
      <c r="K397" s="150"/>
      <c r="L397" s="82">
        <v>315.55</v>
      </c>
    </row>
    <row r="398" spans="1:12" ht="15" customHeight="1">
      <c r="A398" s="172" t="s">
        <v>1403</v>
      </c>
      <c r="B398" s="149"/>
      <c r="C398" s="149"/>
      <c r="D398" s="150"/>
      <c r="E398" s="173" t="s">
        <v>1404</v>
      </c>
      <c r="F398" s="150"/>
      <c r="G398" s="73" t="s">
        <v>1405</v>
      </c>
      <c r="H398" s="173" t="s">
        <v>1406</v>
      </c>
      <c r="I398" s="150"/>
      <c r="J398" s="173" t="s">
        <v>1407</v>
      </c>
      <c r="K398" s="150"/>
      <c r="L398" s="73" t="s">
        <v>1408</v>
      </c>
    </row>
    <row r="399" spans="1:12" ht="27.75" customHeight="1">
      <c r="A399" s="80" t="s">
        <v>1409</v>
      </c>
      <c r="B399" s="174" t="s">
        <v>1410</v>
      </c>
      <c r="C399" s="149"/>
      <c r="D399" s="150"/>
      <c r="E399" s="175" t="s">
        <v>1411</v>
      </c>
      <c r="F399" s="150"/>
      <c r="G399" s="80" t="s">
        <v>1412</v>
      </c>
      <c r="H399" s="176">
        <v>5.0000000000000001E-3</v>
      </c>
      <c r="I399" s="150"/>
      <c r="J399" s="177">
        <v>278.98</v>
      </c>
      <c r="K399" s="150"/>
      <c r="L399" s="81">
        <v>1.39</v>
      </c>
    </row>
    <row r="400" spans="1:12" ht="15" customHeight="1">
      <c r="A400" s="80" t="s">
        <v>1413</v>
      </c>
      <c r="B400" s="174" t="s">
        <v>1414</v>
      </c>
      <c r="C400" s="149"/>
      <c r="D400" s="150"/>
      <c r="E400" s="175" t="s">
        <v>1415</v>
      </c>
      <c r="F400" s="150"/>
      <c r="G400" s="80" t="s">
        <v>1416</v>
      </c>
      <c r="H400" s="176">
        <v>2</v>
      </c>
      <c r="I400" s="150"/>
      <c r="J400" s="177">
        <v>22.27</v>
      </c>
      <c r="K400" s="150"/>
      <c r="L400" s="81">
        <v>44.54</v>
      </c>
    </row>
    <row r="401" spans="1:12" ht="15" customHeight="1">
      <c r="A401" s="80" t="s">
        <v>1417</v>
      </c>
      <c r="B401" s="174" t="s">
        <v>1418</v>
      </c>
      <c r="C401" s="149"/>
      <c r="D401" s="150"/>
      <c r="E401" s="175" t="s">
        <v>1419</v>
      </c>
      <c r="F401" s="150"/>
      <c r="G401" s="80" t="s">
        <v>1420</v>
      </c>
      <c r="H401" s="176">
        <v>2</v>
      </c>
      <c r="I401" s="150"/>
      <c r="J401" s="177">
        <v>15.73</v>
      </c>
      <c r="K401" s="150"/>
      <c r="L401" s="81">
        <v>31.46</v>
      </c>
    </row>
    <row r="402" spans="1:12" ht="15" customHeight="1">
      <c r="A402" s="44"/>
      <c r="B402" s="44"/>
      <c r="C402" s="44"/>
      <c r="D402" s="44"/>
      <c r="E402" s="44"/>
      <c r="F402" s="44"/>
      <c r="G402" s="44"/>
      <c r="H402" s="178" t="s">
        <v>1421</v>
      </c>
      <c r="I402" s="149"/>
      <c r="J402" s="149"/>
      <c r="K402" s="150"/>
      <c r="L402" s="82">
        <v>77.39</v>
      </c>
    </row>
    <row r="403" spans="1:12" ht="15" customHeight="1">
      <c r="A403" s="44"/>
      <c r="B403" s="44"/>
      <c r="C403" s="44"/>
      <c r="D403" s="44"/>
      <c r="E403" s="44"/>
      <c r="F403" s="44"/>
      <c r="G403" s="44"/>
      <c r="H403" s="169" t="s">
        <v>1422</v>
      </c>
      <c r="I403" s="149"/>
      <c r="J403" s="149"/>
      <c r="K403" s="150"/>
      <c r="L403" s="67">
        <v>392.94</v>
      </c>
    </row>
    <row r="404" spans="1:12" ht="15" customHeight="1">
      <c r="A404" s="44"/>
      <c r="B404" s="44"/>
      <c r="C404" s="44"/>
      <c r="D404" s="44"/>
      <c r="E404" s="44"/>
      <c r="F404" s="44"/>
      <c r="G404" s="44"/>
    </row>
    <row r="405" spans="1:12" ht="15" customHeight="1">
      <c r="A405" s="44"/>
      <c r="B405" s="44"/>
      <c r="C405" s="44"/>
      <c r="D405" s="44"/>
      <c r="E405" s="44"/>
      <c r="F405" s="44"/>
      <c r="G405" s="44"/>
    </row>
    <row r="406" spans="1:12" ht="9.75" customHeight="1">
      <c r="A406" s="44"/>
      <c r="B406" s="44"/>
      <c r="C406" s="44"/>
      <c r="D406" s="44"/>
      <c r="E406" s="170"/>
      <c r="F406" s="127"/>
      <c r="G406" s="127"/>
      <c r="H406" s="44"/>
      <c r="I406" s="44"/>
      <c r="J406" s="44"/>
      <c r="K406" s="44"/>
      <c r="L406" s="44"/>
    </row>
    <row r="407" spans="1:12" ht="19.5" customHeight="1">
      <c r="A407" s="171" t="s">
        <v>1423</v>
      </c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50"/>
    </row>
    <row r="408" spans="1:12" ht="12.75" customHeight="1">
      <c r="A408" s="185" t="s">
        <v>1424</v>
      </c>
      <c r="B408" s="146"/>
      <c r="C408" s="146"/>
      <c r="D408" s="186"/>
      <c r="E408" s="190" t="s">
        <v>1425</v>
      </c>
      <c r="F408" s="179" t="s">
        <v>1426</v>
      </c>
      <c r="G408" s="150"/>
      <c r="H408" s="179" t="s">
        <v>1427</v>
      </c>
      <c r="I408" s="149"/>
      <c r="J408" s="149"/>
      <c r="K408" s="150"/>
      <c r="L408" s="184" t="s">
        <v>1428</v>
      </c>
    </row>
    <row r="409" spans="1:12" ht="12" customHeight="1">
      <c r="A409" s="187"/>
      <c r="B409" s="188"/>
      <c r="C409" s="188"/>
      <c r="D409" s="189"/>
      <c r="E409" s="191"/>
      <c r="F409" s="73" t="s">
        <v>1429</v>
      </c>
      <c r="G409" s="73" t="s">
        <v>1430</v>
      </c>
      <c r="H409" s="173" t="s">
        <v>1431</v>
      </c>
      <c r="I409" s="150"/>
      <c r="J409" s="173" t="s">
        <v>1432</v>
      </c>
      <c r="K409" s="150"/>
      <c r="L409" s="156"/>
    </row>
    <row r="410" spans="1:12" ht="15" customHeight="1">
      <c r="A410" s="69" t="s">
        <v>1433</v>
      </c>
      <c r="B410" s="181" t="s">
        <v>1434</v>
      </c>
      <c r="C410" s="149"/>
      <c r="D410" s="150"/>
      <c r="E410" s="74">
        <v>1</v>
      </c>
      <c r="F410" s="74">
        <v>1</v>
      </c>
      <c r="G410" s="74">
        <v>0</v>
      </c>
      <c r="H410" s="198">
        <v>178.09719999999999</v>
      </c>
      <c r="I410" s="150"/>
      <c r="J410" s="198">
        <v>72.227099999999993</v>
      </c>
      <c r="K410" s="150"/>
      <c r="L410" s="71">
        <v>178.09719999999999</v>
      </c>
    </row>
    <row r="411" spans="1:12" ht="15" customHeight="1">
      <c r="A411" s="44"/>
      <c r="B411" s="44"/>
      <c r="C411" s="44"/>
      <c r="D411" s="44"/>
      <c r="E411" s="44"/>
      <c r="F411" s="44"/>
      <c r="G411" s="44"/>
      <c r="H411" s="168" t="s">
        <v>1435</v>
      </c>
      <c r="I411" s="149"/>
      <c r="J411" s="149"/>
      <c r="K411" s="150"/>
      <c r="L411" s="72">
        <v>178.09719999999999</v>
      </c>
    </row>
    <row r="412" spans="1:12" ht="19.5" customHeight="1">
      <c r="A412" s="180" t="s">
        <v>1436</v>
      </c>
      <c r="B412" s="149"/>
      <c r="C412" s="149"/>
      <c r="D412" s="149"/>
      <c r="E412" s="149"/>
      <c r="F412" s="150"/>
      <c r="G412" s="65" t="s">
        <v>1437</v>
      </c>
      <c r="H412" s="179" t="s">
        <v>1438</v>
      </c>
      <c r="I412" s="150"/>
      <c r="J412" s="179" t="s">
        <v>1439</v>
      </c>
      <c r="K412" s="150"/>
      <c r="L412" s="65" t="s">
        <v>1440</v>
      </c>
    </row>
    <row r="413" spans="1:12" ht="15" customHeight="1">
      <c r="A413" s="69" t="s">
        <v>1441</v>
      </c>
      <c r="B413" s="181" t="s">
        <v>1442</v>
      </c>
      <c r="C413" s="149"/>
      <c r="D413" s="149"/>
      <c r="E413" s="149"/>
      <c r="F413" s="149"/>
      <c r="G413" s="69" t="s">
        <v>1443</v>
      </c>
      <c r="H413" s="182">
        <v>1</v>
      </c>
      <c r="I413" s="150"/>
      <c r="J413" s="198">
        <v>17.693200000000001</v>
      </c>
      <c r="K413" s="150"/>
      <c r="L413" s="71">
        <v>17.693200000000001</v>
      </c>
    </row>
    <row r="414" spans="1:12" ht="15" customHeight="1">
      <c r="A414" s="69" t="s">
        <v>1444</v>
      </c>
      <c r="B414" s="181" t="s">
        <v>1445</v>
      </c>
      <c r="C414" s="149"/>
      <c r="D414" s="149"/>
      <c r="E414" s="149"/>
      <c r="F414" s="149"/>
      <c r="G414" s="69" t="s">
        <v>1446</v>
      </c>
      <c r="H414" s="182">
        <v>3</v>
      </c>
      <c r="I414" s="150"/>
      <c r="J414" s="198">
        <v>12.1578</v>
      </c>
      <c r="K414" s="150"/>
      <c r="L414" s="71">
        <v>36.473399999999998</v>
      </c>
    </row>
    <row r="415" spans="1:12" ht="15" customHeight="1">
      <c r="A415" s="44"/>
      <c r="B415" s="44"/>
      <c r="C415" s="44"/>
      <c r="D415" s="44"/>
      <c r="E415" s="44"/>
      <c r="F415" s="44"/>
      <c r="G415" s="44"/>
      <c r="H415" s="168" t="s">
        <v>1447</v>
      </c>
      <c r="I415" s="149"/>
      <c r="J415" s="149"/>
      <c r="K415" s="150"/>
      <c r="L415" s="72">
        <v>54.166600000000003</v>
      </c>
    </row>
    <row r="416" spans="1:12" ht="19.5" customHeight="1">
      <c r="A416" s="180" t="s">
        <v>1448</v>
      </c>
      <c r="B416" s="149"/>
      <c r="C416" s="149"/>
      <c r="D416" s="149"/>
      <c r="E416" s="149"/>
      <c r="F416" s="150"/>
      <c r="G416" s="65" t="s">
        <v>1449</v>
      </c>
      <c r="H416" s="179" t="s">
        <v>1450</v>
      </c>
      <c r="I416" s="150"/>
      <c r="J416" s="179" t="s">
        <v>1451</v>
      </c>
      <c r="K416" s="150"/>
      <c r="L416" s="65" t="s">
        <v>1452</v>
      </c>
    </row>
    <row r="417" spans="1:12" ht="15" customHeight="1">
      <c r="A417" s="69" t="s">
        <v>1453</v>
      </c>
      <c r="B417" s="181" t="s">
        <v>1454</v>
      </c>
      <c r="C417" s="149"/>
      <c r="D417" s="149"/>
      <c r="E417" s="149"/>
      <c r="F417" s="150"/>
      <c r="G417" s="69" t="s">
        <v>1455</v>
      </c>
      <c r="H417" s="182">
        <v>1</v>
      </c>
      <c r="I417" s="150"/>
      <c r="J417" s="183">
        <v>54.125</v>
      </c>
      <c r="K417" s="150"/>
      <c r="L417" s="71">
        <v>54.125</v>
      </c>
    </row>
    <row r="418" spans="1:12" ht="15" customHeight="1">
      <c r="A418" s="44"/>
      <c r="B418" s="44"/>
      <c r="C418" s="44"/>
      <c r="D418" s="44"/>
      <c r="E418" s="44"/>
      <c r="F418" s="44"/>
      <c r="G418" s="44"/>
      <c r="H418" s="168" t="s">
        <v>1456</v>
      </c>
      <c r="I418" s="149"/>
      <c r="J418" s="149"/>
      <c r="K418" s="150"/>
      <c r="L418" s="72">
        <v>54.125</v>
      </c>
    </row>
    <row r="419" spans="1:12" ht="19.5" customHeight="1">
      <c r="A419" s="180" t="s">
        <v>1457</v>
      </c>
      <c r="B419" s="149"/>
      <c r="C419" s="149"/>
      <c r="D419" s="149"/>
      <c r="E419" s="149"/>
      <c r="F419" s="150"/>
      <c r="G419" s="65" t="s">
        <v>1458</v>
      </c>
      <c r="H419" s="179" t="s">
        <v>1459</v>
      </c>
      <c r="I419" s="150"/>
      <c r="J419" s="179" t="s">
        <v>1460</v>
      </c>
      <c r="K419" s="150"/>
      <c r="L419" s="65" t="s">
        <v>1461</v>
      </c>
    </row>
    <row r="420" spans="1:12" ht="15" customHeight="1">
      <c r="A420" s="69" t="s">
        <v>1462</v>
      </c>
      <c r="B420" s="181" t="s">
        <v>1463</v>
      </c>
      <c r="C420" s="149"/>
      <c r="D420" s="149"/>
      <c r="E420" s="149"/>
      <c r="F420" s="150"/>
      <c r="G420" s="69" t="s">
        <v>1464</v>
      </c>
      <c r="H420" s="198">
        <v>1.5499999999999999E-3</v>
      </c>
      <c r="I420" s="150"/>
      <c r="J420" s="198">
        <v>274.05</v>
      </c>
      <c r="K420" s="150"/>
      <c r="L420" s="71">
        <v>0.42477749999999997</v>
      </c>
    </row>
    <row r="421" spans="1:12" ht="15.75" customHeight="1">
      <c r="A421" s="69" t="s">
        <v>1465</v>
      </c>
      <c r="B421" s="181" t="s">
        <v>1466</v>
      </c>
      <c r="C421" s="149"/>
      <c r="D421" s="149"/>
      <c r="E421" s="149"/>
      <c r="F421" s="150"/>
      <c r="G421" s="69" t="s">
        <v>1467</v>
      </c>
      <c r="H421" s="198">
        <v>0.151</v>
      </c>
      <c r="I421" s="150"/>
      <c r="J421" s="198">
        <v>252.63</v>
      </c>
      <c r="K421" s="150"/>
      <c r="L421" s="71">
        <v>38.147129999999997</v>
      </c>
    </row>
    <row r="422" spans="1:12" ht="15.75" customHeight="1">
      <c r="A422" s="69" t="s">
        <v>1468</v>
      </c>
      <c r="B422" s="181" t="s">
        <v>1469</v>
      </c>
      <c r="C422" s="149"/>
      <c r="D422" s="149"/>
      <c r="E422" s="149"/>
      <c r="F422" s="150"/>
      <c r="G422" s="69" t="s">
        <v>1470</v>
      </c>
      <c r="H422" s="198">
        <v>0.5</v>
      </c>
      <c r="I422" s="150"/>
      <c r="J422" s="198">
        <v>46.62</v>
      </c>
      <c r="K422" s="150"/>
      <c r="L422" s="71">
        <v>23.31</v>
      </c>
    </row>
    <row r="423" spans="1:12" ht="15" customHeight="1">
      <c r="A423" s="44"/>
      <c r="B423" s="44"/>
      <c r="C423" s="44"/>
      <c r="D423" s="44"/>
      <c r="E423" s="44"/>
      <c r="F423" s="44"/>
      <c r="G423" s="44"/>
      <c r="H423" s="168" t="s">
        <v>1471</v>
      </c>
      <c r="I423" s="149"/>
      <c r="J423" s="149"/>
      <c r="K423" s="150"/>
      <c r="L423" s="72">
        <v>61.881900000000002</v>
      </c>
    </row>
    <row r="424" spans="1:12" ht="15" customHeight="1">
      <c r="A424" s="44"/>
      <c r="B424" s="44"/>
      <c r="C424" s="44"/>
      <c r="D424" s="44"/>
      <c r="E424" s="44"/>
      <c r="F424" s="44"/>
      <c r="G424" s="44"/>
      <c r="H424" s="169" t="s">
        <v>1472</v>
      </c>
      <c r="I424" s="149"/>
      <c r="J424" s="149"/>
      <c r="K424" s="150"/>
      <c r="L424" s="71">
        <v>134.6626</v>
      </c>
    </row>
    <row r="425" spans="1:12" ht="15" customHeight="1">
      <c r="A425" s="44"/>
      <c r="B425" s="44"/>
      <c r="C425" s="44"/>
      <c r="D425" s="44"/>
      <c r="E425" s="44"/>
      <c r="F425" s="44"/>
      <c r="G425" s="44"/>
      <c r="H425" s="169" t="s">
        <v>1473</v>
      </c>
      <c r="I425" s="149"/>
      <c r="J425" s="149"/>
      <c r="K425" s="150"/>
      <c r="L425" s="67">
        <v>134.66</v>
      </c>
    </row>
    <row r="426" spans="1:12" ht="15" customHeight="1">
      <c r="A426" s="44"/>
      <c r="B426" s="44"/>
      <c r="C426" s="44"/>
      <c r="D426" s="44"/>
      <c r="E426" s="44"/>
      <c r="F426" s="44"/>
      <c r="G426" s="44"/>
    </row>
    <row r="427" spans="1:12" ht="15" customHeight="1">
      <c r="A427" s="44"/>
      <c r="B427" s="44"/>
      <c r="C427" s="44"/>
      <c r="D427" s="44"/>
      <c r="E427" s="44"/>
      <c r="F427" s="44"/>
      <c r="G427" s="44"/>
    </row>
    <row r="428" spans="1:12" ht="9.75" customHeight="1">
      <c r="A428" s="44"/>
      <c r="B428" s="44"/>
      <c r="C428" s="44"/>
      <c r="D428" s="44"/>
      <c r="E428" s="170"/>
      <c r="F428" s="127"/>
      <c r="G428" s="127"/>
      <c r="H428" s="44"/>
      <c r="I428" s="44"/>
      <c r="J428" s="44"/>
      <c r="K428" s="44"/>
      <c r="L428" s="44"/>
    </row>
    <row r="429" spans="1:12" ht="19.5" customHeight="1">
      <c r="A429" s="171" t="s">
        <v>1474</v>
      </c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50"/>
    </row>
    <row r="430" spans="1:12" ht="19.5" customHeight="1">
      <c r="A430" s="180" t="s">
        <v>1475</v>
      </c>
      <c r="B430" s="149"/>
      <c r="C430" s="149"/>
      <c r="D430" s="149"/>
      <c r="E430" s="149"/>
      <c r="F430" s="150"/>
      <c r="G430" s="65" t="s">
        <v>1476</v>
      </c>
      <c r="H430" s="179" t="s">
        <v>1477</v>
      </c>
      <c r="I430" s="150"/>
      <c r="J430" s="179" t="s">
        <v>1478</v>
      </c>
      <c r="K430" s="150"/>
      <c r="L430" s="65" t="s">
        <v>1479</v>
      </c>
    </row>
    <row r="431" spans="1:12" ht="15" customHeight="1">
      <c r="A431" s="69" t="s">
        <v>1480</v>
      </c>
      <c r="B431" s="181" t="s">
        <v>1481</v>
      </c>
      <c r="C431" s="149"/>
      <c r="D431" s="149"/>
      <c r="E431" s="149"/>
      <c r="F431" s="150"/>
      <c r="G431" s="69" t="s">
        <v>1482</v>
      </c>
      <c r="H431" s="198">
        <v>17</v>
      </c>
      <c r="I431" s="150"/>
      <c r="J431" s="198">
        <v>8.41</v>
      </c>
      <c r="K431" s="150"/>
      <c r="L431" s="71">
        <v>142.97</v>
      </c>
    </row>
    <row r="432" spans="1:12" ht="15.75" customHeight="1">
      <c r="A432" s="69" t="s">
        <v>1483</v>
      </c>
      <c r="B432" s="181" t="s">
        <v>1484</v>
      </c>
      <c r="C432" s="149"/>
      <c r="D432" s="149"/>
      <c r="E432" s="149"/>
      <c r="F432" s="150"/>
      <c r="G432" s="69" t="s">
        <v>1485</v>
      </c>
      <c r="H432" s="198">
        <v>1.67</v>
      </c>
      <c r="I432" s="150"/>
      <c r="J432" s="198">
        <v>278.57</v>
      </c>
      <c r="K432" s="150"/>
      <c r="L432" s="71">
        <v>465.21190000000001</v>
      </c>
    </row>
    <row r="433" spans="1:12" ht="15.75" customHeight="1">
      <c r="A433" s="69" t="s">
        <v>1486</v>
      </c>
      <c r="B433" s="181" t="s">
        <v>1487</v>
      </c>
      <c r="C433" s="149"/>
      <c r="D433" s="149"/>
      <c r="E433" s="149"/>
      <c r="F433" s="150"/>
      <c r="G433" s="69" t="s">
        <v>1488</v>
      </c>
      <c r="H433" s="198">
        <v>15.05</v>
      </c>
      <c r="I433" s="150"/>
      <c r="J433" s="198">
        <v>46.62</v>
      </c>
      <c r="K433" s="150"/>
      <c r="L433" s="71">
        <v>701.63099999999997</v>
      </c>
    </row>
    <row r="434" spans="1:12" ht="15" customHeight="1">
      <c r="A434" s="44"/>
      <c r="B434" s="44"/>
      <c r="C434" s="44"/>
      <c r="D434" s="44"/>
      <c r="E434" s="44"/>
      <c r="F434" s="44"/>
      <c r="G434" s="44"/>
      <c r="H434" s="168" t="s">
        <v>1489</v>
      </c>
      <c r="I434" s="149"/>
      <c r="J434" s="149"/>
      <c r="K434" s="150"/>
      <c r="L434" s="72">
        <v>1309.8128999999999</v>
      </c>
    </row>
    <row r="435" spans="1:12" ht="15" customHeight="1">
      <c r="A435" s="44"/>
      <c r="B435" s="44"/>
      <c r="C435" s="44"/>
      <c r="D435" s="44"/>
      <c r="E435" s="44"/>
      <c r="F435" s="44"/>
      <c r="G435" s="44"/>
      <c r="H435" s="169" t="s">
        <v>1490</v>
      </c>
      <c r="I435" s="149"/>
      <c r="J435" s="149"/>
      <c r="K435" s="150"/>
      <c r="L435" s="71">
        <v>1309.8128999999999</v>
      </c>
    </row>
    <row r="436" spans="1:12" ht="15" customHeight="1">
      <c r="A436" s="44"/>
      <c r="B436" s="44"/>
      <c r="C436" s="44"/>
      <c r="D436" s="44"/>
      <c r="E436" s="44"/>
      <c r="F436" s="44"/>
      <c r="G436" s="44"/>
      <c r="H436" s="169" t="s">
        <v>1491</v>
      </c>
      <c r="I436" s="149"/>
      <c r="J436" s="149"/>
      <c r="K436" s="150"/>
      <c r="L436" s="67">
        <v>1309.81</v>
      </c>
    </row>
    <row r="437" spans="1:12" ht="15" customHeight="1">
      <c r="A437" s="44"/>
      <c r="B437" s="44"/>
      <c r="C437" s="44"/>
      <c r="D437" s="44"/>
      <c r="E437" s="44"/>
      <c r="F437" s="44"/>
      <c r="G437" s="44"/>
    </row>
    <row r="438" spans="1:12" ht="15" customHeight="1">
      <c r="A438" s="44"/>
      <c r="B438" s="44"/>
      <c r="C438" s="44"/>
      <c r="D438" s="44"/>
      <c r="E438" s="44"/>
      <c r="F438" s="44"/>
      <c r="G438" s="44"/>
    </row>
    <row r="439" spans="1:12" ht="9.75" customHeight="1">
      <c r="A439" s="44"/>
      <c r="B439" s="44"/>
      <c r="C439" s="44"/>
      <c r="D439" s="44"/>
      <c r="E439" s="170"/>
      <c r="F439" s="127"/>
      <c r="G439" s="127"/>
      <c r="H439" s="44"/>
      <c r="I439" s="44"/>
      <c r="J439" s="44"/>
      <c r="K439" s="44"/>
      <c r="L439" s="44"/>
    </row>
    <row r="440" spans="1:12" ht="19.5" customHeight="1">
      <c r="A440" s="171" t="s">
        <v>1492</v>
      </c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50"/>
    </row>
    <row r="441" spans="1:12" ht="12.75" customHeight="1">
      <c r="A441" s="185" t="s">
        <v>1493</v>
      </c>
      <c r="B441" s="146"/>
      <c r="C441" s="146"/>
      <c r="D441" s="186"/>
      <c r="E441" s="190" t="s">
        <v>1494</v>
      </c>
      <c r="F441" s="179" t="s">
        <v>1495</v>
      </c>
      <c r="G441" s="150"/>
      <c r="H441" s="179" t="s">
        <v>1496</v>
      </c>
      <c r="I441" s="149"/>
      <c r="J441" s="149"/>
      <c r="K441" s="150"/>
      <c r="L441" s="184" t="s">
        <v>1497</v>
      </c>
    </row>
    <row r="442" spans="1:12" ht="12" customHeight="1">
      <c r="A442" s="187"/>
      <c r="B442" s="188"/>
      <c r="C442" s="188"/>
      <c r="D442" s="189"/>
      <c r="E442" s="191"/>
      <c r="F442" s="73" t="s">
        <v>1498</v>
      </c>
      <c r="G442" s="73" t="s">
        <v>1499</v>
      </c>
      <c r="H442" s="173" t="s">
        <v>1500</v>
      </c>
      <c r="I442" s="150"/>
      <c r="J442" s="173" t="s">
        <v>1501</v>
      </c>
      <c r="K442" s="150"/>
      <c r="L442" s="156"/>
    </row>
    <row r="443" spans="1:12" ht="15" customHeight="1">
      <c r="A443" s="69" t="s">
        <v>1502</v>
      </c>
      <c r="B443" s="181" t="s">
        <v>1503</v>
      </c>
      <c r="C443" s="149"/>
      <c r="D443" s="150"/>
      <c r="E443" s="74">
        <v>1</v>
      </c>
      <c r="F443" s="74">
        <v>1</v>
      </c>
      <c r="G443" s="74">
        <v>0</v>
      </c>
      <c r="H443" s="198">
        <v>178.09719999999999</v>
      </c>
      <c r="I443" s="150"/>
      <c r="J443" s="198">
        <v>72.227099999999993</v>
      </c>
      <c r="K443" s="150"/>
      <c r="L443" s="71">
        <v>178.09719999999999</v>
      </c>
    </row>
    <row r="444" spans="1:12" ht="15" customHeight="1">
      <c r="A444" s="44"/>
      <c r="B444" s="44"/>
      <c r="C444" s="44"/>
      <c r="D444" s="44"/>
      <c r="E444" s="44"/>
      <c r="F444" s="44"/>
      <c r="G444" s="44"/>
      <c r="H444" s="168" t="s">
        <v>1504</v>
      </c>
      <c r="I444" s="149"/>
      <c r="J444" s="149"/>
      <c r="K444" s="150"/>
      <c r="L444" s="72">
        <v>178.09719999999999</v>
      </c>
    </row>
    <row r="445" spans="1:12" ht="19.5" customHeight="1">
      <c r="A445" s="180" t="s">
        <v>1505</v>
      </c>
      <c r="B445" s="149"/>
      <c r="C445" s="149"/>
      <c r="D445" s="149"/>
      <c r="E445" s="149"/>
      <c r="F445" s="150"/>
      <c r="G445" s="65" t="s">
        <v>1506</v>
      </c>
      <c r="H445" s="179" t="s">
        <v>1507</v>
      </c>
      <c r="I445" s="150"/>
      <c r="J445" s="179" t="s">
        <v>1508</v>
      </c>
      <c r="K445" s="150"/>
      <c r="L445" s="65" t="s">
        <v>1509</v>
      </c>
    </row>
    <row r="446" spans="1:12" ht="15" customHeight="1">
      <c r="A446" s="69" t="s">
        <v>1510</v>
      </c>
      <c r="B446" s="181" t="s">
        <v>1511</v>
      </c>
      <c r="C446" s="149"/>
      <c r="D446" s="149"/>
      <c r="E446" s="149"/>
      <c r="F446" s="149"/>
      <c r="G446" s="69" t="s">
        <v>1512</v>
      </c>
      <c r="H446" s="182">
        <v>1</v>
      </c>
      <c r="I446" s="150"/>
      <c r="J446" s="198">
        <v>17.693200000000001</v>
      </c>
      <c r="K446" s="150"/>
      <c r="L446" s="71">
        <v>17.693200000000001</v>
      </c>
    </row>
    <row r="447" spans="1:12" ht="15" customHeight="1">
      <c r="A447" s="69" t="s">
        <v>1513</v>
      </c>
      <c r="B447" s="181" t="s">
        <v>1514</v>
      </c>
      <c r="C447" s="149"/>
      <c r="D447" s="149"/>
      <c r="E447" s="149"/>
      <c r="F447" s="149"/>
      <c r="G447" s="69" t="s">
        <v>1515</v>
      </c>
      <c r="H447" s="182">
        <v>3</v>
      </c>
      <c r="I447" s="150"/>
      <c r="J447" s="198">
        <v>12.1578</v>
      </c>
      <c r="K447" s="150"/>
      <c r="L447" s="71">
        <v>36.473399999999998</v>
      </c>
    </row>
    <row r="448" spans="1:12" ht="15" customHeight="1">
      <c r="A448" s="44"/>
      <c r="B448" s="44"/>
      <c r="C448" s="44"/>
      <c r="D448" s="44"/>
      <c r="E448" s="44"/>
      <c r="F448" s="44"/>
      <c r="G448" s="44"/>
      <c r="H448" s="168" t="s">
        <v>1516</v>
      </c>
      <c r="I448" s="149"/>
      <c r="J448" s="149"/>
      <c r="K448" s="150"/>
      <c r="L448" s="72">
        <v>54.166600000000003</v>
      </c>
    </row>
    <row r="449" spans="1:12" ht="19.5" customHeight="1">
      <c r="A449" s="180" t="s">
        <v>1517</v>
      </c>
      <c r="B449" s="149"/>
      <c r="C449" s="149"/>
      <c r="D449" s="149"/>
      <c r="E449" s="149"/>
      <c r="F449" s="150"/>
      <c r="G449" s="65" t="s">
        <v>1518</v>
      </c>
      <c r="H449" s="179" t="s">
        <v>1519</v>
      </c>
      <c r="I449" s="150"/>
      <c r="J449" s="179" t="s">
        <v>1520</v>
      </c>
      <c r="K449" s="150"/>
      <c r="L449" s="65" t="s">
        <v>1521</v>
      </c>
    </row>
    <row r="450" spans="1:12" ht="15" customHeight="1">
      <c r="A450" s="69" t="s">
        <v>1522</v>
      </c>
      <c r="B450" s="181" t="s">
        <v>1523</v>
      </c>
      <c r="C450" s="149"/>
      <c r="D450" s="149"/>
      <c r="E450" s="149"/>
      <c r="F450" s="150"/>
      <c r="G450" s="69" t="s">
        <v>1524</v>
      </c>
      <c r="H450" s="182">
        <v>1</v>
      </c>
      <c r="I450" s="150"/>
      <c r="J450" s="183">
        <v>84.111999999999995</v>
      </c>
      <c r="K450" s="150"/>
      <c r="L450" s="71">
        <v>84.111999999999995</v>
      </c>
    </row>
    <row r="451" spans="1:12" ht="15" customHeight="1">
      <c r="A451" s="44"/>
      <c r="B451" s="44"/>
      <c r="C451" s="44"/>
      <c r="D451" s="44"/>
      <c r="E451" s="44"/>
      <c r="F451" s="44"/>
      <c r="G451" s="44"/>
      <c r="H451" s="168" t="s">
        <v>1525</v>
      </c>
      <c r="I451" s="149"/>
      <c r="J451" s="149"/>
      <c r="K451" s="150"/>
      <c r="L451" s="72">
        <v>84.111999999999995</v>
      </c>
    </row>
    <row r="452" spans="1:12" ht="19.5" customHeight="1">
      <c r="A452" s="180" t="s">
        <v>1526</v>
      </c>
      <c r="B452" s="149"/>
      <c r="C452" s="149"/>
      <c r="D452" s="149"/>
      <c r="E452" s="149"/>
      <c r="F452" s="150"/>
      <c r="G452" s="65" t="s">
        <v>1527</v>
      </c>
      <c r="H452" s="179" t="s">
        <v>1528</v>
      </c>
      <c r="I452" s="150"/>
      <c r="J452" s="179" t="s">
        <v>1529</v>
      </c>
      <c r="K452" s="150"/>
      <c r="L452" s="65" t="s">
        <v>1530</v>
      </c>
    </row>
    <row r="453" spans="1:12" ht="15" customHeight="1">
      <c r="A453" s="69" t="s">
        <v>1531</v>
      </c>
      <c r="B453" s="181" t="s">
        <v>1532</v>
      </c>
      <c r="C453" s="149"/>
      <c r="D453" s="149"/>
      <c r="E453" s="149"/>
      <c r="F453" s="150"/>
      <c r="G453" s="69" t="s">
        <v>1533</v>
      </c>
      <c r="H453" s="198">
        <v>1.5499999999999999E-3</v>
      </c>
      <c r="I453" s="150"/>
      <c r="J453" s="198">
        <v>274.05</v>
      </c>
      <c r="K453" s="150"/>
      <c r="L453" s="71">
        <v>0.42477749999999997</v>
      </c>
    </row>
    <row r="454" spans="1:12" ht="15.75" customHeight="1">
      <c r="A454" s="69" t="s">
        <v>1534</v>
      </c>
      <c r="B454" s="181" t="s">
        <v>1535</v>
      </c>
      <c r="C454" s="149"/>
      <c r="D454" s="149"/>
      <c r="E454" s="149"/>
      <c r="F454" s="150"/>
      <c r="G454" s="69" t="s">
        <v>1536</v>
      </c>
      <c r="H454" s="198">
        <v>0.151</v>
      </c>
      <c r="I454" s="150"/>
      <c r="J454" s="198">
        <v>252.63</v>
      </c>
      <c r="K454" s="150"/>
      <c r="L454" s="71">
        <v>38.147129999999997</v>
      </c>
    </row>
    <row r="455" spans="1:12" ht="15.75" customHeight="1">
      <c r="A455" s="69" t="s">
        <v>1537</v>
      </c>
      <c r="B455" s="181" t="s">
        <v>1538</v>
      </c>
      <c r="C455" s="149"/>
      <c r="D455" s="149"/>
      <c r="E455" s="149"/>
      <c r="F455" s="150"/>
      <c r="G455" s="69" t="s">
        <v>1539</v>
      </c>
      <c r="H455" s="198">
        <v>0.5</v>
      </c>
      <c r="I455" s="150"/>
      <c r="J455" s="198">
        <v>46.62</v>
      </c>
      <c r="K455" s="150"/>
      <c r="L455" s="71">
        <v>23.31</v>
      </c>
    </row>
    <row r="456" spans="1:12" ht="15" customHeight="1">
      <c r="A456" s="44"/>
      <c r="B456" s="44"/>
      <c r="C456" s="44"/>
      <c r="D456" s="44"/>
      <c r="E456" s="44"/>
      <c r="F456" s="44"/>
      <c r="G456" s="44"/>
      <c r="H456" s="168" t="s">
        <v>1540</v>
      </c>
      <c r="I456" s="149"/>
      <c r="J456" s="149"/>
      <c r="K456" s="150"/>
      <c r="L456" s="72">
        <v>61.881900000000002</v>
      </c>
    </row>
    <row r="457" spans="1:12" ht="15" customHeight="1">
      <c r="A457" s="44"/>
      <c r="B457" s="44"/>
      <c r="C457" s="44"/>
      <c r="D457" s="44"/>
      <c r="E457" s="44"/>
      <c r="F457" s="44"/>
      <c r="G457" s="44"/>
      <c r="H457" s="169" t="s">
        <v>1541</v>
      </c>
      <c r="I457" s="149"/>
      <c r="J457" s="149"/>
      <c r="K457" s="150"/>
      <c r="L457" s="71">
        <v>164.64959999999999</v>
      </c>
    </row>
    <row r="458" spans="1:12" ht="15" customHeight="1">
      <c r="A458" s="44"/>
      <c r="B458" s="44"/>
      <c r="C458" s="44"/>
      <c r="D458" s="44"/>
      <c r="E458" s="44"/>
      <c r="F458" s="44"/>
      <c r="G458" s="44"/>
      <c r="H458" s="169" t="s">
        <v>1542</v>
      </c>
      <c r="I458" s="149"/>
      <c r="J458" s="149"/>
      <c r="K458" s="150"/>
      <c r="L458" s="67">
        <v>164.65</v>
      </c>
    </row>
    <row r="459" spans="1:12" ht="15" customHeight="1">
      <c r="A459" s="44"/>
      <c r="B459" s="44"/>
      <c r="C459" s="44"/>
      <c r="D459" s="44"/>
      <c r="E459" s="44"/>
      <c r="F459" s="44"/>
      <c r="G459" s="44"/>
    </row>
    <row r="460" spans="1:12" ht="15" customHeight="1">
      <c r="A460" s="44"/>
      <c r="B460" s="44"/>
      <c r="C460" s="44"/>
      <c r="D460" s="44"/>
      <c r="E460" s="44"/>
      <c r="F460" s="44"/>
      <c r="G460" s="44"/>
    </row>
    <row r="461" spans="1:12" ht="9.75" customHeight="1">
      <c r="A461" s="44"/>
      <c r="B461" s="44"/>
      <c r="C461" s="44"/>
      <c r="D461" s="44"/>
      <c r="E461" s="170"/>
      <c r="F461" s="127"/>
      <c r="G461" s="127"/>
      <c r="H461" s="44"/>
      <c r="I461" s="44"/>
      <c r="J461" s="44"/>
      <c r="K461" s="44"/>
      <c r="L461" s="44"/>
    </row>
    <row r="462" spans="1:12" ht="19.5" customHeight="1">
      <c r="A462" s="171" t="s">
        <v>1543</v>
      </c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50"/>
    </row>
    <row r="463" spans="1:12" ht="12.75" customHeight="1">
      <c r="A463" s="185" t="s">
        <v>1544</v>
      </c>
      <c r="B463" s="146"/>
      <c r="C463" s="146"/>
      <c r="D463" s="186"/>
      <c r="E463" s="190" t="s">
        <v>1545</v>
      </c>
      <c r="F463" s="179" t="s">
        <v>1546</v>
      </c>
      <c r="G463" s="150"/>
      <c r="H463" s="179" t="s">
        <v>1547</v>
      </c>
      <c r="I463" s="149"/>
      <c r="J463" s="149"/>
      <c r="K463" s="150"/>
      <c r="L463" s="184" t="s">
        <v>1548</v>
      </c>
    </row>
    <row r="464" spans="1:12" ht="12" customHeight="1">
      <c r="A464" s="187"/>
      <c r="B464" s="188"/>
      <c r="C464" s="188"/>
      <c r="D464" s="189"/>
      <c r="E464" s="191"/>
      <c r="F464" s="73" t="s">
        <v>1549</v>
      </c>
      <c r="G464" s="73" t="s">
        <v>1550</v>
      </c>
      <c r="H464" s="173" t="s">
        <v>1551</v>
      </c>
      <c r="I464" s="150"/>
      <c r="J464" s="173" t="s">
        <v>1552</v>
      </c>
      <c r="K464" s="150"/>
      <c r="L464" s="156"/>
    </row>
    <row r="465" spans="1:12" ht="15" customHeight="1">
      <c r="A465" s="69" t="s">
        <v>1553</v>
      </c>
      <c r="B465" s="181" t="s">
        <v>1554</v>
      </c>
      <c r="C465" s="149"/>
      <c r="D465" s="150"/>
      <c r="E465" s="74">
        <v>1</v>
      </c>
      <c r="F465" s="74">
        <v>1</v>
      </c>
      <c r="G465" s="74">
        <v>0</v>
      </c>
      <c r="H465" s="198">
        <v>178.09719999999999</v>
      </c>
      <c r="I465" s="150"/>
      <c r="J465" s="198">
        <v>72.227099999999993</v>
      </c>
      <c r="K465" s="150"/>
      <c r="L465" s="71">
        <v>178.09719999999999</v>
      </c>
    </row>
    <row r="466" spans="1:12" ht="15" customHeight="1">
      <c r="A466" s="44"/>
      <c r="B466" s="44"/>
      <c r="C466" s="44"/>
      <c r="D466" s="44"/>
      <c r="E466" s="44"/>
      <c r="F466" s="44"/>
      <c r="G466" s="44"/>
      <c r="H466" s="168" t="s">
        <v>1555</v>
      </c>
      <c r="I466" s="149"/>
      <c r="J466" s="149"/>
      <c r="K466" s="150"/>
      <c r="L466" s="72">
        <v>178.09719999999999</v>
      </c>
    </row>
    <row r="467" spans="1:12" ht="19.5" customHeight="1">
      <c r="A467" s="180" t="s">
        <v>1556</v>
      </c>
      <c r="B467" s="149"/>
      <c r="C467" s="149"/>
      <c r="D467" s="149"/>
      <c r="E467" s="149"/>
      <c r="F467" s="150"/>
      <c r="G467" s="65" t="s">
        <v>1557</v>
      </c>
      <c r="H467" s="179" t="s">
        <v>1558</v>
      </c>
      <c r="I467" s="150"/>
      <c r="J467" s="179" t="s">
        <v>1559</v>
      </c>
      <c r="K467" s="150"/>
      <c r="L467" s="65" t="s">
        <v>1560</v>
      </c>
    </row>
    <row r="468" spans="1:12" ht="15" customHeight="1">
      <c r="A468" s="69" t="s">
        <v>1561</v>
      </c>
      <c r="B468" s="181" t="s">
        <v>1562</v>
      </c>
      <c r="C468" s="149"/>
      <c r="D468" s="149"/>
      <c r="E468" s="149"/>
      <c r="F468" s="149"/>
      <c r="G468" s="69" t="s">
        <v>1563</v>
      </c>
      <c r="H468" s="182">
        <v>1</v>
      </c>
      <c r="I468" s="150"/>
      <c r="J468" s="198">
        <v>17.693200000000001</v>
      </c>
      <c r="K468" s="150"/>
      <c r="L468" s="71">
        <v>17.693200000000001</v>
      </c>
    </row>
    <row r="469" spans="1:12" ht="15" customHeight="1">
      <c r="A469" s="69" t="s">
        <v>1564</v>
      </c>
      <c r="B469" s="181" t="s">
        <v>1565</v>
      </c>
      <c r="C469" s="149"/>
      <c r="D469" s="149"/>
      <c r="E469" s="149"/>
      <c r="F469" s="149"/>
      <c r="G469" s="69" t="s">
        <v>1566</v>
      </c>
      <c r="H469" s="182">
        <v>3</v>
      </c>
      <c r="I469" s="150"/>
      <c r="J469" s="198">
        <v>12.1578</v>
      </c>
      <c r="K469" s="150"/>
      <c r="L469" s="71">
        <v>36.473399999999998</v>
      </c>
    </row>
    <row r="470" spans="1:12" ht="15" customHeight="1">
      <c r="A470" s="44"/>
      <c r="B470" s="44"/>
      <c r="C470" s="44"/>
      <c r="D470" s="44"/>
      <c r="E470" s="44"/>
      <c r="F470" s="44"/>
      <c r="G470" s="44"/>
      <c r="H470" s="168" t="s">
        <v>1567</v>
      </c>
      <c r="I470" s="149"/>
      <c r="J470" s="149"/>
      <c r="K470" s="150"/>
      <c r="L470" s="72">
        <v>54.166600000000003</v>
      </c>
    </row>
    <row r="471" spans="1:12" ht="19.5" customHeight="1">
      <c r="A471" s="180" t="s">
        <v>1568</v>
      </c>
      <c r="B471" s="149"/>
      <c r="C471" s="149"/>
      <c r="D471" s="149"/>
      <c r="E471" s="149"/>
      <c r="F471" s="150"/>
      <c r="G471" s="65" t="s">
        <v>1569</v>
      </c>
      <c r="H471" s="179" t="s">
        <v>1570</v>
      </c>
      <c r="I471" s="150"/>
      <c r="J471" s="179" t="s">
        <v>1571</v>
      </c>
      <c r="K471" s="150"/>
      <c r="L471" s="65" t="s">
        <v>1572</v>
      </c>
    </row>
    <row r="472" spans="1:12" ht="15" customHeight="1">
      <c r="A472" s="69" t="s">
        <v>1573</v>
      </c>
      <c r="B472" s="181" t="s">
        <v>1574</v>
      </c>
      <c r="C472" s="149"/>
      <c r="D472" s="149"/>
      <c r="E472" s="149"/>
      <c r="F472" s="150"/>
      <c r="G472" s="69" t="s">
        <v>1575</v>
      </c>
      <c r="H472" s="182">
        <v>1</v>
      </c>
      <c r="I472" s="150"/>
      <c r="J472" s="183">
        <v>109.2718</v>
      </c>
      <c r="K472" s="150"/>
      <c r="L472" s="71">
        <v>109.2718</v>
      </c>
    </row>
    <row r="473" spans="1:12" ht="15" customHeight="1">
      <c r="A473" s="44"/>
      <c r="B473" s="44"/>
      <c r="C473" s="44"/>
      <c r="D473" s="44"/>
      <c r="E473" s="44"/>
      <c r="F473" s="44"/>
      <c r="G473" s="44"/>
      <c r="H473" s="168" t="s">
        <v>1576</v>
      </c>
      <c r="I473" s="149"/>
      <c r="J473" s="149"/>
      <c r="K473" s="150"/>
      <c r="L473" s="72">
        <v>109.2718</v>
      </c>
    </row>
    <row r="474" spans="1:12" ht="19.5" customHeight="1">
      <c r="A474" s="180" t="s">
        <v>1577</v>
      </c>
      <c r="B474" s="149"/>
      <c r="C474" s="149"/>
      <c r="D474" s="149"/>
      <c r="E474" s="149"/>
      <c r="F474" s="150"/>
      <c r="G474" s="65" t="s">
        <v>1578</v>
      </c>
      <c r="H474" s="179" t="s">
        <v>1579</v>
      </c>
      <c r="I474" s="150"/>
      <c r="J474" s="179" t="s">
        <v>1580</v>
      </c>
      <c r="K474" s="150"/>
      <c r="L474" s="65" t="s">
        <v>1581</v>
      </c>
    </row>
    <row r="475" spans="1:12" ht="15" customHeight="1">
      <c r="A475" s="69" t="s">
        <v>1582</v>
      </c>
      <c r="B475" s="181" t="s">
        <v>1583</v>
      </c>
      <c r="C475" s="149"/>
      <c r="D475" s="149"/>
      <c r="E475" s="149"/>
      <c r="F475" s="150"/>
      <c r="G475" s="69" t="s">
        <v>1584</v>
      </c>
      <c r="H475" s="198">
        <v>3.49E-3</v>
      </c>
      <c r="I475" s="150"/>
      <c r="J475" s="198">
        <v>178.49</v>
      </c>
      <c r="K475" s="150"/>
      <c r="L475" s="71">
        <v>0.62293010000000004</v>
      </c>
    </row>
    <row r="476" spans="1:12" ht="15.75" customHeight="1">
      <c r="A476" s="69" t="s">
        <v>1585</v>
      </c>
      <c r="B476" s="181" t="s">
        <v>1586</v>
      </c>
      <c r="C476" s="149"/>
      <c r="D476" s="149"/>
      <c r="E476" s="149"/>
      <c r="F476" s="150"/>
      <c r="G476" s="69" t="s">
        <v>1587</v>
      </c>
      <c r="H476" s="198">
        <v>0.22500000000000001</v>
      </c>
      <c r="I476" s="150"/>
      <c r="J476" s="198">
        <v>173.02</v>
      </c>
      <c r="K476" s="150"/>
      <c r="L476" s="71">
        <v>38.929499999999997</v>
      </c>
    </row>
    <row r="477" spans="1:12" ht="15.75" customHeight="1">
      <c r="A477" s="69" t="s">
        <v>1588</v>
      </c>
      <c r="B477" s="181" t="s">
        <v>1589</v>
      </c>
      <c r="C477" s="149"/>
      <c r="D477" s="149"/>
      <c r="E477" s="149"/>
      <c r="F477" s="150"/>
      <c r="G477" s="69" t="s">
        <v>1590</v>
      </c>
      <c r="H477" s="198">
        <v>0.6</v>
      </c>
      <c r="I477" s="150"/>
      <c r="J477" s="198">
        <v>46.62</v>
      </c>
      <c r="K477" s="150"/>
      <c r="L477" s="71">
        <v>27.972000000000001</v>
      </c>
    </row>
    <row r="478" spans="1:12" ht="15" customHeight="1">
      <c r="A478" s="44"/>
      <c r="B478" s="44"/>
      <c r="C478" s="44"/>
      <c r="D478" s="44"/>
      <c r="E478" s="44"/>
      <c r="F478" s="44"/>
      <c r="G478" s="44"/>
      <c r="H478" s="168" t="s">
        <v>1591</v>
      </c>
      <c r="I478" s="149"/>
      <c r="J478" s="149"/>
      <c r="K478" s="150"/>
      <c r="L478" s="72">
        <v>67.5244</v>
      </c>
    </row>
    <row r="479" spans="1:12" ht="15" customHeight="1">
      <c r="A479" s="44"/>
      <c r="B479" s="44"/>
      <c r="C479" s="44"/>
      <c r="D479" s="44"/>
      <c r="E479" s="44"/>
      <c r="F479" s="44"/>
      <c r="G479" s="44"/>
      <c r="H479" s="169" t="s">
        <v>1592</v>
      </c>
      <c r="I479" s="149"/>
      <c r="J479" s="149"/>
      <c r="K479" s="150"/>
      <c r="L479" s="71">
        <v>214.10769999999999</v>
      </c>
    </row>
    <row r="480" spans="1:12" ht="15" customHeight="1">
      <c r="A480" s="44"/>
      <c r="B480" s="44"/>
      <c r="C480" s="44"/>
      <c r="D480" s="44"/>
      <c r="E480" s="44"/>
      <c r="F480" s="44"/>
      <c r="G480" s="44"/>
      <c r="H480" s="169" t="s">
        <v>1593</v>
      </c>
      <c r="I480" s="149"/>
      <c r="J480" s="149"/>
      <c r="K480" s="150"/>
      <c r="L480" s="67">
        <v>214.11</v>
      </c>
    </row>
    <row r="481" spans="1:12" ht="15" customHeight="1">
      <c r="A481" s="44"/>
      <c r="B481" s="44"/>
      <c r="C481" s="44"/>
      <c r="D481" s="44"/>
      <c r="E481" s="44"/>
      <c r="F481" s="44"/>
      <c r="G481" s="44"/>
    </row>
    <row r="482" spans="1:12" ht="15" customHeight="1">
      <c r="A482" s="44"/>
      <c r="B482" s="44"/>
      <c r="C482" s="44"/>
      <c r="D482" s="44"/>
      <c r="E482" s="44"/>
      <c r="F482" s="44"/>
      <c r="G482" s="44"/>
    </row>
    <row r="483" spans="1:12" ht="9.75" customHeight="1">
      <c r="A483" s="44"/>
      <c r="B483" s="44"/>
      <c r="C483" s="44"/>
      <c r="D483" s="44"/>
      <c r="E483" s="170"/>
      <c r="F483" s="127"/>
      <c r="G483" s="127"/>
      <c r="H483" s="44"/>
      <c r="I483" s="44"/>
      <c r="J483" s="44"/>
      <c r="K483" s="44"/>
      <c r="L483" s="44"/>
    </row>
    <row r="484" spans="1:12" ht="19.5" customHeight="1">
      <c r="A484" s="171" t="s">
        <v>1594</v>
      </c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50"/>
    </row>
    <row r="485" spans="1:12" ht="12.75" customHeight="1">
      <c r="A485" s="185" t="s">
        <v>1595</v>
      </c>
      <c r="B485" s="146"/>
      <c r="C485" s="146"/>
      <c r="D485" s="186"/>
      <c r="E485" s="190" t="s">
        <v>1596</v>
      </c>
      <c r="F485" s="179" t="s">
        <v>1597</v>
      </c>
      <c r="G485" s="150"/>
      <c r="H485" s="179" t="s">
        <v>1598</v>
      </c>
      <c r="I485" s="149"/>
      <c r="J485" s="149"/>
      <c r="K485" s="150"/>
      <c r="L485" s="184" t="s">
        <v>1599</v>
      </c>
    </row>
    <row r="486" spans="1:12" ht="12" customHeight="1">
      <c r="A486" s="187"/>
      <c r="B486" s="188"/>
      <c r="C486" s="188"/>
      <c r="D486" s="189"/>
      <c r="E486" s="191"/>
      <c r="F486" s="73" t="s">
        <v>1600</v>
      </c>
      <c r="G486" s="73" t="s">
        <v>1601</v>
      </c>
      <c r="H486" s="173" t="s">
        <v>1602</v>
      </c>
      <c r="I486" s="150"/>
      <c r="J486" s="173" t="s">
        <v>1603</v>
      </c>
      <c r="K486" s="150"/>
      <c r="L486" s="156"/>
    </row>
    <row r="487" spans="1:12" ht="15" customHeight="1">
      <c r="A487" s="69" t="s">
        <v>1604</v>
      </c>
      <c r="B487" s="181" t="s">
        <v>1605</v>
      </c>
      <c r="C487" s="149"/>
      <c r="D487" s="150"/>
      <c r="E487" s="74">
        <v>1</v>
      </c>
      <c r="F487" s="74">
        <v>0.05</v>
      </c>
      <c r="G487" s="74">
        <v>0.95</v>
      </c>
      <c r="H487" s="198">
        <v>0.30549999999999999</v>
      </c>
      <c r="I487" s="150"/>
      <c r="J487" s="198">
        <v>0.20580000000000001</v>
      </c>
      <c r="K487" s="150"/>
      <c r="L487" s="71">
        <v>0.210785</v>
      </c>
    </row>
    <row r="488" spans="1:12" ht="15" customHeight="1">
      <c r="A488" s="44"/>
      <c r="B488" s="44"/>
      <c r="C488" s="44"/>
      <c r="D488" s="44"/>
      <c r="E488" s="44"/>
      <c r="F488" s="44"/>
      <c r="G488" s="44"/>
      <c r="H488" s="168" t="s">
        <v>1606</v>
      </c>
      <c r="I488" s="149"/>
      <c r="J488" s="149"/>
      <c r="K488" s="150"/>
      <c r="L488" s="72">
        <v>0.21079999999999999</v>
      </c>
    </row>
    <row r="489" spans="1:12" ht="19.5" customHeight="1">
      <c r="A489" s="180" t="s">
        <v>1607</v>
      </c>
      <c r="B489" s="149"/>
      <c r="C489" s="149"/>
      <c r="D489" s="149"/>
      <c r="E489" s="149"/>
      <c r="F489" s="150"/>
      <c r="G489" s="65" t="s">
        <v>1608</v>
      </c>
      <c r="H489" s="179" t="s">
        <v>1609</v>
      </c>
      <c r="I489" s="150"/>
      <c r="J489" s="179" t="s">
        <v>1610</v>
      </c>
      <c r="K489" s="150"/>
      <c r="L489" s="65" t="s">
        <v>1611</v>
      </c>
    </row>
    <row r="490" spans="1:12" ht="15" customHeight="1">
      <c r="A490" s="69" t="s">
        <v>1612</v>
      </c>
      <c r="B490" s="181" t="s">
        <v>1613</v>
      </c>
      <c r="C490" s="149"/>
      <c r="D490" s="149"/>
      <c r="E490" s="149"/>
      <c r="F490" s="149"/>
      <c r="G490" s="69" t="s">
        <v>1614</v>
      </c>
      <c r="H490" s="182">
        <v>0.1</v>
      </c>
      <c r="I490" s="150"/>
      <c r="J490" s="198">
        <v>17.693200000000001</v>
      </c>
      <c r="K490" s="150"/>
      <c r="L490" s="71">
        <v>1.76932</v>
      </c>
    </row>
    <row r="491" spans="1:12" ht="15" customHeight="1">
      <c r="A491" s="69" t="s">
        <v>1615</v>
      </c>
      <c r="B491" s="181" t="s">
        <v>1616</v>
      </c>
      <c r="C491" s="149"/>
      <c r="D491" s="149"/>
      <c r="E491" s="149"/>
      <c r="F491" s="149"/>
      <c r="G491" s="69" t="s">
        <v>1617</v>
      </c>
      <c r="H491" s="182">
        <v>1</v>
      </c>
      <c r="I491" s="150"/>
      <c r="J491" s="198">
        <v>12.1578</v>
      </c>
      <c r="K491" s="150"/>
      <c r="L491" s="71">
        <v>12.1578</v>
      </c>
    </row>
    <row r="492" spans="1:12" ht="15" customHeight="1">
      <c r="A492" s="44"/>
      <c r="B492" s="44"/>
      <c r="C492" s="44"/>
      <c r="D492" s="44"/>
      <c r="E492" s="44"/>
      <c r="F492" s="44"/>
      <c r="G492" s="44"/>
      <c r="H492" s="168" t="s">
        <v>1618</v>
      </c>
      <c r="I492" s="149"/>
      <c r="J492" s="149"/>
      <c r="K492" s="150"/>
      <c r="L492" s="72">
        <v>13.927099999999999</v>
      </c>
    </row>
    <row r="493" spans="1:12" ht="15" customHeight="1">
      <c r="A493" s="180" t="s">
        <v>1619</v>
      </c>
      <c r="B493" s="149"/>
      <c r="C493" s="150"/>
      <c r="D493" s="173" t="s">
        <v>1620</v>
      </c>
      <c r="E493" s="150"/>
      <c r="F493" s="173" t="s">
        <v>1621</v>
      </c>
      <c r="G493" s="150"/>
      <c r="H493" s="173" t="s">
        <v>1622</v>
      </c>
      <c r="I493" s="150"/>
      <c r="J493" s="173" t="s">
        <v>1623</v>
      </c>
      <c r="K493" s="150"/>
      <c r="L493" s="73" t="s">
        <v>1624</v>
      </c>
    </row>
    <row r="494" spans="1:12" ht="19.5" customHeight="1">
      <c r="A494" s="76" t="s">
        <v>1625</v>
      </c>
      <c r="B494" s="192" t="s">
        <v>1626</v>
      </c>
      <c r="C494" s="150"/>
      <c r="D494" s="193" t="s">
        <v>1627</v>
      </c>
      <c r="E494" s="150"/>
      <c r="F494" s="193" t="s">
        <v>1628</v>
      </c>
      <c r="G494" s="150"/>
      <c r="H494" s="197">
        <v>2.4</v>
      </c>
      <c r="I494" s="150"/>
      <c r="J494" s="194">
        <v>41.99</v>
      </c>
      <c r="K494" s="150"/>
      <c r="L494" s="77">
        <v>100.776</v>
      </c>
    </row>
    <row r="495" spans="1:12" ht="15" customHeight="1">
      <c r="A495" s="44"/>
      <c r="B495" s="44"/>
      <c r="C495" s="44"/>
      <c r="D495" s="44"/>
      <c r="E495" s="44"/>
      <c r="F495" s="44"/>
      <c r="G495" s="44"/>
      <c r="H495" s="168" t="s">
        <v>1629</v>
      </c>
      <c r="I495" s="149"/>
      <c r="J495" s="149"/>
      <c r="K495" s="150"/>
      <c r="L495" s="71">
        <v>100.776</v>
      </c>
    </row>
    <row r="496" spans="1:12" ht="15" customHeight="1">
      <c r="A496" s="44"/>
      <c r="B496" s="44"/>
      <c r="C496" s="44"/>
      <c r="D496" s="44"/>
      <c r="E496" s="44"/>
      <c r="F496" s="44"/>
      <c r="G496" s="44"/>
      <c r="H496" s="169" t="s">
        <v>1630</v>
      </c>
      <c r="I496" s="149"/>
      <c r="J496" s="149"/>
      <c r="K496" s="150"/>
      <c r="L496" s="71">
        <v>277.49979999999999</v>
      </c>
    </row>
    <row r="497" spans="1:12" ht="15" customHeight="1">
      <c r="A497" s="44"/>
      <c r="B497" s="44"/>
      <c r="C497" s="44"/>
      <c r="D497" s="44"/>
      <c r="E497" s="44"/>
      <c r="F497" s="44"/>
      <c r="G497" s="44"/>
      <c r="H497" s="169" t="s">
        <v>1631</v>
      </c>
      <c r="I497" s="149"/>
      <c r="J497" s="149"/>
      <c r="K497" s="150"/>
      <c r="L497" s="67">
        <v>277.5</v>
      </c>
    </row>
    <row r="498" spans="1:12" ht="15" customHeight="1">
      <c r="A498" s="44"/>
      <c r="B498" s="44"/>
      <c r="C498" s="44"/>
      <c r="D498" s="44"/>
      <c r="E498" s="44"/>
      <c r="F498" s="44"/>
      <c r="G498" s="44"/>
    </row>
    <row r="499" spans="1:12" ht="15" customHeight="1">
      <c r="A499" s="44"/>
      <c r="B499" s="44"/>
      <c r="C499" s="44"/>
      <c r="D499" s="44"/>
      <c r="E499" s="44"/>
      <c r="F499" s="44"/>
      <c r="G499" s="44"/>
    </row>
    <row r="500" spans="1:12" ht="9.75" customHeight="1">
      <c r="A500" s="44"/>
      <c r="B500" s="44"/>
      <c r="C500" s="44"/>
      <c r="D500" s="44"/>
      <c r="E500" s="170"/>
      <c r="F500" s="127"/>
      <c r="G500" s="127"/>
      <c r="H500" s="44"/>
      <c r="I500" s="44"/>
      <c r="J500" s="44"/>
      <c r="K500" s="44"/>
      <c r="L500" s="44"/>
    </row>
    <row r="501" spans="1:12" ht="19.5" customHeight="1">
      <c r="A501" s="171" t="s">
        <v>1632</v>
      </c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50"/>
    </row>
    <row r="502" spans="1:12" ht="12.75" customHeight="1">
      <c r="A502" s="185" t="s">
        <v>1633</v>
      </c>
      <c r="B502" s="146"/>
      <c r="C502" s="146"/>
      <c r="D502" s="186"/>
      <c r="E502" s="190" t="s">
        <v>1634</v>
      </c>
      <c r="F502" s="179" t="s">
        <v>1635</v>
      </c>
      <c r="G502" s="150"/>
      <c r="H502" s="179" t="s">
        <v>1636</v>
      </c>
      <c r="I502" s="149"/>
      <c r="J502" s="149"/>
      <c r="K502" s="150"/>
      <c r="L502" s="184" t="s">
        <v>1637</v>
      </c>
    </row>
    <row r="503" spans="1:12" ht="12" customHeight="1">
      <c r="A503" s="187"/>
      <c r="B503" s="188"/>
      <c r="C503" s="188"/>
      <c r="D503" s="189"/>
      <c r="E503" s="191"/>
      <c r="F503" s="73" t="s">
        <v>1638</v>
      </c>
      <c r="G503" s="73" t="s">
        <v>1639</v>
      </c>
      <c r="H503" s="173" t="s">
        <v>1640</v>
      </c>
      <c r="I503" s="150"/>
      <c r="J503" s="173" t="s">
        <v>1641</v>
      </c>
      <c r="K503" s="150"/>
      <c r="L503" s="156"/>
    </row>
    <row r="504" spans="1:12" ht="15" customHeight="1">
      <c r="A504" s="69" t="s">
        <v>1642</v>
      </c>
      <c r="B504" s="181" t="s">
        <v>1643</v>
      </c>
      <c r="C504" s="149"/>
      <c r="D504" s="150"/>
      <c r="E504" s="74">
        <v>1</v>
      </c>
      <c r="F504" s="74">
        <v>0.1</v>
      </c>
      <c r="G504" s="74">
        <v>0.9</v>
      </c>
      <c r="H504" s="198">
        <v>175.45</v>
      </c>
      <c r="I504" s="150"/>
      <c r="J504" s="198">
        <v>59</v>
      </c>
      <c r="K504" s="150"/>
      <c r="L504" s="71">
        <v>70.644999999999996</v>
      </c>
    </row>
    <row r="505" spans="1:12" ht="15" customHeight="1">
      <c r="A505" s="44"/>
      <c r="B505" s="44"/>
      <c r="C505" s="44"/>
      <c r="D505" s="44"/>
      <c r="E505" s="44"/>
      <c r="F505" s="44"/>
      <c r="G505" s="44"/>
      <c r="H505" s="168" t="s">
        <v>1644</v>
      </c>
      <c r="I505" s="149"/>
      <c r="J505" s="149"/>
      <c r="K505" s="150"/>
      <c r="L505" s="72">
        <v>70.644999999999996</v>
      </c>
    </row>
    <row r="506" spans="1:12" ht="19.5" customHeight="1">
      <c r="A506" s="180" t="s">
        <v>1645</v>
      </c>
      <c r="B506" s="149"/>
      <c r="C506" s="149"/>
      <c r="D506" s="149"/>
      <c r="E506" s="149"/>
      <c r="F506" s="150"/>
      <c r="G506" s="65" t="s">
        <v>1646</v>
      </c>
      <c r="H506" s="179" t="s">
        <v>1647</v>
      </c>
      <c r="I506" s="150"/>
      <c r="J506" s="179" t="s">
        <v>1648</v>
      </c>
      <c r="K506" s="150"/>
      <c r="L506" s="65" t="s">
        <v>1649</v>
      </c>
    </row>
    <row r="507" spans="1:12" ht="15" customHeight="1">
      <c r="A507" s="69" t="s">
        <v>1650</v>
      </c>
      <c r="B507" s="181" t="s">
        <v>1651</v>
      </c>
      <c r="C507" s="149"/>
      <c r="D507" s="149"/>
      <c r="E507" s="149"/>
      <c r="F507" s="149"/>
      <c r="G507" s="69" t="s">
        <v>1652</v>
      </c>
      <c r="H507" s="182">
        <v>1</v>
      </c>
      <c r="I507" s="150"/>
      <c r="J507" s="198">
        <v>12.008900000000001</v>
      </c>
      <c r="K507" s="150"/>
      <c r="L507" s="71">
        <v>12.008900000000001</v>
      </c>
    </row>
    <row r="508" spans="1:12" ht="15" customHeight="1">
      <c r="A508" s="69" t="s">
        <v>1653</v>
      </c>
      <c r="B508" s="181" t="s">
        <v>1654</v>
      </c>
      <c r="C508" s="149"/>
      <c r="D508" s="149"/>
      <c r="E508" s="149"/>
      <c r="F508" s="149"/>
      <c r="G508" s="69" t="s">
        <v>1655</v>
      </c>
      <c r="H508" s="182">
        <v>0.5</v>
      </c>
      <c r="I508" s="150"/>
      <c r="J508" s="198">
        <v>21.892700000000001</v>
      </c>
      <c r="K508" s="150"/>
      <c r="L508" s="71">
        <v>10.946350000000001</v>
      </c>
    </row>
    <row r="509" spans="1:12" ht="15" customHeight="1">
      <c r="A509" s="69" t="s">
        <v>1656</v>
      </c>
      <c r="B509" s="181" t="s">
        <v>1657</v>
      </c>
      <c r="C509" s="149"/>
      <c r="D509" s="149"/>
      <c r="E509" s="149"/>
      <c r="F509" s="149"/>
      <c r="G509" s="69" t="s">
        <v>1658</v>
      </c>
      <c r="H509" s="182">
        <v>3</v>
      </c>
      <c r="I509" s="150"/>
      <c r="J509" s="198">
        <v>9.6844000000000001</v>
      </c>
      <c r="K509" s="150"/>
      <c r="L509" s="71">
        <v>29.0532</v>
      </c>
    </row>
    <row r="510" spans="1:12" ht="15" customHeight="1">
      <c r="A510" s="44"/>
      <c r="B510" s="44"/>
      <c r="C510" s="44"/>
      <c r="D510" s="44"/>
      <c r="E510" s="44"/>
      <c r="F510" s="44"/>
      <c r="G510" s="44"/>
      <c r="H510" s="168" t="s">
        <v>1659</v>
      </c>
      <c r="I510" s="149"/>
      <c r="J510" s="149"/>
      <c r="K510" s="150"/>
      <c r="L510" s="72">
        <v>52.008499999999998</v>
      </c>
    </row>
    <row r="511" spans="1:12" ht="19.5" customHeight="1">
      <c r="A511" s="180" t="s">
        <v>1660</v>
      </c>
      <c r="B511" s="149"/>
      <c r="C511" s="149"/>
      <c r="D511" s="150"/>
      <c r="E511" s="65" t="s">
        <v>1661</v>
      </c>
      <c r="F511" s="179" t="s">
        <v>1662</v>
      </c>
      <c r="G511" s="150"/>
      <c r="H511" s="179" t="s">
        <v>1663</v>
      </c>
      <c r="I511" s="150"/>
      <c r="J511" s="179" t="s">
        <v>1664</v>
      </c>
      <c r="K511" s="150"/>
      <c r="L511" s="65" t="s">
        <v>1665</v>
      </c>
    </row>
    <row r="512" spans="1:12" ht="15" customHeight="1">
      <c r="A512" s="69" t="s">
        <v>1666</v>
      </c>
      <c r="B512" s="181" t="s">
        <v>1667</v>
      </c>
      <c r="C512" s="149"/>
      <c r="D512" s="150"/>
      <c r="E512" s="83">
        <v>5</v>
      </c>
      <c r="F512" s="202" t="s">
        <v>1668</v>
      </c>
      <c r="G512" s="149"/>
      <c r="H512" s="149"/>
      <c r="I512" s="149"/>
      <c r="J512" s="149"/>
      <c r="K512" s="150"/>
      <c r="L512" s="71">
        <v>2.6004</v>
      </c>
    </row>
    <row r="513" spans="1:12" ht="15" customHeight="1">
      <c r="A513" s="44"/>
      <c r="B513" s="44"/>
      <c r="C513" s="44"/>
      <c r="D513" s="44"/>
      <c r="E513" s="44"/>
      <c r="F513" s="44"/>
      <c r="G513" s="44"/>
      <c r="H513" s="168" t="s">
        <v>1669</v>
      </c>
      <c r="I513" s="149"/>
      <c r="J513" s="149"/>
      <c r="K513" s="150"/>
      <c r="L513" s="72">
        <v>2.6004</v>
      </c>
    </row>
    <row r="514" spans="1:12" ht="15" customHeight="1">
      <c r="A514" s="44"/>
      <c r="B514" s="44"/>
      <c r="C514" s="44"/>
      <c r="D514" s="44"/>
      <c r="E514" s="44"/>
      <c r="F514" s="44"/>
      <c r="G514" s="44"/>
      <c r="H514" s="169" t="s">
        <v>1670</v>
      </c>
      <c r="I514" s="149"/>
      <c r="J514" s="149"/>
      <c r="K514" s="150"/>
      <c r="L514" s="71">
        <v>125.2539</v>
      </c>
    </row>
    <row r="515" spans="1:12" ht="15" customHeight="1">
      <c r="A515" s="44"/>
      <c r="B515" s="44"/>
      <c r="C515" s="44"/>
      <c r="D515" s="44"/>
      <c r="E515" s="44"/>
      <c r="F515" s="44"/>
      <c r="G515" s="44"/>
      <c r="H515" s="169" t="s">
        <v>1671</v>
      </c>
      <c r="I515" s="149"/>
      <c r="J515" s="149"/>
      <c r="K515" s="150"/>
      <c r="L515" s="71">
        <v>4.1500000000000004</v>
      </c>
    </row>
    <row r="516" spans="1:12" ht="15" customHeight="1">
      <c r="A516" s="44"/>
      <c r="B516" s="44"/>
      <c r="C516" s="44"/>
      <c r="D516" s="44"/>
      <c r="E516" s="44"/>
      <c r="F516" s="44"/>
      <c r="G516" s="44"/>
      <c r="H516" s="169" t="s">
        <v>1672</v>
      </c>
      <c r="I516" s="149"/>
      <c r="J516" s="149"/>
      <c r="K516" s="150"/>
      <c r="L516" s="71">
        <v>30.181699999999999</v>
      </c>
    </row>
    <row r="517" spans="1:12" ht="19.5" customHeight="1">
      <c r="A517" s="180" t="s">
        <v>1673</v>
      </c>
      <c r="B517" s="149"/>
      <c r="C517" s="149"/>
      <c r="D517" s="149"/>
      <c r="E517" s="149"/>
      <c r="F517" s="150"/>
      <c r="G517" s="65" t="s">
        <v>1674</v>
      </c>
      <c r="H517" s="179" t="s">
        <v>1675</v>
      </c>
      <c r="I517" s="150"/>
      <c r="J517" s="179" t="s">
        <v>1676</v>
      </c>
      <c r="K517" s="150"/>
      <c r="L517" s="65" t="s">
        <v>1677</v>
      </c>
    </row>
    <row r="518" spans="1:12" ht="15" customHeight="1">
      <c r="A518" s="69" t="s">
        <v>1678</v>
      </c>
      <c r="B518" s="181" t="s">
        <v>1679</v>
      </c>
      <c r="C518" s="149"/>
      <c r="D518" s="149"/>
      <c r="E518" s="149"/>
      <c r="F518" s="150"/>
      <c r="G518" s="69" t="s">
        <v>1680</v>
      </c>
      <c r="H518" s="182">
        <v>0.05</v>
      </c>
      <c r="I518" s="150"/>
      <c r="J518" s="183">
        <v>64.22</v>
      </c>
      <c r="K518" s="150"/>
      <c r="L518" s="71">
        <v>3.2109999999999999</v>
      </c>
    </row>
    <row r="519" spans="1:12" ht="15" customHeight="1">
      <c r="A519" s="69" t="s">
        <v>1681</v>
      </c>
      <c r="B519" s="181" t="s">
        <v>1682</v>
      </c>
      <c r="C519" s="149"/>
      <c r="D519" s="149"/>
      <c r="E519" s="149"/>
      <c r="F519" s="150"/>
      <c r="G519" s="69" t="s">
        <v>1683</v>
      </c>
      <c r="H519" s="182">
        <v>4.4999999999999997E-3</v>
      </c>
      <c r="I519" s="150"/>
      <c r="J519" s="183">
        <v>1225.71</v>
      </c>
      <c r="K519" s="150"/>
      <c r="L519" s="71">
        <v>5.515695</v>
      </c>
    </row>
    <row r="520" spans="1:12" ht="15" customHeight="1">
      <c r="A520" s="44"/>
      <c r="B520" s="44"/>
      <c r="C520" s="44"/>
      <c r="D520" s="44"/>
      <c r="E520" s="44"/>
      <c r="F520" s="44"/>
      <c r="G520" s="44"/>
      <c r="H520" s="168" t="s">
        <v>1684</v>
      </c>
      <c r="I520" s="149"/>
      <c r="J520" s="149"/>
      <c r="K520" s="150"/>
      <c r="L520" s="72">
        <v>8.7266999999999992</v>
      </c>
    </row>
    <row r="521" spans="1:12" ht="12.75" customHeight="1">
      <c r="A521" s="201" t="s">
        <v>1685</v>
      </c>
      <c r="B521" s="147"/>
      <c r="C521" s="195" t="s">
        <v>1686</v>
      </c>
      <c r="D521" s="147"/>
      <c r="E521" s="195" t="s">
        <v>1687</v>
      </c>
      <c r="F521" s="146"/>
      <c r="G521" s="147"/>
      <c r="H521" s="173" t="s">
        <v>1688</v>
      </c>
      <c r="I521" s="149"/>
      <c r="J521" s="149"/>
      <c r="K521" s="150"/>
      <c r="L521" s="190" t="s">
        <v>1689</v>
      </c>
    </row>
    <row r="522" spans="1:12" ht="12" customHeight="1">
      <c r="A522" s="131"/>
      <c r="B522" s="133"/>
      <c r="C522" s="131"/>
      <c r="D522" s="133"/>
      <c r="E522" s="131"/>
      <c r="F522" s="132"/>
      <c r="G522" s="133"/>
      <c r="H522" s="73" t="s">
        <v>1690</v>
      </c>
      <c r="I522" s="73" t="s">
        <v>1691</v>
      </c>
      <c r="J522" s="73" t="s">
        <v>1692</v>
      </c>
      <c r="K522" s="84" t="s">
        <v>1693</v>
      </c>
      <c r="L522" s="156"/>
    </row>
    <row r="523" spans="1:12" ht="15" customHeight="1">
      <c r="A523" s="76" t="s">
        <v>1694</v>
      </c>
      <c r="B523" s="78" t="s">
        <v>1695</v>
      </c>
      <c r="C523" s="196">
        <v>7.4999999999999997E-2</v>
      </c>
      <c r="D523" s="150"/>
      <c r="E523" s="200" t="s">
        <v>1696</v>
      </c>
      <c r="F523" s="149"/>
      <c r="G523" s="150"/>
      <c r="H523" s="85">
        <v>0</v>
      </c>
      <c r="I523" s="85">
        <v>0</v>
      </c>
      <c r="J523" s="86"/>
      <c r="K523" s="85">
        <v>2.8410000000000002</v>
      </c>
      <c r="L523" s="77">
        <v>0.21307499999999999</v>
      </c>
    </row>
    <row r="524" spans="1:12" ht="15" customHeight="1">
      <c r="A524" s="76" t="s">
        <v>1697</v>
      </c>
      <c r="B524" s="78" t="s">
        <v>1698</v>
      </c>
      <c r="C524" s="196">
        <v>2.81E-2</v>
      </c>
      <c r="D524" s="150"/>
      <c r="E524" s="200" t="s">
        <v>1699</v>
      </c>
      <c r="F524" s="149"/>
      <c r="G524" s="150"/>
      <c r="H524" s="85">
        <v>0</v>
      </c>
      <c r="I524" s="85">
        <v>0</v>
      </c>
      <c r="J524" s="86"/>
      <c r="K524" s="85">
        <v>2.8410000000000002</v>
      </c>
      <c r="L524" s="77">
        <v>7.9832100000000003E-2</v>
      </c>
    </row>
    <row r="525" spans="1:12" ht="15" customHeight="1">
      <c r="A525" s="44"/>
      <c r="B525" s="44"/>
      <c r="C525" s="44"/>
      <c r="D525" s="44"/>
      <c r="E525" s="44"/>
      <c r="F525" s="44"/>
      <c r="G525" s="44"/>
      <c r="H525" s="169" t="s">
        <v>1700</v>
      </c>
      <c r="I525" s="149"/>
      <c r="J525" s="149"/>
      <c r="K525" s="150"/>
      <c r="L525" s="71">
        <v>0.29289999999999999</v>
      </c>
    </row>
    <row r="526" spans="1:12" ht="15" customHeight="1">
      <c r="A526" s="44"/>
      <c r="B526" s="44"/>
      <c r="C526" s="44"/>
      <c r="D526" s="44"/>
      <c r="E526" s="44"/>
      <c r="F526" s="44"/>
      <c r="G526" s="44"/>
      <c r="H526" s="169" t="s">
        <v>1701</v>
      </c>
      <c r="I526" s="149"/>
      <c r="J526" s="149"/>
      <c r="K526" s="150"/>
      <c r="L526" s="71">
        <v>39.201300000000003</v>
      </c>
    </row>
    <row r="527" spans="1:12" ht="15" customHeight="1">
      <c r="A527" s="44"/>
      <c r="B527" s="44"/>
      <c r="C527" s="44"/>
      <c r="D527" s="44"/>
      <c r="E527" s="44"/>
      <c r="F527" s="44"/>
      <c r="G527" s="44"/>
      <c r="H527" s="169" t="s">
        <v>1702</v>
      </c>
      <c r="I527" s="149"/>
      <c r="J527" s="149"/>
      <c r="K527" s="150"/>
      <c r="L527" s="67">
        <v>38.28</v>
      </c>
    </row>
    <row r="528" spans="1:12" ht="15" customHeight="1">
      <c r="A528" s="44"/>
      <c r="B528" s="44"/>
      <c r="C528" s="44"/>
      <c r="D528" s="44"/>
      <c r="E528" s="44"/>
      <c r="F528" s="44"/>
      <c r="G528" s="44"/>
    </row>
    <row r="529" spans="1:12" ht="15" customHeight="1">
      <c r="A529" s="44"/>
      <c r="B529" s="44"/>
      <c r="C529" s="44"/>
      <c r="D529" s="44"/>
      <c r="E529" s="44"/>
      <c r="F529" s="44"/>
      <c r="G529" s="44"/>
    </row>
    <row r="530" spans="1:12" ht="9.75" customHeight="1">
      <c r="A530" s="44"/>
      <c r="B530" s="44"/>
      <c r="C530" s="44"/>
      <c r="D530" s="44"/>
      <c r="E530" s="170"/>
      <c r="F530" s="127"/>
      <c r="G530" s="127"/>
      <c r="H530" s="44"/>
      <c r="I530" s="44"/>
      <c r="J530" s="44"/>
      <c r="K530" s="44"/>
      <c r="L530" s="44"/>
    </row>
    <row r="531" spans="1:12" ht="19.5" customHeight="1">
      <c r="A531" s="171" t="s">
        <v>1703</v>
      </c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50"/>
    </row>
    <row r="532" spans="1:12" ht="12.75" customHeight="1">
      <c r="A532" s="185" t="s">
        <v>1704</v>
      </c>
      <c r="B532" s="146"/>
      <c r="C532" s="146"/>
      <c r="D532" s="186"/>
      <c r="E532" s="190" t="s">
        <v>1705</v>
      </c>
      <c r="F532" s="179" t="s">
        <v>1706</v>
      </c>
      <c r="G532" s="150"/>
      <c r="H532" s="179" t="s">
        <v>1707</v>
      </c>
      <c r="I532" s="149"/>
      <c r="J532" s="149"/>
      <c r="K532" s="150"/>
      <c r="L532" s="184" t="s">
        <v>1708</v>
      </c>
    </row>
    <row r="533" spans="1:12" ht="12" customHeight="1">
      <c r="A533" s="187"/>
      <c r="B533" s="188"/>
      <c r="C533" s="188"/>
      <c r="D533" s="189"/>
      <c r="E533" s="191"/>
      <c r="F533" s="73" t="s">
        <v>1709</v>
      </c>
      <c r="G533" s="73" t="s">
        <v>1710</v>
      </c>
      <c r="H533" s="173" t="s">
        <v>1711</v>
      </c>
      <c r="I533" s="150"/>
      <c r="J533" s="173" t="s">
        <v>1712</v>
      </c>
      <c r="K533" s="150"/>
      <c r="L533" s="156"/>
    </row>
    <row r="534" spans="1:12" ht="15" customHeight="1">
      <c r="A534" s="69" t="s">
        <v>1713</v>
      </c>
      <c r="B534" s="181" t="s">
        <v>1714</v>
      </c>
      <c r="C534" s="149"/>
      <c r="D534" s="150"/>
      <c r="E534" s="74">
        <v>2</v>
      </c>
      <c r="F534" s="74">
        <v>1</v>
      </c>
      <c r="G534" s="74">
        <v>0</v>
      </c>
      <c r="H534" s="198">
        <v>157.28</v>
      </c>
      <c r="I534" s="150"/>
      <c r="J534" s="198">
        <v>42.91</v>
      </c>
      <c r="K534" s="150"/>
      <c r="L534" s="71">
        <v>314.56</v>
      </c>
    </row>
    <row r="535" spans="1:12" ht="15.75" customHeight="1">
      <c r="A535" s="69" t="s">
        <v>1715</v>
      </c>
      <c r="B535" s="181" t="s">
        <v>1716</v>
      </c>
      <c r="C535" s="149"/>
      <c r="D535" s="150"/>
      <c r="E535" s="74">
        <v>1</v>
      </c>
      <c r="F535" s="74">
        <v>0.6</v>
      </c>
      <c r="G535" s="74">
        <v>0.4</v>
      </c>
      <c r="H535" s="198">
        <v>333.85</v>
      </c>
      <c r="I535" s="150"/>
      <c r="J535" s="198">
        <v>132.1</v>
      </c>
      <c r="K535" s="150"/>
      <c r="L535" s="71">
        <v>253.15</v>
      </c>
    </row>
    <row r="536" spans="1:12" ht="15" customHeight="1">
      <c r="A536" s="69" t="s">
        <v>1717</v>
      </c>
      <c r="B536" s="181" t="s">
        <v>1718</v>
      </c>
      <c r="C536" s="149"/>
      <c r="D536" s="150"/>
      <c r="E536" s="74">
        <v>1</v>
      </c>
      <c r="F536" s="74">
        <v>1</v>
      </c>
      <c r="G536" s="74">
        <v>0</v>
      </c>
      <c r="H536" s="198">
        <v>302.73</v>
      </c>
      <c r="I536" s="150"/>
      <c r="J536" s="198">
        <v>115.82</v>
      </c>
      <c r="K536" s="150"/>
      <c r="L536" s="71">
        <v>302.73</v>
      </c>
    </row>
    <row r="537" spans="1:12" ht="15" customHeight="1">
      <c r="A537" s="44"/>
      <c r="B537" s="44"/>
      <c r="C537" s="44"/>
      <c r="D537" s="44"/>
      <c r="E537" s="44"/>
      <c r="F537" s="44"/>
      <c r="G537" s="44"/>
      <c r="H537" s="168" t="s">
        <v>1719</v>
      </c>
      <c r="I537" s="149"/>
      <c r="J537" s="149"/>
      <c r="K537" s="150"/>
      <c r="L537" s="72">
        <v>870.44</v>
      </c>
    </row>
    <row r="538" spans="1:12" ht="15" customHeight="1">
      <c r="A538" s="44"/>
      <c r="B538" s="44"/>
      <c r="C538" s="44"/>
      <c r="D538" s="44"/>
      <c r="E538" s="44"/>
      <c r="F538" s="44"/>
      <c r="G538" s="44"/>
      <c r="H538" s="169" t="s">
        <v>1720</v>
      </c>
      <c r="I538" s="149"/>
      <c r="J538" s="149"/>
      <c r="K538" s="150"/>
      <c r="L538" s="71">
        <v>2.1760999999999999</v>
      </c>
    </row>
    <row r="539" spans="1:12" ht="15" customHeight="1">
      <c r="A539" s="44"/>
      <c r="B539" s="44"/>
      <c r="C539" s="44"/>
      <c r="D539" s="44"/>
      <c r="E539" s="44"/>
      <c r="F539" s="44"/>
      <c r="G539" s="44"/>
      <c r="H539" s="169" t="s">
        <v>1721</v>
      </c>
      <c r="I539" s="149"/>
      <c r="J539" s="149"/>
      <c r="K539" s="150"/>
      <c r="L539" s="67">
        <v>2.17</v>
      </c>
    </row>
    <row r="540" spans="1:12" ht="15" customHeight="1">
      <c r="A540" s="44"/>
      <c r="B540" s="44"/>
      <c r="C540" s="44"/>
      <c r="D540" s="44"/>
      <c r="E540" s="44"/>
      <c r="F540" s="44"/>
      <c r="G540" s="44"/>
    </row>
    <row r="541" spans="1:12" ht="15" customHeight="1">
      <c r="A541" s="44"/>
      <c r="B541" s="44"/>
      <c r="C541" s="44"/>
      <c r="D541" s="44"/>
      <c r="E541" s="44"/>
      <c r="F541" s="44"/>
      <c r="G541" s="44"/>
    </row>
    <row r="542" spans="1:12" ht="9.75" customHeight="1">
      <c r="A542" s="44"/>
      <c r="B542" s="44"/>
      <c r="C542" s="44"/>
      <c r="D542" s="44"/>
      <c r="E542" s="170"/>
      <c r="F542" s="127"/>
      <c r="G542" s="127"/>
      <c r="H542" s="44"/>
      <c r="I542" s="44"/>
      <c r="J542" s="44"/>
      <c r="K542" s="44"/>
      <c r="L542" s="44"/>
    </row>
    <row r="543" spans="1:12" ht="19.5" customHeight="1">
      <c r="A543" s="171" t="s">
        <v>1722</v>
      </c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50"/>
    </row>
    <row r="544" spans="1:12" ht="19.5" customHeight="1">
      <c r="A544" s="180" t="s">
        <v>1723</v>
      </c>
      <c r="B544" s="149"/>
      <c r="C544" s="149"/>
      <c r="D544" s="149"/>
      <c r="E544" s="149"/>
      <c r="F544" s="150"/>
      <c r="G544" s="65" t="s">
        <v>1724</v>
      </c>
      <c r="H544" s="179" t="s">
        <v>1725</v>
      </c>
      <c r="I544" s="150"/>
      <c r="J544" s="179" t="s">
        <v>1726</v>
      </c>
      <c r="K544" s="150"/>
      <c r="L544" s="65" t="s">
        <v>1727</v>
      </c>
    </row>
    <row r="545" spans="1:12" ht="15" customHeight="1">
      <c r="A545" s="69" t="s">
        <v>1728</v>
      </c>
      <c r="B545" s="181" t="s">
        <v>1729</v>
      </c>
      <c r="C545" s="149"/>
      <c r="D545" s="149"/>
      <c r="E545" s="149"/>
      <c r="F545" s="149"/>
      <c r="G545" s="69" t="s">
        <v>1730</v>
      </c>
      <c r="H545" s="182">
        <v>0.63</v>
      </c>
      <c r="I545" s="150"/>
      <c r="J545" s="198">
        <v>10.58</v>
      </c>
      <c r="K545" s="150"/>
      <c r="L545" s="71">
        <v>6.6654</v>
      </c>
    </row>
    <row r="546" spans="1:12" ht="15" customHeight="1">
      <c r="A546" s="44"/>
      <c r="B546" s="44"/>
      <c r="C546" s="44"/>
      <c r="D546" s="44"/>
      <c r="E546" s="44"/>
      <c r="F546" s="44"/>
      <c r="G546" s="44"/>
      <c r="H546" s="168" t="s">
        <v>1731</v>
      </c>
      <c r="I546" s="149"/>
      <c r="J546" s="149"/>
      <c r="K546" s="150"/>
      <c r="L546" s="72">
        <v>6.6654</v>
      </c>
    </row>
    <row r="547" spans="1:12" ht="19.5" customHeight="1">
      <c r="A547" s="180" t="s">
        <v>1732</v>
      </c>
      <c r="B547" s="149"/>
      <c r="C547" s="149"/>
      <c r="D547" s="149"/>
      <c r="E547" s="149"/>
      <c r="F547" s="150"/>
      <c r="G547" s="65" t="s">
        <v>1733</v>
      </c>
      <c r="H547" s="179" t="s">
        <v>1734</v>
      </c>
      <c r="I547" s="150"/>
      <c r="J547" s="179" t="s">
        <v>1735</v>
      </c>
      <c r="K547" s="150"/>
      <c r="L547" s="65" t="s">
        <v>1736</v>
      </c>
    </row>
    <row r="548" spans="1:12" ht="15.75" customHeight="1">
      <c r="A548" s="69" t="s">
        <v>1737</v>
      </c>
      <c r="B548" s="181" t="s">
        <v>1738</v>
      </c>
      <c r="C548" s="149"/>
      <c r="D548" s="149"/>
      <c r="E548" s="149"/>
      <c r="F548" s="150"/>
      <c r="G548" s="69" t="s">
        <v>1739</v>
      </c>
      <c r="H548" s="182">
        <v>1</v>
      </c>
      <c r="I548" s="150"/>
      <c r="J548" s="183">
        <v>40</v>
      </c>
      <c r="K548" s="150"/>
      <c r="L548" s="71">
        <v>40</v>
      </c>
    </row>
    <row r="549" spans="1:12" ht="15" customHeight="1">
      <c r="A549" s="44"/>
      <c r="B549" s="44"/>
      <c r="C549" s="44"/>
      <c r="D549" s="44"/>
      <c r="E549" s="44"/>
      <c r="F549" s="44"/>
      <c r="G549" s="44"/>
      <c r="H549" s="168" t="s">
        <v>1740</v>
      </c>
      <c r="I549" s="149"/>
      <c r="J549" s="149"/>
      <c r="K549" s="150"/>
      <c r="L549" s="72">
        <v>40</v>
      </c>
    </row>
    <row r="550" spans="1:12" ht="15" customHeight="1">
      <c r="A550" s="44"/>
      <c r="B550" s="44"/>
      <c r="C550" s="44"/>
      <c r="D550" s="44"/>
      <c r="E550" s="44"/>
      <c r="F550" s="44"/>
      <c r="G550" s="44"/>
      <c r="H550" s="169" t="s">
        <v>1741</v>
      </c>
      <c r="I550" s="149"/>
      <c r="J550" s="149"/>
      <c r="K550" s="150"/>
      <c r="L550" s="71">
        <v>46.665399999999998</v>
      </c>
    </row>
    <row r="551" spans="1:12" ht="15" customHeight="1">
      <c r="A551" s="44"/>
      <c r="B551" s="44"/>
      <c r="C551" s="44"/>
      <c r="D551" s="44"/>
      <c r="E551" s="44"/>
      <c r="F551" s="44"/>
      <c r="G551" s="44"/>
      <c r="H551" s="169" t="s">
        <v>1742</v>
      </c>
      <c r="I551" s="149"/>
      <c r="J551" s="149"/>
      <c r="K551" s="150"/>
      <c r="L551" s="67">
        <v>46.67</v>
      </c>
    </row>
    <row r="552" spans="1:12" ht="15" customHeight="1">
      <c r="A552" s="44"/>
      <c r="B552" s="44"/>
      <c r="C552" s="44"/>
      <c r="D552" s="44"/>
      <c r="E552" s="44"/>
      <c r="F552" s="44"/>
      <c r="G552" s="44"/>
    </row>
    <row r="553" spans="1:12" ht="15" customHeight="1">
      <c r="A553" s="44"/>
      <c r="B553" s="44"/>
      <c r="C553" s="44"/>
      <c r="D553" s="44"/>
      <c r="E553" s="44"/>
      <c r="F553" s="44"/>
      <c r="G553" s="44"/>
    </row>
    <row r="554" spans="1:12" ht="9.75" customHeight="1">
      <c r="A554" s="44"/>
      <c r="B554" s="44"/>
      <c r="C554" s="44"/>
      <c r="D554" s="44"/>
      <c r="E554" s="170"/>
      <c r="F554" s="127"/>
      <c r="G554" s="127"/>
      <c r="H554" s="44"/>
      <c r="I554" s="44"/>
      <c r="J554" s="44"/>
      <c r="K554" s="44"/>
      <c r="L554" s="44"/>
    </row>
    <row r="555" spans="1:12" ht="19.5" customHeight="1">
      <c r="A555" s="171" t="s">
        <v>1743</v>
      </c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50"/>
    </row>
    <row r="556" spans="1:12" ht="12.75" customHeight="1">
      <c r="A556" s="185" t="s">
        <v>1744</v>
      </c>
      <c r="B556" s="146"/>
      <c r="C556" s="146"/>
      <c r="D556" s="186"/>
      <c r="E556" s="190" t="s">
        <v>1745</v>
      </c>
      <c r="F556" s="179" t="s">
        <v>1746</v>
      </c>
      <c r="G556" s="150"/>
      <c r="H556" s="179" t="s">
        <v>1747</v>
      </c>
      <c r="I556" s="149"/>
      <c r="J556" s="149"/>
      <c r="K556" s="150"/>
      <c r="L556" s="184" t="s">
        <v>1748</v>
      </c>
    </row>
    <row r="557" spans="1:12" ht="12" customHeight="1">
      <c r="A557" s="187"/>
      <c r="B557" s="188"/>
      <c r="C557" s="188"/>
      <c r="D557" s="189"/>
      <c r="E557" s="191"/>
      <c r="F557" s="73" t="s">
        <v>1749</v>
      </c>
      <c r="G557" s="73" t="s">
        <v>1750</v>
      </c>
      <c r="H557" s="173" t="s">
        <v>1751</v>
      </c>
      <c r="I557" s="150"/>
      <c r="J557" s="173" t="s">
        <v>1752</v>
      </c>
      <c r="K557" s="150"/>
      <c r="L557" s="156"/>
    </row>
    <row r="558" spans="1:12" ht="15" customHeight="1">
      <c r="A558" s="69" t="s">
        <v>1753</v>
      </c>
      <c r="B558" s="181" t="s">
        <v>1754</v>
      </c>
      <c r="C558" s="149"/>
      <c r="D558" s="150"/>
      <c r="E558" s="74">
        <v>0.35089999999999999</v>
      </c>
      <c r="F558" s="74">
        <v>1</v>
      </c>
      <c r="G558" s="74">
        <v>0</v>
      </c>
      <c r="H558" s="198">
        <v>294.68939999999998</v>
      </c>
      <c r="I558" s="150"/>
      <c r="J558" s="198">
        <v>142.33709999999999</v>
      </c>
      <c r="K558" s="150"/>
      <c r="L558" s="71">
        <v>103.40651046000001</v>
      </c>
    </row>
    <row r="559" spans="1:12" ht="15" customHeight="1">
      <c r="A559" s="44"/>
      <c r="B559" s="44"/>
      <c r="C559" s="44"/>
      <c r="D559" s="44"/>
      <c r="E559" s="44"/>
      <c r="F559" s="44"/>
      <c r="G559" s="44"/>
      <c r="H559" s="168" t="s">
        <v>1755</v>
      </c>
      <c r="I559" s="149"/>
      <c r="J559" s="149"/>
      <c r="K559" s="150"/>
      <c r="L559" s="72">
        <v>103.40649999999999</v>
      </c>
    </row>
    <row r="560" spans="1:12" ht="19.5" customHeight="1">
      <c r="A560" s="180" t="s">
        <v>1756</v>
      </c>
      <c r="B560" s="149"/>
      <c r="C560" s="149"/>
      <c r="D560" s="149"/>
      <c r="E560" s="149"/>
      <c r="F560" s="150"/>
      <c r="G560" s="65" t="s">
        <v>1757</v>
      </c>
      <c r="H560" s="179" t="s">
        <v>1758</v>
      </c>
      <c r="I560" s="150"/>
      <c r="J560" s="179" t="s">
        <v>1759</v>
      </c>
      <c r="K560" s="150"/>
      <c r="L560" s="65" t="s">
        <v>1760</v>
      </c>
    </row>
    <row r="561" spans="1:12" ht="15" customHeight="1">
      <c r="A561" s="69" t="s">
        <v>1761</v>
      </c>
      <c r="B561" s="181" t="s">
        <v>1762</v>
      </c>
      <c r="C561" s="149"/>
      <c r="D561" s="149"/>
      <c r="E561" s="149"/>
      <c r="F561" s="149"/>
      <c r="G561" s="69" t="s">
        <v>1763</v>
      </c>
      <c r="H561" s="182">
        <v>1.05263</v>
      </c>
      <c r="I561" s="150"/>
      <c r="J561" s="198">
        <v>12.1578</v>
      </c>
      <c r="K561" s="150"/>
      <c r="L561" s="71">
        <v>12.797665014</v>
      </c>
    </row>
    <row r="562" spans="1:12" ht="15" customHeight="1">
      <c r="A562" s="44"/>
      <c r="B562" s="44"/>
      <c r="C562" s="44"/>
      <c r="D562" s="44"/>
      <c r="E562" s="44"/>
      <c r="F562" s="44"/>
      <c r="G562" s="44"/>
      <c r="H562" s="168" t="s">
        <v>1764</v>
      </c>
      <c r="I562" s="149"/>
      <c r="J562" s="149"/>
      <c r="K562" s="150"/>
      <c r="L562" s="72">
        <v>12.797700000000001</v>
      </c>
    </row>
    <row r="563" spans="1:12" ht="19.5" customHeight="1">
      <c r="A563" s="180" t="s">
        <v>1765</v>
      </c>
      <c r="B563" s="149"/>
      <c r="C563" s="149"/>
      <c r="D563" s="149"/>
      <c r="E563" s="149"/>
      <c r="F563" s="150"/>
      <c r="G563" s="65" t="s">
        <v>1766</v>
      </c>
      <c r="H563" s="179" t="s">
        <v>1767</v>
      </c>
      <c r="I563" s="150"/>
      <c r="J563" s="179" t="s">
        <v>1768</v>
      </c>
      <c r="K563" s="150"/>
      <c r="L563" s="65" t="s">
        <v>1769</v>
      </c>
    </row>
    <row r="564" spans="1:12" ht="15.75" customHeight="1">
      <c r="A564" s="69" t="s">
        <v>1770</v>
      </c>
      <c r="B564" s="181" t="s">
        <v>1771</v>
      </c>
      <c r="C564" s="149"/>
      <c r="D564" s="149"/>
      <c r="E564" s="149"/>
      <c r="F564" s="150"/>
      <c r="G564" s="69" t="s">
        <v>1772</v>
      </c>
      <c r="H564" s="182">
        <v>0.6</v>
      </c>
      <c r="I564" s="150"/>
      <c r="J564" s="183">
        <v>5.37</v>
      </c>
      <c r="K564" s="150"/>
      <c r="L564" s="71">
        <v>3.222</v>
      </c>
    </row>
    <row r="565" spans="1:12" ht="15" customHeight="1">
      <c r="A565" s="44"/>
      <c r="B565" s="44"/>
      <c r="C565" s="44"/>
      <c r="D565" s="44"/>
      <c r="E565" s="44"/>
      <c r="F565" s="44"/>
      <c r="G565" s="44"/>
      <c r="H565" s="168" t="s">
        <v>1773</v>
      </c>
      <c r="I565" s="149"/>
      <c r="J565" s="149"/>
      <c r="K565" s="150"/>
      <c r="L565" s="72">
        <v>3.222</v>
      </c>
    </row>
    <row r="566" spans="1:12" ht="19.5" customHeight="1">
      <c r="A566" s="180" t="s">
        <v>1774</v>
      </c>
      <c r="B566" s="149"/>
      <c r="C566" s="149"/>
      <c r="D566" s="149"/>
      <c r="E566" s="149"/>
      <c r="F566" s="150"/>
      <c r="G566" s="65" t="s">
        <v>1775</v>
      </c>
      <c r="H566" s="179" t="s">
        <v>1776</v>
      </c>
      <c r="I566" s="150"/>
      <c r="J566" s="179" t="s">
        <v>1777</v>
      </c>
      <c r="K566" s="150"/>
      <c r="L566" s="65" t="s">
        <v>1778</v>
      </c>
    </row>
    <row r="567" spans="1:12" ht="15" customHeight="1">
      <c r="A567" s="69" t="s">
        <v>1779</v>
      </c>
      <c r="B567" s="181" t="s">
        <v>1780</v>
      </c>
      <c r="C567" s="149"/>
      <c r="D567" s="149"/>
      <c r="E567" s="149"/>
      <c r="F567" s="150"/>
      <c r="G567" s="69" t="s">
        <v>1781</v>
      </c>
      <c r="H567" s="198">
        <v>5</v>
      </c>
      <c r="I567" s="150"/>
      <c r="J567" s="198">
        <v>9.61</v>
      </c>
      <c r="K567" s="150"/>
      <c r="L567" s="71">
        <v>48.05</v>
      </c>
    </row>
    <row r="568" spans="1:12" ht="15.75" customHeight="1">
      <c r="A568" s="69" t="s">
        <v>1782</v>
      </c>
      <c r="B568" s="181" t="s">
        <v>1783</v>
      </c>
      <c r="C568" s="149"/>
      <c r="D568" s="149"/>
      <c r="E568" s="149"/>
      <c r="F568" s="150"/>
      <c r="G568" s="69" t="s">
        <v>1784</v>
      </c>
      <c r="H568" s="198">
        <v>4.0999999999999996</v>
      </c>
      <c r="I568" s="150"/>
      <c r="J568" s="198">
        <v>12.97</v>
      </c>
      <c r="K568" s="150"/>
      <c r="L568" s="71">
        <v>53.177</v>
      </c>
    </row>
    <row r="569" spans="1:12" ht="15.75" customHeight="1">
      <c r="A569" s="69" t="s">
        <v>1785</v>
      </c>
      <c r="B569" s="181" t="s">
        <v>1786</v>
      </c>
      <c r="C569" s="149"/>
      <c r="D569" s="149"/>
      <c r="E569" s="149"/>
      <c r="F569" s="150"/>
      <c r="G569" s="69" t="s">
        <v>1787</v>
      </c>
      <c r="H569" s="198">
        <v>1</v>
      </c>
      <c r="I569" s="150"/>
      <c r="J569" s="198">
        <v>1974.86</v>
      </c>
      <c r="K569" s="150"/>
      <c r="L569" s="71">
        <v>1974.86</v>
      </c>
    </row>
    <row r="570" spans="1:12" ht="15" customHeight="1">
      <c r="A570" s="44"/>
      <c r="B570" s="44"/>
      <c r="C570" s="44"/>
      <c r="D570" s="44"/>
      <c r="E570" s="44"/>
      <c r="F570" s="44"/>
      <c r="G570" s="44"/>
      <c r="H570" s="168" t="s">
        <v>1788</v>
      </c>
      <c r="I570" s="149"/>
      <c r="J570" s="149"/>
      <c r="K570" s="150"/>
      <c r="L570" s="72">
        <v>2076.087</v>
      </c>
    </row>
    <row r="571" spans="1:12" ht="15" customHeight="1">
      <c r="A571" s="44"/>
      <c r="B571" s="44"/>
      <c r="C571" s="44"/>
      <c r="D571" s="44"/>
      <c r="E571" s="44"/>
      <c r="F571" s="44"/>
      <c r="G571" s="44"/>
      <c r="H571" s="169" t="s">
        <v>1789</v>
      </c>
      <c r="I571" s="149"/>
      <c r="J571" s="149"/>
      <c r="K571" s="150"/>
      <c r="L571" s="71">
        <v>2195.5131999999999</v>
      </c>
    </row>
    <row r="572" spans="1:12" ht="15" customHeight="1">
      <c r="A572" s="44"/>
      <c r="B572" s="44"/>
      <c r="C572" s="44"/>
      <c r="D572" s="44"/>
      <c r="E572" s="44"/>
      <c r="F572" s="44"/>
      <c r="G572" s="44"/>
      <c r="H572" s="169" t="s">
        <v>1790</v>
      </c>
      <c r="I572" s="149"/>
      <c r="J572" s="149"/>
      <c r="K572" s="150"/>
      <c r="L572" s="67">
        <v>2195.5100000000002</v>
      </c>
    </row>
    <row r="573" spans="1:12" ht="15" customHeight="1">
      <c r="A573" s="44"/>
      <c r="B573" s="44"/>
      <c r="C573" s="44"/>
      <c r="D573" s="44"/>
      <c r="E573" s="44"/>
      <c r="F573" s="44"/>
      <c r="G573" s="44"/>
    </row>
    <row r="574" spans="1:12" ht="15" customHeight="1">
      <c r="A574" s="44"/>
      <c r="B574" s="44"/>
      <c r="C574" s="44"/>
      <c r="D574" s="44"/>
      <c r="E574" s="44"/>
      <c r="F574" s="44"/>
      <c r="G574" s="44"/>
    </row>
    <row r="575" spans="1:12" ht="9.75" customHeight="1">
      <c r="A575" s="44"/>
      <c r="B575" s="44"/>
      <c r="C575" s="44"/>
      <c r="D575" s="44"/>
      <c r="E575" s="170"/>
      <c r="F575" s="127"/>
      <c r="G575" s="127"/>
      <c r="H575" s="44"/>
      <c r="I575" s="44"/>
      <c r="J575" s="44"/>
      <c r="K575" s="44"/>
      <c r="L575" s="44"/>
    </row>
    <row r="576" spans="1:12" ht="19.5" customHeight="1">
      <c r="A576" s="171" t="s">
        <v>1791</v>
      </c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50"/>
    </row>
    <row r="577" spans="1:12" ht="12.75" customHeight="1">
      <c r="A577" s="185" t="s">
        <v>1792</v>
      </c>
      <c r="B577" s="146"/>
      <c r="C577" s="146"/>
      <c r="D577" s="186"/>
      <c r="E577" s="190" t="s">
        <v>1793</v>
      </c>
      <c r="F577" s="179" t="s">
        <v>1794</v>
      </c>
      <c r="G577" s="150"/>
      <c r="H577" s="179" t="s">
        <v>1795</v>
      </c>
      <c r="I577" s="149"/>
      <c r="J577" s="149"/>
      <c r="K577" s="150"/>
      <c r="L577" s="184" t="s">
        <v>1796</v>
      </c>
    </row>
    <row r="578" spans="1:12" ht="12" customHeight="1">
      <c r="A578" s="187"/>
      <c r="B578" s="188"/>
      <c r="C578" s="188"/>
      <c r="D578" s="189"/>
      <c r="E578" s="191"/>
      <c r="F578" s="73" t="s">
        <v>1797</v>
      </c>
      <c r="G578" s="73" t="s">
        <v>1798</v>
      </c>
      <c r="H578" s="173" t="s">
        <v>1799</v>
      </c>
      <c r="I578" s="150"/>
      <c r="J578" s="173" t="s">
        <v>1800</v>
      </c>
      <c r="K578" s="150"/>
      <c r="L578" s="156"/>
    </row>
    <row r="579" spans="1:12" ht="15" customHeight="1">
      <c r="A579" s="69" t="s">
        <v>1801</v>
      </c>
      <c r="B579" s="181" t="s">
        <v>1802</v>
      </c>
      <c r="C579" s="149"/>
      <c r="D579" s="150"/>
      <c r="E579" s="74">
        <v>0.35089999999999999</v>
      </c>
      <c r="F579" s="74">
        <v>1</v>
      </c>
      <c r="G579" s="74">
        <v>0</v>
      </c>
      <c r="H579" s="198">
        <v>294.68939999999998</v>
      </c>
      <c r="I579" s="150"/>
      <c r="J579" s="198">
        <v>142.33709999999999</v>
      </c>
      <c r="K579" s="150"/>
      <c r="L579" s="71">
        <v>103.40651046000001</v>
      </c>
    </row>
    <row r="580" spans="1:12" ht="15" customHeight="1">
      <c r="A580" s="44"/>
      <c r="B580" s="44"/>
      <c r="C580" s="44"/>
      <c r="D580" s="44"/>
      <c r="E580" s="44"/>
      <c r="F580" s="44"/>
      <c r="G580" s="44"/>
      <c r="H580" s="168" t="s">
        <v>1803</v>
      </c>
      <c r="I580" s="149"/>
      <c r="J580" s="149"/>
      <c r="K580" s="150"/>
      <c r="L580" s="72">
        <v>103.40649999999999</v>
      </c>
    </row>
    <row r="581" spans="1:12" ht="19.5" customHeight="1">
      <c r="A581" s="180" t="s">
        <v>1804</v>
      </c>
      <c r="B581" s="149"/>
      <c r="C581" s="149"/>
      <c r="D581" s="149"/>
      <c r="E581" s="149"/>
      <c r="F581" s="150"/>
      <c r="G581" s="65" t="s">
        <v>1805</v>
      </c>
      <c r="H581" s="179" t="s">
        <v>1806</v>
      </c>
      <c r="I581" s="150"/>
      <c r="J581" s="179" t="s">
        <v>1807</v>
      </c>
      <c r="K581" s="150"/>
      <c r="L581" s="65" t="s">
        <v>1808</v>
      </c>
    </row>
    <row r="582" spans="1:12" ht="15" customHeight="1">
      <c r="A582" s="69" t="s">
        <v>1809</v>
      </c>
      <c r="B582" s="181" t="s">
        <v>1810</v>
      </c>
      <c r="C582" s="149"/>
      <c r="D582" s="149"/>
      <c r="E582" s="149"/>
      <c r="F582" s="149"/>
      <c r="G582" s="69" t="s">
        <v>1811</v>
      </c>
      <c r="H582" s="182">
        <v>1.05263</v>
      </c>
      <c r="I582" s="150"/>
      <c r="J582" s="198">
        <v>12.1578</v>
      </c>
      <c r="K582" s="150"/>
      <c r="L582" s="71">
        <v>12.797665014</v>
      </c>
    </row>
    <row r="583" spans="1:12" ht="15" customHeight="1">
      <c r="A583" s="44"/>
      <c r="B583" s="44"/>
      <c r="C583" s="44"/>
      <c r="D583" s="44"/>
      <c r="E583" s="44"/>
      <c r="F583" s="44"/>
      <c r="G583" s="44"/>
      <c r="H583" s="168" t="s">
        <v>1812</v>
      </c>
      <c r="I583" s="149"/>
      <c r="J583" s="149"/>
      <c r="K583" s="150"/>
      <c r="L583" s="72">
        <v>12.797700000000001</v>
      </c>
    </row>
    <row r="584" spans="1:12" ht="19.5" customHeight="1">
      <c r="A584" s="180" t="s">
        <v>1813</v>
      </c>
      <c r="B584" s="149"/>
      <c r="C584" s="149"/>
      <c r="D584" s="149"/>
      <c r="E584" s="149"/>
      <c r="F584" s="150"/>
      <c r="G584" s="65" t="s">
        <v>1814</v>
      </c>
      <c r="H584" s="179" t="s">
        <v>1815</v>
      </c>
      <c r="I584" s="150"/>
      <c r="J584" s="179" t="s">
        <v>1816</v>
      </c>
      <c r="K584" s="150"/>
      <c r="L584" s="65" t="s">
        <v>1817</v>
      </c>
    </row>
    <row r="585" spans="1:12" ht="15.75" customHeight="1">
      <c r="A585" s="69" t="s">
        <v>1818</v>
      </c>
      <c r="B585" s="181" t="s">
        <v>1819</v>
      </c>
      <c r="C585" s="149"/>
      <c r="D585" s="149"/>
      <c r="E585" s="149"/>
      <c r="F585" s="150"/>
      <c r="G585" s="69" t="s">
        <v>1820</v>
      </c>
      <c r="H585" s="182">
        <v>0.6</v>
      </c>
      <c r="I585" s="150"/>
      <c r="J585" s="183">
        <v>5.37</v>
      </c>
      <c r="K585" s="150"/>
      <c r="L585" s="71">
        <v>3.222</v>
      </c>
    </row>
    <row r="586" spans="1:12" ht="15" customHeight="1">
      <c r="A586" s="44"/>
      <c r="B586" s="44"/>
      <c r="C586" s="44"/>
      <c r="D586" s="44"/>
      <c r="E586" s="44"/>
      <c r="F586" s="44"/>
      <c r="G586" s="44"/>
      <c r="H586" s="168" t="s">
        <v>1821</v>
      </c>
      <c r="I586" s="149"/>
      <c r="J586" s="149"/>
      <c r="K586" s="150"/>
      <c r="L586" s="72">
        <v>3.222</v>
      </c>
    </row>
    <row r="587" spans="1:12" ht="19.5" customHeight="1">
      <c r="A587" s="180" t="s">
        <v>1822</v>
      </c>
      <c r="B587" s="149"/>
      <c r="C587" s="149"/>
      <c r="D587" s="149"/>
      <c r="E587" s="149"/>
      <c r="F587" s="150"/>
      <c r="G587" s="65" t="s">
        <v>1823</v>
      </c>
      <c r="H587" s="179" t="s">
        <v>1824</v>
      </c>
      <c r="I587" s="150"/>
      <c r="J587" s="179" t="s">
        <v>1825</v>
      </c>
      <c r="K587" s="150"/>
      <c r="L587" s="65" t="s">
        <v>1826</v>
      </c>
    </row>
    <row r="588" spans="1:12" ht="15" customHeight="1">
      <c r="A588" s="69" t="s">
        <v>1827</v>
      </c>
      <c r="B588" s="181" t="s">
        <v>1828</v>
      </c>
      <c r="C588" s="149"/>
      <c r="D588" s="149"/>
      <c r="E588" s="149"/>
      <c r="F588" s="150"/>
      <c r="G588" s="69" t="s">
        <v>1829</v>
      </c>
      <c r="H588" s="198">
        <v>3</v>
      </c>
      <c r="I588" s="150"/>
      <c r="J588" s="198">
        <v>9.61</v>
      </c>
      <c r="K588" s="150"/>
      <c r="L588" s="71">
        <v>28.83</v>
      </c>
    </row>
    <row r="589" spans="1:12" ht="15.75" customHeight="1">
      <c r="A589" s="69" t="s">
        <v>1830</v>
      </c>
      <c r="B589" s="181" t="s">
        <v>1831</v>
      </c>
      <c r="C589" s="149"/>
      <c r="D589" s="149"/>
      <c r="E589" s="149"/>
      <c r="F589" s="150"/>
      <c r="G589" s="69" t="s">
        <v>1832</v>
      </c>
      <c r="H589" s="198">
        <v>4.0999999999999996</v>
      </c>
      <c r="I589" s="150"/>
      <c r="J589" s="198">
        <v>12.97</v>
      </c>
      <c r="K589" s="150"/>
      <c r="L589" s="71">
        <v>53.177</v>
      </c>
    </row>
    <row r="590" spans="1:12" ht="15.75" customHeight="1">
      <c r="A590" s="69" t="s">
        <v>1833</v>
      </c>
      <c r="B590" s="181" t="s">
        <v>1834</v>
      </c>
      <c r="C590" s="149"/>
      <c r="D590" s="149"/>
      <c r="E590" s="149"/>
      <c r="F590" s="150"/>
      <c r="G590" s="69" t="s">
        <v>1835</v>
      </c>
      <c r="H590" s="198">
        <v>1</v>
      </c>
      <c r="I590" s="150"/>
      <c r="J590" s="198">
        <v>2219.19</v>
      </c>
      <c r="K590" s="150"/>
      <c r="L590" s="71">
        <v>2219.19</v>
      </c>
    </row>
    <row r="591" spans="1:12" ht="15" customHeight="1">
      <c r="A591" s="44"/>
      <c r="B591" s="44"/>
      <c r="C591" s="44"/>
      <c r="D591" s="44"/>
      <c r="E591" s="44"/>
      <c r="F591" s="44"/>
      <c r="G591" s="44"/>
      <c r="H591" s="168" t="s">
        <v>1836</v>
      </c>
      <c r="I591" s="149"/>
      <c r="J591" s="149"/>
      <c r="K591" s="150"/>
      <c r="L591" s="72">
        <v>2301.1970000000001</v>
      </c>
    </row>
    <row r="592" spans="1:12" ht="15" customHeight="1">
      <c r="A592" s="44"/>
      <c r="B592" s="44"/>
      <c r="C592" s="44"/>
      <c r="D592" s="44"/>
      <c r="E592" s="44"/>
      <c r="F592" s="44"/>
      <c r="G592" s="44"/>
      <c r="H592" s="169" t="s">
        <v>1837</v>
      </c>
      <c r="I592" s="149"/>
      <c r="J592" s="149"/>
      <c r="K592" s="150"/>
      <c r="L592" s="71">
        <v>2420.6232</v>
      </c>
    </row>
    <row r="593" spans="1:12" ht="15" customHeight="1">
      <c r="A593" s="44"/>
      <c r="B593" s="44"/>
      <c r="C593" s="44"/>
      <c r="D593" s="44"/>
      <c r="E593" s="44"/>
      <c r="F593" s="44"/>
      <c r="G593" s="44"/>
      <c r="H593" s="169" t="s">
        <v>1838</v>
      </c>
      <c r="I593" s="149"/>
      <c r="J593" s="149"/>
      <c r="K593" s="150"/>
      <c r="L593" s="67">
        <v>2420.62</v>
      </c>
    </row>
    <row r="594" spans="1:12" ht="15" customHeight="1">
      <c r="A594" s="44"/>
      <c r="B594" s="44"/>
      <c r="C594" s="44"/>
      <c r="D594" s="44"/>
      <c r="E594" s="44"/>
      <c r="F594" s="44"/>
      <c r="G594" s="44"/>
    </row>
    <row r="595" spans="1:12" ht="15" customHeight="1">
      <c r="A595" s="44"/>
      <c r="B595" s="44"/>
      <c r="C595" s="44"/>
      <c r="D595" s="44"/>
      <c r="E595" s="44"/>
      <c r="F595" s="44"/>
      <c r="G595" s="44"/>
    </row>
    <row r="596" spans="1:12" ht="9.75" customHeight="1">
      <c r="A596" s="44"/>
      <c r="B596" s="44"/>
      <c r="C596" s="44"/>
      <c r="D596" s="44"/>
      <c r="E596" s="170"/>
      <c r="F596" s="127"/>
      <c r="G596" s="127"/>
      <c r="H596" s="44"/>
      <c r="I596" s="44"/>
      <c r="J596" s="44"/>
      <c r="K596" s="44"/>
      <c r="L596" s="44"/>
    </row>
    <row r="597" spans="1:12" ht="19.5" customHeight="1">
      <c r="A597" s="171" t="s">
        <v>1839</v>
      </c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50"/>
    </row>
    <row r="598" spans="1:12" ht="12.75" customHeight="1">
      <c r="A598" s="185" t="s">
        <v>1840</v>
      </c>
      <c r="B598" s="146"/>
      <c r="C598" s="146"/>
      <c r="D598" s="186"/>
      <c r="E598" s="190" t="s">
        <v>1841</v>
      </c>
      <c r="F598" s="179" t="s">
        <v>1842</v>
      </c>
      <c r="G598" s="150"/>
      <c r="H598" s="179" t="s">
        <v>1843</v>
      </c>
      <c r="I598" s="149"/>
      <c r="J598" s="149"/>
      <c r="K598" s="150"/>
      <c r="L598" s="184" t="s">
        <v>1844</v>
      </c>
    </row>
    <row r="599" spans="1:12" ht="12" customHeight="1">
      <c r="A599" s="187"/>
      <c r="B599" s="188"/>
      <c r="C599" s="188"/>
      <c r="D599" s="189"/>
      <c r="E599" s="191"/>
      <c r="F599" s="73" t="s">
        <v>1845</v>
      </c>
      <c r="G599" s="73" t="s">
        <v>1846</v>
      </c>
      <c r="H599" s="173" t="s">
        <v>1847</v>
      </c>
      <c r="I599" s="150"/>
      <c r="J599" s="173" t="s">
        <v>1848</v>
      </c>
      <c r="K599" s="150"/>
      <c r="L599" s="156"/>
    </row>
    <row r="600" spans="1:12" ht="15" customHeight="1">
      <c r="A600" s="69" t="s">
        <v>1849</v>
      </c>
      <c r="B600" s="181" t="s">
        <v>1850</v>
      </c>
      <c r="C600" s="149"/>
      <c r="D600" s="150"/>
      <c r="E600" s="74">
        <v>1</v>
      </c>
      <c r="F600" s="74">
        <v>1</v>
      </c>
      <c r="G600" s="74">
        <v>0</v>
      </c>
      <c r="H600" s="198">
        <v>35.8752</v>
      </c>
      <c r="I600" s="150"/>
      <c r="J600" s="198">
        <v>21.0793</v>
      </c>
      <c r="K600" s="150"/>
      <c r="L600" s="71">
        <v>35.8752</v>
      </c>
    </row>
    <row r="601" spans="1:12" ht="15" customHeight="1">
      <c r="A601" s="69" t="s">
        <v>1851</v>
      </c>
      <c r="B601" s="181" t="s">
        <v>1852</v>
      </c>
      <c r="C601" s="149"/>
      <c r="D601" s="150"/>
      <c r="E601" s="74">
        <v>5</v>
      </c>
      <c r="F601" s="74">
        <v>0.92</v>
      </c>
      <c r="G601" s="74">
        <v>0.08</v>
      </c>
      <c r="H601" s="198">
        <v>0.30549999999999999</v>
      </c>
      <c r="I601" s="150"/>
      <c r="J601" s="198">
        <v>0.20580000000000001</v>
      </c>
      <c r="K601" s="150"/>
      <c r="L601" s="71">
        <v>1.4876199999999999</v>
      </c>
    </row>
    <row r="602" spans="1:12" ht="15" customHeight="1">
      <c r="A602" s="69" t="s">
        <v>1853</v>
      </c>
      <c r="B602" s="181" t="s">
        <v>1854</v>
      </c>
      <c r="C602" s="149"/>
      <c r="D602" s="150"/>
      <c r="E602" s="74">
        <v>3</v>
      </c>
      <c r="F602" s="74">
        <v>0.37</v>
      </c>
      <c r="G602" s="74">
        <v>0.63</v>
      </c>
      <c r="H602" s="198">
        <v>0.71650000000000003</v>
      </c>
      <c r="I602" s="150"/>
      <c r="J602" s="198">
        <v>0.48259999999999997</v>
      </c>
      <c r="K602" s="150"/>
      <c r="L602" s="71">
        <v>1.7074290000000001</v>
      </c>
    </row>
    <row r="603" spans="1:12" ht="15" customHeight="1">
      <c r="A603" s="44"/>
      <c r="B603" s="44"/>
      <c r="C603" s="44"/>
      <c r="D603" s="44"/>
      <c r="E603" s="44"/>
      <c r="F603" s="44"/>
      <c r="G603" s="44"/>
      <c r="H603" s="168" t="s">
        <v>1855</v>
      </c>
      <c r="I603" s="149"/>
      <c r="J603" s="149"/>
      <c r="K603" s="150"/>
      <c r="L603" s="72">
        <v>39.0702</v>
      </c>
    </row>
    <row r="604" spans="1:12" ht="19.5" customHeight="1">
      <c r="A604" s="180" t="s">
        <v>1856</v>
      </c>
      <c r="B604" s="149"/>
      <c r="C604" s="149"/>
      <c r="D604" s="149"/>
      <c r="E604" s="149"/>
      <c r="F604" s="150"/>
      <c r="G604" s="65" t="s">
        <v>1857</v>
      </c>
      <c r="H604" s="179" t="s">
        <v>1858</v>
      </c>
      <c r="I604" s="150"/>
      <c r="J604" s="179" t="s">
        <v>1859</v>
      </c>
      <c r="K604" s="150"/>
      <c r="L604" s="65" t="s">
        <v>1860</v>
      </c>
    </row>
    <row r="605" spans="1:12" ht="15" customHeight="1">
      <c r="A605" s="69" t="s">
        <v>1861</v>
      </c>
      <c r="B605" s="181" t="s">
        <v>1862</v>
      </c>
      <c r="C605" s="149"/>
      <c r="D605" s="149"/>
      <c r="E605" s="149"/>
      <c r="F605" s="149"/>
      <c r="G605" s="69" t="s">
        <v>1863</v>
      </c>
      <c r="H605" s="182">
        <v>1</v>
      </c>
      <c r="I605" s="150"/>
      <c r="J605" s="198">
        <v>17.693200000000001</v>
      </c>
      <c r="K605" s="150"/>
      <c r="L605" s="71">
        <v>17.693200000000001</v>
      </c>
    </row>
    <row r="606" spans="1:12" ht="15" customHeight="1">
      <c r="A606" s="69" t="s">
        <v>1864</v>
      </c>
      <c r="B606" s="181" t="s">
        <v>1865</v>
      </c>
      <c r="C606" s="149"/>
      <c r="D606" s="149"/>
      <c r="E606" s="149"/>
      <c r="F606" s="149"/>
      <c r="G606" s="69" t="s">
        <v>1866</v>
      </c>
      <c r="H606" s="182">
        <v>11</v>
      </c>
      <c r="I606" s="150"/>
      <c r="J606" s="198">
        <v>12.1578</v>
      </c>
      <c r="K606" s="150"/>
      <c r="L606" s="71">
        <v>133.73580000000001</v>
      </c>
    </row>
    <row r="607" spans="1:12" ht="15" customHeight="1">
      <c r="A607" s="44"/>
      <c r="B607" s="44"/>
      <c r="C607" s="44"/>
      <c r="D607" s="44"/>
      <c r="E607" s="44"/>
      <c r="F607" s="44"/>
      <c r="G607" s="44"/>
      <c r="H607" s="168" t="s">
        <v>1867</v>
      </c>
      <c r="I607" s="149"/>
      <c r="J607" s="149"/>
      <c r="K607" s="150"/>
      <c r="L607" s="72">
        <v>151.429</v>
      </c>
    </row>
    <row r="608" spans="1:12" ht="19.5" customHeight="1">
      <c r="A608" s="180" t="s">
        <v>1868</v>
      </c>
      <c r="B608" s="149"/>
      <c r="C608" s="149"/>
      <c r="D608" s="149"/>
      <c r="E608" s="149"/>
      <c r="F608" s="150"/>
      <c r="G608" s="65" t="s">
        <v>1869</v>
      </c>
      <c r="H608" s="179" t="s">
        <v>1870</v>
      </c>
      <c r="I608" s="150"/>
      <c r="J608" s="179" t="s">
        <v>1871</v>
      </c>
      <c r="K608" s="150"/>
      <c r="L608" s="65" t="s">
        <v>1872</v>
      </c>
    </row>
    <row r="609" spans="1:12" ht="15" customHeight="1">
      <c r="A609" s="69" t="s">
        <v>1873</v>
      </c>
      <c r="B609" s="181" t="s">
        <v>1874</v>
      </c>
      <c r="C609" s="149"/>
      <c r="D609" s="149"/>
      <c r="E609" s="149"/>
      <c r="F609" s="150"/>
      <c r="G609" s="69" t="s">
        <v>1875</v>
      </c>
      <c r="H609" s="182">
        <v>0.71</v>
      </c>
      <c r="I609" s="150"/>
      <c r="J609" s="183">
        <v>100.038</v>
      </c>
      <c r="K609" s="150"/>
      <c r="L609" s="71">
        <v>71.026979999999995</v>
      </c>
    </row>
    <row r="610" spans="1:12" ht="15" customHeight="1">
      <c r="A610" s="69" t="s">
        <v>1876</v>
      </c>
      <c r="B610" s="181" t="s">
        <v>1877</v>
      </c>
      <c r="C610" s="149"/>
      <c r="D610" s="149"/>
      <c r="E610" s="149"/>
      <c r="F610" s="150"/>
      <c r="G610" s="69" t="s">
        <v>1878</v>
      </c>
      <c r="H610" s="182">
        <v>0.74</v>
      </c>
      <c r="I610" s="150"/>
      <c r="J610" s="183">
        <v>71.519000000000005</v>
      </c>
      <c r="K610" s="150"/>
      <c r="L610" s="71">
        <v>52.924059999999997</v>
      </c>
    </row>
    <row r="611" spans="1:12" ht="15" customHeight="1">
      <c r="A611" s="69" t="s">
        <v>1879</v>
      </c>
      <c r="B611" s="181" t="s">
        <v>1880</v>
      </c>
      <c r="C611" s="149"/>
      <c r="D611" s="149"/>
      <c r="E611" s="149"/>
      <c r="F611" s="150"/>
      <c r="G611" s="69" t="s">
        <v>1881</v>
      </c>
      <c r="H611" s="182">
        <v>200</v>
      </c>
      <c r="I611" s="150"/>
      <c r="J611" s="183">
        <v>0.34250000000000003</v>
      </c>
      <c r="K611" s="150"/>
      <c r="L611" s="71">
        <v>68.5</v>
      </c>
    </row>
    <row r="612" spans="1:12" ht="15" customHeight="1">
      <c r="A612" s="44"/>
      <c r="B612" s="44"/>
      <c r="C612" s="44"/>
      <c r="D612" s="44"/>
      <c r="E612" s="44"/>
      <c r="F612" s="44"/>
      <c r="G612" s="44"/>
      <c r="H612" s="168" t="s">
        <v>1882</v>
      </c>
      <c r="I612" s="149"/>
      <c r="J612" s="149"/>
      <c r="K612" s="150"/>
      <c r="L612" s="72">
        <v>192.4511</v>
      </c>
    </row>
    <row r="613" spans="1:12" ht="15" customHeight="1">
      <c r="A613" s="180" t="s">
        <v>1883</v>
      </c>
      <c r="B613" s="149"/>
      <c r="C613" s="150"/>
      <c r="D613" s="173" t="s">
        <v>1884</v>
      </c>
      <c r="E613" s="150"/>
      <c r="F613" s="173" t="s">
        <v>1885</v>
      </c>
      <c r="G613" s="150"/>
      <c r="H613" s="173" t="s">
        <v>1886</v>
      </c>
      <c r="I613" s="150"/>
      <c r="J613" s="173" t="s">
        <v>1887</v>
      </c>
      <c r="K613" s="150"/>
      <c r="L613" s="73" t="s">
        <v>1888</v>
      </c>
    </row>
    <row r="614" spans="1:12" ht="19.5" customHeight="1">
      <c r="A614" s="76" t="s">
        <v>1889</v>
      </c>
      <c r="B614" s="192" t="s">
        <v>1890</v>
      </c>
      <c r="C614" s="150"/>
      <c r="D614" s="193" t="s">
        <v>1891</v>
      </c>
      <c r="E614" s="150"/>
      <c r="F614" s="193" t="s">
        <v>1892</v>
      </c>
      <c r="G614" s="150"/>
      <c r="H614" s="197">
        <v>1.0649999999999999</v>
      </c>
      <c r="I614" s="150"/>
      <c r="J614" s="194">
        <v>0.89</v>
      </c>
      <c r="K614" s="150"/>
      <c r="L614" s="77">
        <v>0.94784999999999997</v>
      </c>
    </row>
    <row r="615" spans="1:12" ht="15" customHeight="1">
      <c r="A615" s="76" t="s">
        <v>1893</v>
      </c>
      <c r="B615" s="192" t="s">
        <v>1894</v>
      </c>
      <c r="C615" s="150"/>
      <c r="D615" s="193" t="s">
        <v>1895</v>
      </c>
      <c r="E615" s="150"/>
      <c r="F615" s="193" t="s">
        <v>1896</v>
      </c>
      <c r="G615" s="150"/>
      <c r="H615" s="197">
        <v>1.1100000000000001</v>
      </c>
      <c r="I615" s="150"/>
      <c r="J615" s="194">
        <v>0.89</v>
      </c>
      <c r="K615" s="150"/>
      <c r="L615" s="77">
        <v>0.9879</v>
      </c>
    </row>
    <row r="616" spans="1:12" ht="19.5" customHeight="1">
      <c r="A616" s="76" t="s">
        <v>1897</v>
      </c>
      <c r="B616" s="192" t="s">
        <v>1898</v>
      </c>
      <c r="C616" s="150"/>
      <c r="D616" s="193" t="s">
        <v>1899</v>
      </c>
      <c r="E616" s="150"/>
      <c r="F616" s="193" t="s">
        <v>1900</v>
      </c>
      <c r="G616" s="150"/>
      <c r="H616" s="197">
        <v>0.2</v>
      </c>
      <c r="I616" s="150"/>
      <c r="J616" s="194">
        <v>18.309999999999999</v>
      </c>
      <c r="K616" s="150"/>
      <c r="L616" s="77">
        <v>3.6619999999999999</v>
      </c>
    </row>
    <row r="617" spans="1:12" ht="15" customHeight="1">
      <c r="A617" s="44"/>
      <c r="B617" s="44"/>
      <c r="C617" s="44"/>
      <c r="D617" s="44"/>
      <c r="E617" s="44"/>
      <c r="F617" s="44"/>
      <c r="G617" s="44"/>
      <c r="H617" s="168" t="s">
        <v>1901</v>
      </c>
      <c r="I617" s="149"/>
      <c r="J617" s="149"/>
      <c r="K617" s="150"/>
      <c r="L617" s="71">
        <v>5.5978000000000003</v>
      </c>
    </row>
    <row r="618" spans="1:12" ht="15" customHeight="1">
      <c r="A618" s="44"/>
      <c r="B618" s="44"/>
      <c r="C618" s="44"/>
      <c r="D618" s="44"/>
      <c r="E618" s="44"/>
      <c r="F618" s="44"/>
      <c r="G618" s="44"/>
      <c r="H618" s="169" t="s">
        <v>1902</v>
      </c>
      <c r="I618" s="149"/>
      <c r="J618" s="149"/>
      <c r="K618" s="150"/>
      <c r="L618" s="71">
        <v>250.673</v>
      </c>
    </row>
    <row r="619" spans="1:12" ht="15" customHeight="1">
      <c r="A619" s="44"/>
      <c r="B619" s="44"/>
      <c r="C619" s="44"/>
      <c r="D619" s="44"/>
      <c r="E619" s="44"/>
      <c r="F619" s="44"/>
      <c r="G619" s="44"/>
      <c r="H619" s="169" t="s">
        <v>1903</v>
      </c>
      <c r="I619" s="149"/>
      <c r="J619" s="149"/>
      <c r="K619" s="150"/>
      <c r="L619" s="67">
        <v>250.67</v>
      </c>
    </row>
    <row r="620" spans="1:12" ht="15" customHeight="1">
      <c r="A620" s="44"/>
      <c r="B620" s="44"/>
      <c r="C620" s="44"/>
      <c r="D620" s="44"/>
      <c r="E620" s="44"/>
      <c r="F620" s="44"/>
      <c r="G620" s="44"/>
    </row>
    <row r="621" spans="1:12" ht="15" customHeight="1">
      <c r="A621" s="44"/>
      <c r="B621" s="44"/>
      <c r="C621" s="44"/>
      <c r="D621" s="44"/>
      <c r="E621" s="44"/>
      <c r="F621" s="44"/>
      <c r="G621" s="44"/>
    </row>
    <row r="622" spans="1:12" ht="9.75" customHeight="1">
      <c r="A622" s="44"/>
      <c r="B622" s="44"/>
      <c r="C622" s="44"/>
      <c r="D622" s="44"/>
      <c r="E622" s="170"/>
      <c r="F622" s="127"/>
      <c r="G622" s="127"/>
      <c r="H622" s="44"/>
      <c r="I622" s="44"/>
      <c r="J622" s="44"/>
      <c r="K622" s="44"/>
      <c r="L622" s="44"/>
    </row>
    <row r="623" spans="1:12" ht="19.5" customHeight="1">
      <c r="A623" s="171" t="s">
        <v>1904</v>
      </c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50"/>
    </row>
    <row r="624" spans="1:12" ht="15" customHeight="1">
      <c r="A624" s="172" t="s">
        <v>1905</v>
      </c>
      <c r="B624" s="149"/>
      <c r="C624" s="149"/>
      <c r="D624" s="150"/>
      <c r="E624" s="173" t="s">
        <v>1906</v>
      </c>
      <c r="F624" s="150"/>
      <c r="G624" s="73" t="s">
        <v>1907</v>
      </c>
      <c r="H624" s="173" t="s">
        <v>1908</v>
      </c>
      <c r="I624" s="150"/>
      <c r="J624" s="173" t="s">
        <v>1909</v>
      </c>
      <c r="K624" s="150"/>
      <c r="L624" s="73" t="s">
        <v>1910</v>
      </c>
    </row>
    <row r="625" spans="1:12" ht="19.5" customHeight="1">
      <c r="A625" s="80" t="s">
        <v>1911</v>
      </c>
      <c r="B625" s="174" t="s">
        <v>1912</v>
      </c>
      <c r="C625" s="149"/>
      <c r="D625" s="150"/>
      <c r="E625" s="175" t="s">
        <v>1913</v>
      </c>
      <c r="F625" s="150"/>
      <c r="G625" s="80" t="s">
        <v>1914</v>
      </c>
      <c r="H625" s="176">
        <v>0.42</v>
      </c>
      <c r="I625" s="150"/>
      <c r="J625" s="177">
        <v>24.07</v>
      </c>
      <c r="K625" s="150"/>
      <c r="L625" s="81">
        <v>10.11</v>
      </c>
    </row>
    <row r="626" spans="1:12" ht="19.5" customHeight="1">
      <c r="A626" s="80" t="s">
        <v>1915</v>
      </c>
      <c r="B626" s="174" t="s">
        <v>1916</v>
      </c>
      <c r="C626" s="149"/>
      <c r="D626" s="150"/>
      <c r="E626" s="175" t="s">
        <v>1917</v>
      </c>
      <c r="F626" s="150"/>
      <c r="G626" s="80" t="s">
        <v>1918</v>
      </c>
      <c r="H626" s="176">
        <v>0.01</v>
      </c>
      <c r="I626" s="150"/>
      <c r="J626" s="177">
        <v>4.47</v>
      </c>
      <c r="K626" s="150"/>
      <c r="L626" s="81">
        <v>0.04</v>
      </c>
    </row>
    <row r="627" spans="1:12" ht="19.5" customHeight="1">
      <c r="A627" s="80" t="s">
        <v>1919</v>
      </c>
      <c r="B627" s="174" t="s">
        <v>1920</v>
      </c>
      <c r="C627" s="149"/>
      <c r="D627" s="150"/>
      <c r="E627" s="175" t="s">
        <v>1921</v>
      </c>
      <c r="F627" s="150"/>
      <c r="G627" s="80" t="s">
        <v>1922</v>
      </c>
      <c r="H627" s="176">
        <v>0.91700000000000004</v>
      </c>
      <c r="I627" s="150"/>
      <c r="J627" s="177">
        <v>3.29</v>
      </c>
      <c r="K627" s="150"/>
      <c r="L627" s="81">
        <v>3.02</v>
      </c>
    </row>
    <row r="628" spans="1:12" ht="19.5" customHeight="1">
      <c r="A628" s="80" t="s">
        <v>1923</v>
      </c>
      <c r="B628" s="174" t="s">
        <v>1924</v>
      </c>
      <c r="C628" s="149"/>
      <c r="D628" s="150"/>
      <c r="E628" s="175" t="s">
        <v>1925</v>
      </c>
      <c r="F628" s="150"/>
      <c r="G628" s="80" t="s">
        <v>1926</v>
      </c>
      <c r="H628" s="176">
        <v>7.6340000000000003</v>
      </c>
      <c r="I628" s="150"/>
      <c r="J628" s="177">
        <v>1.18</v>
      </c>
      <c r="K628" s="150"/>
      <c r="L628" s="81">
        <v>9.01</v>
      </c>
    </row>
    <row r="629" spans="1:12" ht="15" customHeight="1">
      <c r="A629" s="80" t="s">
        <v>1927</v>
      </c>
      <c r="B629" s="174" t="s">
        <v>1928</v>
      </c>
      <c r="C629" s="149"/>
      <c r="D629" s="150"/>
      <c r="E629" s="175" t="s">
        <v>1929</v>
      </c>
      <c r="F629" s="150"/>
      <c r="G629" s="80" t="s">
        <v>1930</v>
      </c>
      <c r="H629" s="176">
        <v>6.9000000000000006E-2</v>
      </c>
      <c r="I629" s="150"/>
      <c r="J629" s="177">
        <v>12.23</v>
      </c>
      <c r="K629" s="150"/>
      <c r="L629" s="81">
        <v>0.84</v>
      </c>
    </row>
    <row r="630" spans="1:12" ht="15" customHeight="1">
      <c r="A630" s="80" t="s">
        <v>1931</v>
      </c>
      <c r="B630" s="174" t="s">
        <v>1932</v>
      </c>
      <c r="C630" s="149"/>
      <c r="D630" s="150"/>
      <c r="E630" s="175" t="s">
        <v>1933</v>
      </c>
      <c r="F630" s="150"/>
      <c r="G630" s="80" t="s">
        <v>1934</v>
      </c>
      <c r="H630" s="176">
        <v>1.2999999999999999E-2</v>
      </c>
      <c r="I630" s="150"/>
      <c r="J630" s="177">
        <v>13.45</v>
      </c>
      <c r="K630" s="150"/>
      <c r="L630" s="81">
        <v>0.17</v>
      </c>
    </row>
    <row r="631" spans="1:12" ht="15" customHeight="1">
      <c r="A631" s="80" t="s">
        <v>1935</v>
      </c>
      <c r="B631" s="174" t="s">
        <v>1936</v>
      </c>
      <c r="C631" s="149"/>
      <c r="D631" s="150"/>
      <c r="E631" s="175" t="s">
        <v>1937</v>
      </c>
      <c r="F631" s="150"/>
      <c r="G631" s="80" t="s">
        <v>1938</v>
      </c>
      <c r="H631" s="176">
        <v>1.6E-2</v>
      </c>
      <c r="I631" s="150"/>
      <c r="J631" s="177">
        <v>13.29</v>
      </c>
      <c r="K631" s="150"/>
      <c r="L631" s="81">
        <v>0.21</v>
      </c>
    </row>
    <row r="632" spans="1:12" ht="15" customHeight="1">
      <c r="A632" s="80" t="s">
        <v>1939</v>
      </c>
      <c r="B632" s="174" t="s">
        <v>1940</v>
      </c>
      <c r="C632" s="149"/>
      <c r="D632" s="150"/>
      <c r="E632" s="175" t="s">
        <v>1941</v>
      </c>
      <c r="F632" s="150"/>
      <c r="G632" s="80" t="s">
        <v>1942</v>
      </c>
      <c r="H632" s="176">
        <v>2.4E-2</v>
      </c>
      <c r="I632" s="150"/>
      <c r="J632" s="177">
        <v>14.81</v>
      </c>
      <c r="K632" s="150"/>
      <c r="L632" s="81">
        <v>0.36</v>
      </c>
    </row>
    <row r="633" spans="1:12" ht="15" customHeight="1">
      <c r="A633" s="44"/>
      <c r="B633" s="44"/>
      <c r="C633" s="44"/>
      <c r="D633" s="44"/>
      <c r="E633" s="44"/>
      <c r="F633" s="44"/>
      <c r="G633" s="44"/>
      <c r="H633" s="178" t="s">
        <v>1943</v>
      </c>
      <c r="I633" s="149"/>
      <c r="J633" s="149"/>
      <c r="K633" s="150"/>
      <c r="L633" s="82">
        <v>23.76</v>
      </c>
    </row>
    <row r="634" spans="1:12" ht="15" customHeight="1">
      <c r="A634" s="172" t="s">
        <v>1944</v>
      </c>
      <c r="B634" s="149"/>
      <c r="C634" s="149"/>
      <c r="D634" s="150"/>
      <c r="E634" s="173" t="s">
        <v>1945</v>
      </c>
      <c r="F634" s="150"/>
      <c r="G634" s="73" t="s">
        <v>1946</v>
      </c>
      <c r="H634" s="173" t="s">
        <v>1947</v>
      </c>
      <c r="I634" s="150"/>
      <c r="J634" s="173" t="s">
        <v>1948</v>
      </c>
      <c r="K634" s="150"/>
      <c r="L634" s="73" t="s">
        <v>1949</v>
      </c>
    </row>
    <row r="635" spans="1:12" ht="15" customHeight="1">
      <c r="A635" s="80" t="s">
        <v>1950</v>
      </c>
      <c r="B635" s="174" t="s">
        <v>1951</v>
      </c>
      <c r="C635" s="149"/>
      <c r="D635" s="150"/>
      <c r="E635" s="175" t="s">
        <v>1952</v>
      </c>
      <c r="F635" s="150"/>
      <c r="G635" s="80" t="s">
        <v>1953</v>
      </c>
      <c r="H635" s="176">
        <v>1.423</v>
      </c>
      <c r="I635" s="150"/>
      <c r="J635" s="177">
        <v>18.5</v>
      </c>
      <c r="K635" s="150"/>
      <c r="L635" s="81">
        <v>26.33</v>
      </c>
    </row>
    <row r="636" spans="1:12" ht="15" customHeight="1">
      <c r="A636" s="80" t="s">
        <v>1954</v>
      </c>
      <c r="B636" s="174" t="s">
        <v>1955</v>
      </c>
      <c r="C636" s="149"/>
      <c r="D636" s="150"/>
      <c r="E636" s="175" t="s">
        <v>1956</v>
      </c>
      <c r="F636" s="150"/>
      <c r="G636" s="80" t="s">
        <v>1957</v>
      </c>
      <c r="H636" s="176">
        <v>3.7869999999999999</v>
      </c>
      <c r="I636" s="150"/>
      <c r="J636" s="177">
        <v>22.12</v>
      </c>
      <c r="K636" s="150"/>
      <c r="L636" s="81">
        <v>83.77</v>
      </c>
    </row>
    <row r="637" spans="1:12" ht="27.75" customHeight="1">
      <c r="A637" s="80" t="s">
        <v>1958</v>
      </c>
      <c r="B637" s="174" t="s">
        <v>1959</v>
      </c>
      <c r="C637" s="149"/>
      <c r="D637" s="150"/>
      <c r="E637" s="175" t="s">
        <v>1960</v>
      </c>
      <c r="F637" s="150"/>
      <c r="G637" s="80" t="s">
        <v>1961</v>
      </c>
      <c r="H637" s="176">
        <v>7.1999999999999995E-2</v>
      </c>
      <c r="I637" s="150"/>
      <c r="J637" s="177">
        <v>27.58</v>
      </c>
      <c r="K637" s="150"/>
      <c r="L637" s="81">
        <v>1.99</v>
      </c>
    </row>
    <row r="638" spans="1:12" ht="27.75" customHeight="1">
      <c r="A638" s="80" t="s">
        <v>1962</v>
      </c>
      <c r="B638" s="174" t="s">
        <v>1963</v>
      </c>
      <c r="C638" s="149"/>
      <c r="D638" s="150"/>
      <c r="E638" s="175" t="s">
        <v>1964</v>
      </c>
      <c r="F638" s="150"/>
      <c r="G638" s="80" t="s">
        <v>1965</v>
      </c>
      <c r="H638" s="176">
        <v>0.14099999999999999</v>
      </c>
      <c r="I638" s="150"/>
      <c r="J638" s="177">
        <v>25.19</v>
      </c>
      <c r="K638" s="150"/>
      <c r="L638" s="81">
        <v>3.55</v>
      </c>
    </row>
    <row r="639" spans="1:12" ht="15" customHeight="1">
      <c r="A639" s="44"/>
      <c r="B639" s="44"/>
      <c r="C639" s="44"/>
      <c r="D639" s="44"/>
      <c r="E639" s="44"/>
      <c r="F639" s="44"/>
      <c r="G639" s="44"/>
      <c r="H639" s="178" t="s">
        <v>1966</v>
      </c>
      <c r="I639" s="149"/>
      <c r="J639" s="149"/>
      <c r="K639" s="150"/>
      <c r="L639" s="82">
        <v>115.64</v>
      </c>
    </row>
    <row r="640" spans="1:12" ht="15" customHeight="1">
      <c r="A640" s="44"/>
      <c r="B640" s="44"/>
      <c r="C640" s="44"/>
      <c r="D640" s="44"/>
      <c r="E640" s="44"/>
      <c r="F640" s="44"/>
      <c r="G640" s="44"/>
      <c r="H640" s="169" t="s">
        <v>1967</v>
      </c>
      <c r="I640" s="149"/>
      <c r="J640" s="149"/>
      <c r="K640" s="150"/>
      <c r="L640" s="67">
        <v>139.33000000000001</v>
      </c>
    </row>
    <row r="641" spans="1:12" ht="15" customHeight="1">
      <c r="A641" s="44"/>
      <c r="B641" s="44"/>
      <c r="C641" s="44"/>
      <c r="D641" s="44"/>
      <c r="E641" s="44"/>
      <c r="F641" s="44"/>
      <c r="G641" s="44"/>
    </row>
    <row r="642" spans="1:12" ht="15" customHeight="1">
      <c r="A642" s="44"/>
      <c r="B642" s="44"/>
      <c r="C642" s="44"/>
      <c r="D642" s="44"/>
      <c r="E642" s="44"/>
      <c r="F642" s="44"/>
      <c r="G642" s="44"/>
    </row>
    <row r="643" spans="1:12" ht="9.75" customHeight="1">
      <c r="A643" s="44"/>
      <c r="B643" s="44"/>
      <c r="C643" s="44"/>
      <c r="D643" s="44"/>
      <c r="E643" s="170"/>
      <c r="F643" s="127"/>
      <c r="G643" s="127"/>
      <c r="H643" s="44"/>
      <c r="I643" s="44"/>
      <c r="J643" s="44"/>
      <c r="K643" s="44"/>
      <c r="L643" s="44"/>
    </row>
    <row r="644" spans="1:12" ht="19.5" customHeight="1">
      <c r="A644" s="171" t="s">
        <v>1968</v>
      </c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50"/>
    </row>
    <row r="645" spans="1:12" ht="12.75" customHeight="1">
      <c r="A645" s="185" t="s">
        <v>1969</v>
      </c>
      <c r="B645" s="146"/>
      <c r="C645" s="146"/>
      <c r="D645" s="186"/>
      <c r="E645" s="190" t="s">
        <v>1970</v>
      </c>
      <c r="F645" s="179" t="s">
        <v>1971</v>
      </c>
      <c r="G645" s="150"/>
      <c r="H645" s="179" t="s">
        <v>1972</v>
      </c>
      <c r="I645" s="149"/>
      <c r="J645" s="149"/>
      <c r="K645" s="150"/>
      <c r="L645" s="184" t="s">
        <v>1973</v>
      </c>
    </row>
    <row r="646" spans="1:12" ht="12" customHeight="1">
      <c r="A646" s="187"/>
      <c r="B646" s="188"/>
      <c r="C646" s="188"/>
      <c r="D646" s="189"/>
      <c r="E646" s="191"/>
      <c r="F646" s="73" t="s">
        <v>1974</v>
      </c>
      <c r="G646" s="73" t="s">
        <v>1975</v>
      </c>
      <c r="H646" s="173" t="s">
        <v>1976</v>
      </c>
      <c r="I646" s="150"/>
      <c r="J646" s="173" t="s">
        <v>1977</v>
      </c>
      <c r="K646" s="150"/>
      <c r="L646" s="156"/>
    </row>
    <row r="647" spans="1:12" ht="15" customHeight="1">
      <c r="A647" s="69" t="s">
        <v>1978</v>
      </c>
      <c r="B647" s="181" t="s">
        <v>1979</v>
      </c>
      <c r="C647" s="149"/>
      <c r="D647" s="150"/>
      <c r="E647" s="74">
        <v>1</v>
      </c>
      <c r="F647" s="74">
        <v>0.74</v>
      </c>
      <c r="G647" s="74">
        <v>0.26</v>
      </c>
      <c r="H647" s="198">
        <v>107.61960000000001</v>
      </c>
      <c r="I647" s="150"/>
      <c r="J647" s="198">
        <v>55.9754</v>
      </c>
      <c r="K647" s="150"/>
      <c r="L647" s="71">
        <v>94.192108000000005</v>
      </c>
    </row>
    <row r="648" spans="1:12" ht="15" customHeight="1">
      <c r="A648" s="69" t="s">
        <v>1980</v>
      </c>
      <c r="B648" s="181" t="s">
        <v>1981</v>
      </c>
      <c r="C648" s="149"/>
      <c r="D648" s="150"/>
      <c r="E648" s="74">
        <v>1</v>
      </c>
      <c r="F648" s="74">
        <v>1</v>
      </c>
      <c r="G648" s="74">
        <v>0</v>
      </c>
      <c r="H648" s="198">
        <v>48.3962</v>
      </c>
      <c r="I648" s="150"/>
      <c r="J648" s="198">
        <v>44.155200000000001</v>
      </c>
      <c r="K648" s="150"/>
      <c r="L648" s="71">
        <v>48.3962</v>
      </c>
    </row>
    <row r="649" spans="1:12" ht="15" customHeight="1">
      <c r="A649" s="69" t="s">
        <v>1982</v>
      </c>
      <c r="B649" s="181" t="s">
        <v>1983</v>
      </c>
      <c r="C649" s="149"/>
      <c r="D649" s="150"/>
      <c r="E649" s="74">
        <v>1</v>
      </c>
      <c r="F649" s="74">
        <v>1</v>
      </c>
      <c r="G649" s="74">
        <v>0</v>
      </c>
      <c r="H649" s="198">
        <v>21.837800000000001</v>
      </c>
      <c r="I649" s="150"/>
      <c r="J649" s="198">
        <v>2.7915000000000001</v>
      </c>
      <c r="K649" s="150"/>
      <c r="L649" s="71">
        <v>21.837800000000001</v>
      </c>
    </row>
    <row r="650" spans="1:12" ht="15" customHeight="1">
      <c r="A650" s="69" t="s">
        <v>1984</v>
      </c>
      <c r="B650" s="181" t="s">
        <v>1985</v>
      </c>
      <c r="C650" s="149"/>
      <c r="D650" s="150"/>
      <c r="E650" s="74">
        <v>3</v>
      </c>
      <c r="F650" s="74">
        <v>0.9</v>
      </c>
      <c r="G650" s="74">
        <v>0.1</v>
      </c>
      <c r="H650" s="198">
        <v>0.71650000000000003</v>
      </c>
      <c r="I650" s="150"/>
      <c r="J650" s="198">
        <v>0.48259999999999997</v>
      </c>
      <c r="K650" s="150"/>
      <c r="L650" s="71">
        <v>2.0793300000000001</v>
      </c>
    </row>
    <row r="651" spans="1:12" ht="15" customHeight="1">
      <c r="A651" s="44"/>
      <c r="B651" s="44"/>
      <c r="C651" s="44"/>
      <c r="D651" s="44"/>
      <c r="E651" s="44"/>
      <c r="F651" s="44"/>
      <c r="G651" s="44"/>
      <c r="H651" s="168" t="s">
        <v>1986</v>
      </c>
      <c r="I651" s="149"/>
      <c r="J651" s="149"/>
      <c r="K651" s="150"/>
      <c r="L651" s="72">
        <v>166.50540000000001</v>
      </c>
    </row>
    <row r="652" spans="1:12" ht="19.5" customHeight="1">
      <c r="A652" s="180" t="s">
        <v>1987</v>
      </c>
      <c r="B652" s="149"/>
      <c r="C652" s="149"/>
      <c r="D652" s="149"/>
      <c r="E652" s="149"/>
      <c r="F652" s="150"/>
      <c r="G652" s="65" t="s">
        <v>1988</v>
      </c>
      <c r="H652" s="179" t="s">
        <v>1989</v>
      </c>
      <c r="I652" s="150"/>
      <c r="J652" s="179" t="s">
        <v>1990</v>
      </c>
      <c r="K652" s="150"/>
      <c r="L652" s="65" t="s">
        <v>1991</v>
      </c>
    </row>
    <row r="653" spans="1:12" ht="15" customHeight="1">
      <c r="A653" s="69" t="s">
        <v>1992</v>
      </c>
      <c r="B653" s="181" t="s">
        <v>1993</v>
      </c>
      <c r="C653" s="149"/>
      <c r="D653" s="149"/>
      <c r="E653" s="149"/>
      <c r="F653" s="149"/>
      <c r="G653" s="69" t="s">
        <v>1994</v>
      </c>
      <c r="H653" s="182">
        <v>4</v>
      </c>
      <c r="I653" s="150"/>
      <c r="J653" s="198">
        <v>12.1578</v>
      </c>
      <c r="K653" s="150"/>
      <c r="L653" s="71">
        <v>48.6312</v>
      </c>
    </row>
    <row r="654" spans="1:12" ht="15" customHeight="1">
      <c r="A654" s="44"/>
      <c r="B654" s="44"/>
      <c r="C654" s="44"/>
      <c r="D654" s="44"/>
      <c r="E654" s="44"/>
      <c r="F654" s="44"/>
      <c r="G654" s="44"/>
      <c r="H654" s="168" t="s">
        <v>1995</v>
      </c>
      <c r="I654" s="149"/>
      <c r="J654" s="149"/>
      <c r="K654" s="150"/>
      <c r="L654" s="72">
        <v>48.6312</v>
      </c>
    </row>
    <row r="655" spans="1:12" ht="19.5" customHeight="1">
      <c r="A655" s="180" t="s">
        <v>1996</v>
      </c>
      <c r="B655" s="149"/>
      <c r="C655" s="149"/>
      <c r="D655" s="149"/>
      <c r="E655" s="149"/>
      <c r="F655" s="150"/>
      <c r="G655" s="65" t="s">
        <v>1997</v>
      </c>
      <c r="H655" s="179" t="s">
        <v>1998</v>
      </c>
      <c r="I655" s="150"/>
      <c r="J655" s="179" t="s">
        <v>1999</v>
      </c>
      <c r="K655" s="150"/>
      <c r="L655" s="65" t="s">
        <v>2000</v>
      </c>
    </row>
    <row r="656" spans="1:12" ht="15" customHeight="1">
      <c r="A656" s="69" t="s">
        <v>2001</v>
      </c>
      <c r="B656" s="181" t="s">
        <v>2002</v>
      </c>
      <c r="C656" s="149"/>
      <c r="D656" s="149"/>
      <c r="E656" s="149"/>
      <c r="F656" s="150"/>
      <c r="G656" s="69" t="s">
        <v>2003</v>
      </c>
      <c r="H656" s="182">
        <v>1.0914999999999999</v>
      </c>
      <c r="I656" s="150"/>
      <c r="J656" s="183">
        <v>4.5777000000000001</v>
      </c>
      <c r="K656" s="150"/>
      <c r="L656" s="71">
        <v>4.9965595499999997</v>
      </c>
    </row>
    <row r="657" spans="1:12" ht="15" customHeight="1">
      <c r="A657" s="69" t="s">
        <v>2004</v>
      </c>
      <c r="B657" s="181" t="s">
        <v>2005</v>
      </c>
      <c r="C657" s="149"/>
      <c r="D657" s="149"/>
      <c r="E657" s="149"/>
      <c r="F657" s="150"/>
      <c r="G657" s="69" t="s">
        <v>2006</v>
      </c>
      <c r="H657" s="182">
        <v>0.58662999999999998</v>
      </c>
      <c r="I657" s="150"/>
      <c r="J657" s="183">
        <v>100.038</v>
      </c>
      <c r="K657" s="150"/>
      <c r="L657" s="71">
        <v>58.685291939999999</v>
      </c>
    </row>
    <row r="658" spans="1:12" ht="15" customHeight="1">
      <c r="A658" s="69" t="s">
        <v>2007</v>
      </c>
      <c r="B658" s="181" t="s">
        <v>2008</v>
      </c>
      <c r="C658" s="149"/>
      <c r="D658" s="149"/>
      <c r="E658" s="149"/>
      <c r="F658" s="150"/>
      <c r="G658" s="69" t="s">
        <v>2009</v>
      </c>
      <c r="H658" s="182">
        <v>0.36753999999999998</v>
      </c>
      <c r="I658" s="150"/>
      <c r="J658" s="183">
        <v>71.799599999999998</v>
      </c>
      <c r="K658" s="150"/>
      <c r="L658" s="71">
        <v>26.389224983999998</v>
      </c>
    </row>
    <row r="659" spans="1:12" ht="15" customHeight="1">
      <c r="A659" s="69" t="s">
        <v>2010</v>
      </c>
      <c r="B659" s="181" t="s">
        <v>2011</v>
      </c>
      <c r="C659" s="149"/>
      <c r="D659" s="149"/>
      <c r="E659" s="149"/>
      <c r="F659" s="150"/>
      <c r="G659" s="69" t="s">
        <v>2012</v>
      </c>
      <c r="H659" s="182">
        <v>0.36753999999999998</v>
      </c>
      <c r="I659" s="150"/>
      <c r="J659" s="183">
        <v>71.519000000000005</v>
      </c>
      <c r="K659" s="150"/>
      <c r="L659" s="71">
        <v>26.286093260000001</v>
      </c>
    </row>
    <row r="660" spans="1:12" ht="15" customHeight="1">
      <c r="A660" s="69" t="s">
        <v>2013</v>
      </c>
      <c r="B660" s="181" t="s">
        <v>2014</v>
      </c>
      <c r="C660" s="149"/>
      <c r="D660" s="149"/>
      <c r="E660" s="149"/>
      <c r="F660" s="150"/>
      <c r="G660" s="69" t="s">
        <v>2015</v>
      </c>
      <c r="H660" s="182">
        <v>363.83321999999998</v>
      </c>
      <c r="I660" s="150"/>
      <c r="J660" s="183">
        <v>0.34250000000000003</v>
      </c>
      <c r="K660" s="150"/>
      <c r="L660" s="71">
        <v>124.61287785</v>
      </c>
    </row>
    <row r="661" spans="1:12" ht="15" customHeight="1">
      <c r="A661" s="44"/>
      <c r="B661" s="44"/>
      <c r="C661" s="44"/>
      <c r="D661" s="44"/>
      <c r="E661" s="44"/>
      <c r="F661" s="44"/>
      <c r="G661" s="44"/>
      <c r="H661" s="168" t="s">
        <v>2016</v>
      </c>
      <c r="I661" s="149"/>
      <c r="J661" s="149"/>
      <c r="K661" s="150"/>
      <c r="L661" s="72">
        <v>240.9701</v>
      </c>
    </row>
    <row r="662" spans="1:12" ht="15" customHeight="1">
      <c r="A662" s="180" t="s">
        <v>2017</v>
      </c>
      <c r="B662" s="149"/>
      <c r="C662" s="150"/>
      <c r="D662" s="173" t="s">
        <v>2018</v>
      </c>
      <c r="E662" s="150"/>
      <c r="F662" s="173" t="s">
        <v>2019</v>
      </c>
      <c r="G662" s="150"/>
      <c r="H662" s="173" t="s">
        <v>2020</v>
      </c>
      <c r="I662" s="150"/>
      <c r="J662" s="173" t="s">
        <v>2021</v>
      </c>
      <c r="K662" s="150"/>
      <c r="L662" s="73" t="s">
        <v>2022</v>
      </c>
    </row>
    <row r="663" spans="1:12" ht="19.5" customHeight="1">
      <c r="A663" s="76" t="s">
        <v>2023</v>
      </c>
      <c r="B663" s="192" t="s">
        <v>2024</v>
      </c>
      <c r="C663" s="150"/>
      <c r="D663" s="193" t="s">
        <v>2025</v>
      </c>
      <c r="E663" s="150"/>
      <c r="F663" s="193" t="s">
        <v>2026</v>
      </c>
      <c r="G663" s="150"/>
      <c r="H663" s="197">
        <v>1.09E-3</v>
      </c>
      <c r="I663" s="150"/>
      <c r="J663" s="194">
        <v>18.309999999999999</v>
      </c>
      <c r="K663" s="150"/>
      <c r="L663" s="77">
        <v>1.9957900000000001E-2</v>
      </c>
    </row>
    <row r="664" spans="1:12" ht="19.5" customHeight="1">
      <c r="A664" s="76" t="s">
        <v>2027</v>
      </c>
      <c r="B664" s="192" t="s">
        <v>2028</v>
      </c>
      <c r="C664" s="150"/>
      <c r="D664" s="193" t="s">
        <v>2029</v>
      </c>
      <c r="E664" s="150"/>
      <c r="F664" s="193" t="s">
        <v>2030</v>
      </c>
      <c r="G664" s="150"/>
      <c r="H664" s="197">
        <v>0.87995000000000001</v>
      </c>
      <c r="I664" s="150"/>
      <c r="J664" s="194">
        <v>0.89</v>
      </c>
      <c r="K664" s="150"/>
      <c r="L664" s="77">
        <v>0.7831555</v>
      </c>
    </row>
    <row r="665" spans="1:12" ht="15" customHeight="1">
      <c r="A665" s="76" t="s">
        <v>2031</v>
      </c>
      <c r="B665" s="192" t="s">
        <v>2032</v>
      </c>
      <c r="C665" s="150"/>
      <c r="D665" s="193" t="s">
        <v>2033</v>
      </c>
      <c r="E665" s="150"/>
      <c r="F665" s="193" t="s">
        <v>2034</v>
      </c>
      <c r="G665" s="150"/>
      <c r="H665" s="197">
        <v>0.55130999999999997</v>
      </c>
      <c r="I665" s="150"/>
      <c r="J665" s="194">
        <v>0.89</v>
      </c>
      <c r="K665" s="150"/>
      <c r="L665" s="77">
        <v>0.49066589999999999</v>
      </c>
    </row>
    <row r="666" spans="1:12" ht="15" customHeight="1">
      <c r="A666" s="76" t="s">
        <v>2035</v>
      </c>
      <c r="B666" s="192" t="s">
        <v>2036</v>
      </c>
      <c r="C666" s="150"/>
      <c r="D666" s="193" t="s">
        <v>2037</v>
      </c>
      <c r="E666" s="150"/>
      <c r="F666" s="193" t="s">
        <v>2038</v>
      </c>
      <c r="G666" s="150"/>
      <c r="H666" s="197">
        <v>0.55130999999999997</v>
      </c>
      <c r="I666" s="150"/>
      <c r="J666" s="194">
        <v>0.89</v>
      </c>
      <c r="K666" s="150"/>
      <c r="L666" s="77">
        <v>0.49066589999999999</v>
      </c>
    </row>
    <row r="667" spans="1:12" ht="19.5" customHeight="1">
      <c r="A667" s="76" t="s">
        <v>2039</v>
      </c>
      <c r="B667" s="192" t="s">
        <v>2040</v>
      </c>
      <c r="C667" s="150"/>
      <c r="D667" s="193" t="s">
        <v>2041</v>
      </c>
      <c r="E667" s="150"/>
      <c r="F667" s="193" t="s">
        <v>2042</v>
      </c>
      <c r="G667" s="150"/>
      <c r="H667" s="197">
        <v>0.36382999999999999</v>
      </c>
      <c r="I667" s="150"/>
      <c r="J667" s="194">
        <v>18.309999999999999</v>
      </c>
      <c r="K667" s="150"/>
      <c r="L667" s="77">
        <v>6.6617272999999999</v>
      </c>
    </row>
    <row r="668" spans="1:12" ht="15" customHeight="1">
      <c r="A668" s="44"/>
      <c r="B668" s="44"/>
      <c r="C668" s="44"/>
      <c r="D668" s="44"/>
      <c r="E668" s="44"/>
      <c r="F668" s="44"/>
      <c r="G668" s="44"/>
      <c r="H668" s="168" t="s">
        <v>2043</v>
      </c>
      <c r="I668" s="149"/>
      <c r="J668" s="149"/>
      <c r="K668" s="150"/>
      <c r="L668" s="71">
        <v>8.4463000000000008</v>
      </c>
    </row>
    <row r="669" spans="1:12" ht="15" customHeight="1">
      <c r="A669" s="44"/>
      <c r="B669" s="44"/>
      <c r="C669" s="44"/>
      <c r="D669" s="44"/>
      <c r="E669" s="44"/>
      <c r="F669" s="44"/>
      <c r="G669" s="44"/>
      <c r="H669" s="169" t="s">
        <v>2044</v>
      </c>
      <c r="I669" s="149"/>
      <c r="J669" s="149"/>
      <c r="K669" s="150"/>
      <c r="L669" s="71">
        <v>258.0564</v>
      </c>
    </row>
    <row r="670" spans="1:12" ht="15" customHeight="1">
      <c r="A670" s="44"/>
      <c r="B670" s="44"/>
      <c r="C670" s="44"/>
      <c r="D670" s="44"/>
      <c r="E670" s="44"/>
      <c r="F670" s="44"/>
      <c r="G670" s="44"/>
      <c r="H670" s="169" t="s">
        <v>2045</v>
      </c>
      <c r="I670" s="149"/>
      <c r="J670" s="149"/>
      <c r="K670" s="150"/>
      <c r="L670" s="67">
        <v>258.06</v>
      </c>
    </row>
    <row r="671" spans="1:12" ht="15" customHeight="1">
      <c r="A671" s="44"/>
      <c r="B671" s="44"/>
      <c r="C671" s="44"/>
      <c r="D671" s="44"/>
      <c r="E671" s="44"/>
      <c r="F671" s="44"/>
      <c r="G671" s="44"/>
    </row>
    <row r="672" spans="1:12" ht="15" customHeight="1">
      <c r="A672" s="44"/>
      <c r="B672" s="44"/>
      <c r="C672" s="44"/>
      <c r="D672" s="44"/>
      <c r="E672" s="44"/>
      <c r="F672" s="44"/>
      <c r="G672" s="44"/>
    </row>
    <row r="673" spans="1:12" ht="9.75" customHeight="1">
      <c r="A673" s="44"/>
      <c r="B673" s="44"/>
      <c r="C673" s="44"/>
      <c r="D673" s="44"/>
      <c r="E673" s="170"/>
      <c r="F673" s="127"/>
      <c r="G673" s="127"/>
      <c r="H673" s="44"/>
      <c r="I673" s="44"/>
      <c r="J673" s="44"/>
      <c r="K673" s="44"/>
      <c r="L673" s="44"/>
    </row>
    <row r="674" spans="1:12" ht="19.5" customHeight="1">
      <c r="A674" s="171" t="s">
        <v>2046</v>
      </c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50"/>
    </row>
    <row r="675" spans="1:12" ht="9.75" customHeight="1">
      <c r="A675" s="199"/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</row>
    <row r="676" spans="1:12" ht="15" customHeight="1">
      <c r="A676" s="44"/>
      <c r="B676" s="44"/>
      <c r="C676" s="44"/>
      <c r="D676" s="44"/>
      <c r="E676" s="44"/>
      <c r="F676" s="44"/>
      <c r="G676" s="44"/>
      <c r="H676" s="169" t="s">
        <v>2047</v>
      </c>
      <c r="I676" s="149"/>
      <c r="J676" s="149"/>
      <c r="K676" s="150"/>
      <c r="L676" s="67">
        <v>31.19</v>
      </c>
    </row>
    <row r="677" spans="1:12" ht="15" customHeight="1">
      <c r="A677" s="44"/>
      <c r="B677" s="44"/>
      <c r="C677" s="44"/>
      <c r="D677" s="44"/>
      <c r="E677" s="44"/>
      <c r="F677" s="44"/>
      <c r="G677" s="44"/>
    </row>
    <row r="678" spans="1:12" ht="15" customHeight="1">
      <c r="A678" s="44"/>
      <c r="B678" s="44"/>
      <c r="C678" s="44"/>
      <c r="D678" s="44"/>
      <c r="E678" s="44"/>
      <c r="F678" s="44"/>
      <c r="G678" s="44"/>
    </row>
    <row r="679" spans="1:12" ht="9.75" customHeight="1">
      <c r="A679" s="44"/>
      <c r="B679" s="44"/>
      <c r="C679" s="44"/>
      <c r="D679" s="44"/>
      <c r="E679" s="170"/>
      <c r="F679" s="127"/>
      <c r="G679" s="127"/>
      <c r="H679" s="44"/>
      <c r="I679" s="44"/>
      <c r="J679" s="44"/>
      <c r="K679" s="44"/>
      <c r="L679" s="44"/>
    </row>
    <row r="680" spans="1:12" ht="19.5" customHeight="1">
      <c r="A680" s="171" t="s">
        <v>2048</v>
      </c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50"/>
    </row>
    <row r="681" spans="1:12" ht="19.5" customHeight="1">
      <c r="A681" s="180" t="s">
        <v>2049</v>
      </c>
      <c r="B681" s="149"/>
      <c r="C681" s="149"/>
      <c r="D681" s="149"/>
      <c r="E681" s="149"/>
      <c r="F681" s="150"/>
      <c r="G681" s="65" t="s">
        <v>2050</v>
      </c>
      <c r="H681" s="179" t="s">
        <v>2051</v>
      </c>
      <c r="I681" s="150"/>
      <c r="J681" s="179" t="s">
        <v>2052</v>
      </c>
      <c r="K681" s="150"/>
      <c r="L681" s="65" t="s">
        <v>2053</v>
      </c>
    </row>
    <row r="682" spans="1:12" ht="15" customHeight="1">
      <c r="A682" s="69" t="s">
        <v>2054</v>
      </c>
      <c r="B682" s="181" t="s">
        <v>2055</v>
      </c>
      <c r="C682" s="149"/>
      <c r="D682" s="149"/>
      <c r="E682" s="149"/>
      <c r="F682" s="149"/>
      <c r="G682" s="69" t="s">
        <v>2056</v>
      </c>
      <c r="H682" s="182">
        <v>0.3</v>
      </c>
      <c r="I682" s="150"/>
      <c r="J682" s="198">
        <v>12.14</v>
      </c>
      <c r="K682" s="150"/>
      <c r="L682" s="71">
        <v>3.6419999999999999</v>
      </c>
    </row>
    <row r="683" spans="1:12" ht="15" customHeight="1">
      <c r="A683" s="69" t="s">
        <v>2057</v>
      </c>
      <c r="B683" s="181" t="s">
        <v>2058</v>
      </c>
      <c r="C683" s="149"/>
      <c r="D683" s="149"/>
      <c r="E683" s="149"/>
      <c r="F683" s="149"/>
      <c r="G683" s="69" t="s">
        <v>2059</v>
      </c>
      <c r="H683" s="182">
        <v>0.3</v>
      </c>
      <c r="I683" s="150"/>
      <c r="J683" s="198">
        <v>18.8</v>
      </c>
      <c r="K683" s="150"/>
      <c r="L683" s="71">
        <v>5.64</v>
      </c>
    </row>
    <row r="684" spans="1:12" ht="15" customHeight="1">
      <c r="A684" s="44"/>
      <c r="B684" s="44"/>
      <c r="C684" s="44"/>
      <c r="D684" s="44"/>
      <c r="E684" s="44"/>
      <c r="F684" s="44"/>
      <c r="G684" s="44"/>
      <c r="H684" s="168" t="s">
        <v>2060</v>
      </c>
      <c r="I684" s="149"/>
      <c r="J684" s="149"/>
      <c r="K684" s="150"/>
      <c r="L684" s="72">
        <v>9.282</v>
      </c>
    </row>
    <row r="685" spans="1:12" ht="19.5" customHeight="1">
      <c r="A685" s="180" t="s">
        <v>2061</v>
      </c>
      <c r="B685" s="149"/>
      <c r="C685" s="149"/>
      <c r="D685" s="149"/>
      <c r="E685" s="149"/>
      <c r="F685" s="150"/>
      <c r="G685" s="65" t="s">
        <v>2062</v>
      </c>
      <c r="H685" s="179" t="s">
        <v>2063</v>
      </c>
      <c r="I685" s="150"/>
      <c r="J685" s="179" t="s">
        <v>2064</v>
      </c>
      <c r="K685" s="150"/>
      <c r="L685" s="65" t="s">
        <v>2065</v>
      </c>
    </row>
    <row r="686" spans="1:12" ht="15" customHeight="1">
      <c r="A686" s="69" t="s">
        <v>2066</v>
      </c>
      <c r="B686" s="181" t="s">
        <v>2067</v>
      </c>
      <c r="C686" s="149"/>
      <c r="D686" s="149"/>
      <c r="E686" s="149"/>
      <c r="F686" s="150"/>
      <c r="G686" s="69" t="s">
        <v>2068</v>
      </c>
      <c r="H686" s="182">
        <v>1.66</v>
      </c>
      <c r="I686" s="150"/>
      <c r="J686" s="183">
        <v>0.3</v>
      </c>
      <c r="K686" s="150"/>
      <c r="L686" s="71">
        <v>0.498</v>
      </c>
    </row>
    <row r="687" spans="1:12" ht="15" customHeight="1">
      <c r="A687" s="69" t="s">
        <v>2069</v>
      </c>
      <c r="B687" s="181" t="s">
        <v>2070</v>
      </c>
      <c r="C687" s="149"/>
      <c r="D687" s="149"/>
      <c r="E687" s="149"/>
      <c r="F687" s="150"/>
      <c r="G687" s="69" t="s">
        <v>2071</v>
      </c>
      <c r="H687" s="182">
        <v>1.66</v>
      </c>
      <c r="I687" s="150"/>
      <c r="J687" s="183">
        <v>0.11</v>
      </c>
      <c r="K687" s="150"/>
      <c r="L687" s="71">
        <v>0.18260000000000001</v>
      </c>
    </row>
    <row r="688" spans="1:12" ht="15" customHeight="1">
      <c r="A688" s="69" t="s">
        <v>2072</v>
      </c>
      <c r="B688" s="181" t="s">
        <v>2073</v>
      </c>
      <c r="C688" s="149"/>
      <c r="D688" s="149"/>
      <c r="E688" s="149"/>
      <c r="F688" s="150"/>
      <c r="G688" s="69" t="s">
        <v>2074</v>
      </c>
      <c r="H688" s="182">
        <v>1</v>
      </c>
      <c r="I688" s="150"/>
      <c r="J688" s="183">
        <v>4.6500000000000004</v>
      </c>
      <c r="K688" s="150"/>
      <c r="L688" s="71">
        <v>4.6500000000000004</v>
      </c>
    </row>
    <row r="689" spans="1:12" ht="15" customHeight="1">
      <c r="A689" s="44"/>
      <c r="B689" s="44"/>
      <c r="C689" s="44"/>
      <c r="D689" s="44"/>
      <c r="E689" s="44"/>
      <c r="F689" s="44"/>
      <c r="G689" s="44"/>
      <c r="H689" s="168" t="s">
        <v>2075</v>
      </c>
      <c r="I689" s="149"/>
      <c r="J689" s="149"/>
      <c r="K689" s="150"/>
      <c r="L689" s="72">
        <v>5.3305999999999996</v>
      </c>
    </row>
    <row r="690" spans="1:12" ht="15" customHeight="1">
      <c r="A690" s="44"/>
      <c r="B690" s="44"/>
      <c r="C690" s="44"/>
      <c r="D690" s="44"/>
      <c r="E690" s="44"/>
      <c r="F690" s="44"/>
      <c r="G690" s="44"/>
      <c r="H690" s="169" t="s">
        <v>2076</v>
      </c>
      <c r="I690" s="149"/>
      <c r="J690" s="149"/>
      <c r="K690" s="150"/>
      <c r="L690" s="71">
        <v>14.6126</v>
      </c>
    </row>
    <row r="691" spans="1:12" ht="15" customHeight="1">
      <c r="A691" s="44"/>
      <c r="B691" s="44"/>
      <c r="C691" s="44"/>
      <c r="D691" s="44"/>
      <c r="E691" s="44"/>
      <c r="F691" s="44"/>
      <c r="G691" s="44"/>
      <c r="H691" s="169" t="s">
        <v>2077</v>
      </c>
      <c r="I691" s="149"/>
      <c r="J691" s="149"/>
      <c r="K691" s="150"/>
      <c r="L691" s="67">
        <v>14.61</v>
      </c>
    </row>
    <row r="692" spans="1:12" ht="15" customHeight="1">
      <c r="A692" s="44"/>
      <c r="B692" s="44"/>
      <c r="C692" s="44"/>
      <c r="D692" s="44"/>
      <c r="E692" s="44"/>
      <c r="F692" s="44"/>
      <c r="G692" s="44"/>
    </row>
    <row r="693" spans="1:12" ht="15" customHeight="1">
      <c r="A693" s="44"/>
      <c r="B693" s="44"/>
      <c r="C693" s="44"/>
      <c r="D693" s="44"/>
      <c r="E693" s="44"/>
      <c r="F693" s="44"/>
      <c r="G693" s="44"/>
    </row>
    <row r="694" spans="1:12" ht="9.75" customHeight="1">
      <c r="A694" s="44"/>
      <c r="B694" s="44"/>
      <c r="C694" s="44"/>
      <c r="D694" s="44"/>
      <c r="E694" s="170"/>
      <c r="F694" s="127"/>
      <c r="G694" s="127"/>
      <c r="H694" s="44"/>
      <c r="I694" s="44"/>
      <c r="J694" s="44"/>
      <c r="K694" s="44"/>
      <c r="L694" s="44"/>
    </row>
    <row r="695" spans="1:12" ht="19.5" customHeight="1">
      <c r="A695" s="171" t="s">
        <v>2078</v>
      </c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50"/>
    </row>
    <row r="696" spans="1:12" ht="19.5" customHeight="1">
      <c r="A696" s="180" t="s">
        <v>2079</v>
      </c>
      <c r="B696" s="149"/>
      <c r="C696" s="149"/>
      <c r="D696" s="149"/>
      <c r="E696" s="149"/>
      <c r="F696" s="150"/>
      <c r="G696" s="65" t="s">
        <v>2080</v>
      </c>
      <c r="H696" s="179" t="s">
        <v>2081</v>
      </c>
      <c r="I696" s="150"/>
      <c r="J696" s="179" t="s">
        <v>2082</v>
      </c>
      <c r="K696" s="150"/>
      <c r="L696" s="65" t="s">
        <v>2083</v>
      </c>
    </row>
    <row r="697" spans="1:12" ht="15" customHeight="1">
      <c r="A697" s="69" t="s">
        <v>2084</v>
      </c>
      <c r="B697" s="181" t="s">
        <v>2085</v>
      </c>
      <c r="C697" s="149"/>
      <c r="D697" s="149"/>
      <c r="E697" s="149"/>
      <c r="F697" s="149"/>
      <c r="G697" s="69" t="s">
        <v>2086</v>
      </c>
      <c r="H697" s="182">
        <v>0.08</v>
      </c>
      <c r="I697" s="150"/>
      <c r="J697" s="198">
        <v>15.3817</v>
      </c>
      <c r="K697" s="150"/>
      <c r="L697" s="71">
        <v>1.2305360000000001</v>
      </c>
    </row>
    <row r="698" spans="1:12" ht="15" customHeight="1">
      <c r="A698" s="69" t="s">
        <v>2087</v>
      </c>
      <c r="B698" s="181" t="s">
        <v>2088</v>
      </c>
      <c r="C698" s="149"/>
      <c r="D698" s="149"/>
      <c r="E698" s="149"/>
      <c r="F698" s="149"/>
      <c r="G698" s="69" t="s">
        <v>2089</v>
      </c>
      <c r="H698" s="182">
        <v>0.08</v>
      </c>
      <c r="I698" s="150"/>
      <c r="J698" s="198">
        <v>19.59</v>
      </c>
      <c r="K698" s="150"/>
      <c r="L698" s="71">
        <v>1.5671999999999999</v>
      </c>
    </row>
    <row r="699" spans="1:12" ht="15" customHeight="1">
      <c r="A699" s="44"/>
      <c r="B699" s="44"/>
      <c r="C699" s="44"/>
      <c r="D699" s="44"/>
      <c r="E699" s="44"/>
      <c r="F699" s="44"/>
      <c r="G699" s="44"/>
      <c r="H699" s="168" t="s">
        <v>2090</v>
      </c>
      <c r="I699" s="149"/>
      <c r="J699" s="149"/>
      <c r="K699" s="150"/>
      <c r="L699" s="72">
        <v>2.7976999999999999</v>
      </c>
    </row>
    <row r="700" spans="1:12" ht="19.5" customHeight="1">
      <c r="A700" s="180" t="s">
        <v>2091</v>
      </c>
      <c r="B700" s="149"/>
      <c r="C700" s="149"/>
      <c r="D700" s="149"/>
      <c r="E700" s="149"/>
      <c r="F700" s="150"/>
      <c r="G700" s="65" t="s">
        <v>2092</v>
      </c>
      <c r="H700" s="179" t="s">
        <v>2093</v>
      </c>
      <c r="I700" s="150"/>
      <c r="J700" s="179" t="s">
        <v>2094</v>
      </c>
      <c r="K700" s="150"/>
      <c r="L700" s="65" t="s">
        <v>2095</v>
      </c>
    </row>
    <row r="701" spans="1:12" ht="15" customHeight="1">
      <c r="A701" s="69" t="s">
        <v>2096</v>
      </c>
      <c r="B701" s="181" t="s">
        <v>2097</v>
      </c>
      <c r="C701" s="149"/>
      <c r="D701" s="149"/>
      <c r="E701" s="149"/>
      <c r="F701" s="150"/>
      <c r="G701" s="69" t="s">
        <v>2098</v>
      </c>
      <c r="H701" s="182">
        <v>1.1000000000000001</v>
      </c>
      <c r="I701" s="150"/>
      <c r="J701" s="183">
        <v>5.0031999999999996</v>
      </c>
      <c r="K701" s="150"/>
      <c r="L701" s="71">
        <v>5.50352</v>
      </c>
    </row>
    <row r="702" spans="1:12" ht="15" customHeight="1">
      <c r="A702" s="69" t="s">
        <v>2099</v>
      </c>
      <c r="B702" s="181" t="s">
        <v>2100</v>
      </c>
      <c r="C702" s="149"/>
      <c r="D702" s="149"/>
      <c r="E702" s="149"/>
      <c r="F702" s="150"/>
      <c r="G702" s="69" t="s">
        <v>2101</v>
      </c>
      <c r="H702" s="182">
        <v>1.4999999999999999E-2</v>
      </c>
      <c r="I702" s="150"/>
      <c r="J702" s="183">
        <v>5.5578000000000003</v>
      </c>
      <c r="K702" s="150"/>
      <c r="L702" s="71">
        <v>8.3366999999999997E-2</v>
      </c>
    </row>
    <row r="703" spans="1:12" ht="15" customHeight="1">
      <c r="A703" s="44"/>
      <c r="B703" s="44"/>
      <c r="C703" s="44"/>
      <c r="D703" s="44"/>
      <c r="E703" s="44"/>
      <c r="F703" s="44"/>
      <c r="G703" s="44"/>
      <c r="H703" s="168" t="s">
        <v>2102</v>
      </c>
      <c r="I703" s="149"/>
      <c r="J703" s="149"/>
      <c r="K703" s="150"/>
      <c r="L703" s="72">
        <v>5.5869</v>
      </c>
    </row>
    <row r="704" spans="1:12" ht="15" customHeight="1">
      <c r="A704" s="180" t="s">
        <v>2103</v>
      </c>
      <c r="B704" s="149"/>
      <c r="C704" s="150"/>
      <c r="D704" s="173" t="s">
        <v>2104</v>
      </c>
      <c r="E704" s="150"/>
      <c r="F704" s="173" t="s">
        <v>2105</v>
      </c>
      <c r="G704" s="150"/>
      <c r="H704" s="173" t="s">
        <v>2106</v>
      </c>
      <c r="I704" s="150"/>
      <c r="J704" s="173" t="s">
        <v>2107</v>
      </c>
      <c r="K704" s="150"/>
      <c r="L704" s="73" t="s">
        <v>2108</v>
      </c>
    </row>
    <row r="705" spans="1:12" ht="15" customHeight="1">
      <c r="A705" s="76" t="s">
        <v>2109</v>
      </c>
      <c r="B705" s="192" t="s">
        <v>2110</v>
      </c>
      <c r="C705" s="150"/>
      <c r="D705" s="193" t="s">
        <v>2111</v>
      </c>
      <c r="E705" s="150"/>
      <c r="F705" s="193" t="s">
        <v>2112</v>
      </c>
      <c r="G705" s="150"/>
      <c r="H705" s="197">
        <v>1.1000000000000001E-3</v>
      </c>
      <c r="I705" s="150"/>
      <c r="J705" s="194">
        <v>18.309999999999999</v>
      </c>
      <c r="K705" s="150"/>
      <c r="L705" s="77">
        <v>2.0140999999999999E-2</v>
      </c>
    </row>
    <row r="706" spans="1:12" ht="19.5" customHeight="1">
      <c r="A706" s="76" t="s">
        <v>2113</v>
      </c>
      <c r="B706" s="192" t="s">
        <v>2114</v>
      </c>
      <c r="C706" s="150"/>
      <c r="D706" s="193" t="s">
        <v>2115</v>
      </c>
      <c r="E706" s="150"/>
      <c r="F706" s="193" t="s">
        <v>2116</v>
      </c>
      <c r="G706" s="150"/>
      <c r="H706" s="197">
        <v>2.0000000000000002E-5</v>
      </c>
      <c r="I706" s="150"/>
      <c r="J706" s="194">
        <v>18.309999999999999</v>
      </c>
      <c r="K706" s="150"/>
      <c r="L706" s="77">
        <v>3.6620000000000001E-4</v>
      </c>
    </row>
    <row r="707" spans="1:12" ht="15" customHeight="1">
      <c r="A707" s="44"/>
      <c r="B707" s="44"/>
      <c r="C707" s="44"/>
      <c r="D707" s="44"/>
      <c r="E707" s="44"/>
      <c r="F707" s="44"/>
      <c r="G707" s="44"/>
      <c r="H707" s="168" t="s">
        <v>2117</v>
      </c>
      <c r="I707" s="149"/>
      <c r="J707" s="149"/>
      <c r="K707" s="150"/>
      <c r="L707" s="71">
        <v>2.0500000000000001E-2</v>
      </c>
    </row>
    <row r="708" spans="1:12" ht="15" customHeight="1">
      <c r="A708" s="44"/>
      <c r="B708" s="44"/>
      <c r="C708" s="44"/>
      <c r="D708" s="44"/>
      <c r="E708" s="44"/>
      <c r="F708" s="44"/>
      <c r="G708" s="44"/>
      <c r="H708" s="169" t="s">
        <v>2118</v>
      </c>
      <c r="I708" s="149"/>
      <c r="J708" s="149"/>
      <c r="K708" s="150"/>
      <c r="L708" s="71">
        <v>8.4050999999999991</v>
      </c>
    </row>
    <row r="709" spans="1:12" ht="15" customHeight="1">
      <c r="A709" s="44"/>
      <c r="B709" s="44"/>
      <c r="C709" s="44"/>
      <c r="D709" s="44"/>
      <c r="E709" s="44"/>
      <c r="F709" s="44"/>
      <c r="G709" s="44"/>
      <c r="H709" s="169" t="s">
        <v>2119</v>
      </c>
      <c r="I709" s="149"/>
      <c r="J709" s="149"/>
      <c r="K709" s="150"/>
      <c r="L709" s="67">
        <v>8.41</v>
      </c>
    </row>
    <row r="710" spans="1:12" ht="15" customHeight="1">
      <c r="A710" s="44"/>
      <c r="B710" s="44"/>
      <c r="C710" s="44"/>
      <c r="D710" s="44"/>
      <c r="E710" s="44"/>
      <c r="F710" s="44"/>
      <c r="G710" s="44"/>
    </row>
    <row r="711" spans="1:12" ht="15" customHeight="1">
      <c r="A711" s="44"/>
      <c r="B711" s="44"/>
      <c r="C711" s="44"/>
      <c r="D711" s="44"/>
      <c r="E711" s="44"/>
      <c r="F711" s="44"/>
      <c r="G711" s="44"/>
    </row>
    <row r="712" spans="1:12" ht="9.75" customHeight="1">
      <c r="A712" s="44"/>
      <c r="B712" s="44"/>
      <c r="C712" s="44"/>
      <c r="D712" s="44"/>
      <c r="E712" s="170"/>
      <c r="F712" s="127"/>
      <c r="G712" s="127"/>
      <c r="H712" s="44"/>
      <c r="I712" s="44"/>
      <c r="J712" s="44"/>
      <c r="K712" s="44"/>
      <c r="L712" s="44"/>
    </row>
    <row r="713" spans="1:12" ht="19.5" customHeight="1">
      <c r="A713" s="171" t="s">
        <v>2120</v>
      </c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50"/>
    </row>
    <row r="714" spans="1:12" ht="19.5" customHeight="1">
      <c r="A714" s="180" t="s">
        <v>2121</v>
      </c>
      <c r="B714" s="149"/>
      <c r="C714" s="149"/>
      <c r="D714" s="149"/>
      <c r="E714" s="149"/>
      <c r="F714" s="150"/>
      <c r="G714" s="65" t="s">
        <v>2122</v>
      </c>
      <c r="H714" s="179" t="s">
        <v>2123</v>
      </c>
      <c r="I714" s="150"/>
      <c r="J714" s="179" t="s">
        <v>2124</v>
      </c>
      <c r="K714" s="150"/>
      <c r="L714" s="65" t="s">
        <v>2125</v>
      </c>
    </row>
    <row r="715" spans="1:12" ht="15" customHeight="1">
      <c r="A715" s="69" t="s">
        <v>2126</v>
      </c>
      <c r="B715" s="181" t="s">
        <v>2127</v>
      </c>
      <c r="C715" s="149"/>
      <c r="D715" s="149"/>
      <c r="E715" s="149"/>
      <c r="F715" s="149"/>
      <c r="G715" s="69" t="s">
        <v>2128</v>
      </c>
      <c r="H715" s="182">
        <v>0.09</v>
      </c>
      <c r="I715" s="150"/>
      <c r="J715" s="198">
        <v>15.3817</v>
      </c>
      <c r="K715" s="150"/>
      <c r="L715" s="71">
        <v>1.3843529999999999</v>
      </c>
    </row>
    <row r="716" spans="1:12" ht="15" customHeight="1">
      <c r="A716" s="69" t="s">
        <v>2129</v>
      </c>
      <c r="B716" s="181" t="s">
        <v>2130</v>
      </c>
      <c r="C716" s="149"/>
      <c r="D716" s="149"/>
      <c r="E716" s="149"/>
      <c r="F716" s="149"/>
      <c r="G716" s="69" t="s">
        <v>2131</v>
      </c>
      <c r="H716" s="182">
        <v>0.09</v>
      </c>
      <c r="I716" s="150"/>
      <c r="J716" s="198">
        <v>19.59</v>
      </c>
      <c r="K716" s="150"/>
      <c r="L716" s="71">
        <v>1.7630999999999999</v>
      </c>
    </row>
    <row r="717" spans="1:12" ht="15" customHeight="1">
      <c r="A717" s="44"/>
      <c r="B717" s="44"/>
      <c r="C717" s="44"/>
      <c r="D717" s="44"/>
      <c r="E717" s="44"/>
      <c r="F717" s="44"/>
      <c r="G717" s="44"/>
      <c r="H717" s="168" t="s">
        <v>2132</v>
      </c>
      <c r="I717" s="149"/>
      <c r="J717" s="149"/>
      <c r="K717" s="150"/>
      <c r="L717" s="72">
        <v>3.1475</v>
      </c>
    </row>
    <row r="718" spans="1:12" ht="19.5" customHeight="1">
      <c r="A718" s="180" t="s">
        <v>2133</v>
      </c>
      <c r="B718" s="149"/>
      <c r="C718" s="149"/>
      <c r="D718" s="149"/>
      <c r="E718" s="149"/>
      <c r="F718" s="150"/>
      <c r="G718" s="65" t="s">
        <v>2134</v>
      </c>
      <c r="H718" s="179" t="s">
        <v>2135</v>
      </c>
      <c r="I718" s="150"/>
      <c r="J718" s="179" t="s">
        <v>2136</v>
      </c>
      <c r="K718" s="150"/>
      <c r="L718" s="65" t="s">
        <v>2137</v>
      </c>
    </row>
    <row r="719" spans="1:12" ht="15" customHeight="1">
      <c r="A719" s="69" t="s">
        <v>2138</v>
      </c>
      <c r="B719" s="181" t="s">
        <v>2139</v>
      </c>
      <c r="C719" s="149"/>
      <c r="D719" s="149"/>
      <c r="E719" s="149"/>
      <c r="F719" s="150"/>
      <c r="G719" s="69" t="s">
        <v>2140</v>
      </c>
      <c r="H719" s="182">
        <v>1.1000000000000001</v>
      </c>
      <c r="I719" s="150"/>
      <c r="J719" s="183">
        <v>4.3066000000000004</v>
      </c>
      <c r="K719" s="150"/>
      <c r="L719" s="71">
        <v>4.73726</v>
      </c>
    </row>
    <row r="720" spans="1:12" ht="15" customHeight="1">
      <c r="A720" s="69" t="s">
        <v>2141</v>
      </c>
      <c r="B720" s="181" t="s">
        <v>2142</v>
      </c>
      <c r="C720" s="149"/>
      <c r="D720" s="149"/>
      <c r="E720" s="149"/>
      <c r="F720" s="150"/>
      <c r="G720" s="69" t="s">
        <v>2143</v>
      </c>
      <c r="H720" s="182">
        <v>1.4999999999999999E-2</v>
      </c>
      <c r="I720" s="150"/>
      <c r="J720" s="183">
        <v>5.5578000000000003</v>
      </c>
      <c r="K720" s="150"/>
      <c r="L720" s="71">
        <v>8.3366999999999997E-2</v>
      </c>
    </row>
    <row r="721" spans="1:12" ht="15" customHeight="1">
      <c r="A721" s="44"/>
      <c r="B721" s="44"/>
      <c r="C721" s="44"/>
      <c r="D721" s="44"/>
      <c r="E721" s="44"/>
      <c r="F721" s="44"/>
      <c r="G721" s="44"/>
      <c r="H721" s="168" t="s">
        <v>2144</v>
      </c>
      <c r="I721" s="149"/>
      <c r="J721" s="149"/>
      <c r="K721" s="150"/>
      <c r="L721" s="72">
        <v>4.8207000000000004</v>
      </c>
    </row>
    <row r="722" spans="1:12" ht="15" customHeight="1">
      <c r="A722" s="180" t="s">
        <v>2145</v>
      </c>
      <c r="B722" s="149"/>
      <c r="C722" s="150"/>
      <c r="D722" s="173" t="s">
        <v>2146</v>
      </c>
      <c r="E722" s="150"/>
      <c r="F722" s="173" t="s">
        <v>2147</v>
      </c>
      <c r="G722" s="150"/>
      <c r="H722" s="173" t="s">
        <v>2148</v>
      </c>
      <c r="I722" s="150"/>
      <c r="J722" s="173" t="s">
        <v>2149</v>
      </c>
      <c r="K722" s="150"/>
      <c r="L722" s="73" t="s">
        <v>2150</v>
      </c>
    </row>
    <row r="723" spans="1:12" ht="15" customHeight="1">
      <c r="A723" s="76" t="s">
        <v>2151</v>
      </c>
      <c r="B723" s="192" t="s">
        <v>2152</v>
      </c>
      <c r="C723" s="150"/>
      <c r="D723" s="193" t="s">
        <v>2153</v>
      </c>
      <c r="E723" s="150"/>
      <c r="F723" s="193" t="s">
        <v>2154</v>
      </c>
      <c r="G723" s="150"/>
      <c r="H723" s="197">
        <v>1.1000000000000001E-3</v>
      </c>
      <c r="I723" s="150"/>
      <c r="J723" s="194">
        <v>18.309999999999999</v>
      </c>
      <c r="K723" s="150"/>
      <c r="L723" s="77">
        <v>2.0140999999999999E-2</v>
      </c>
    </row>
    <row r="724" spans="1:12" ht="19.5" customHeight="1">
      <c r="A724" s="76" t="s">
        <v>2155</v>
      </c>
      <c r="B724" s="192" t="s">
        <v>2156</v>
      </c>
      <c r="C724" s="150"/>
      <c r="D724" s="193" t="s">
        <v>2157</v>
      </c>
      <c r="E724" s="150"/>
      <c r="F724" s="193" t="s">
        <v>2158</v>
      </c>
      <c r="G724" s="150"/>
      <c r="H724" s="197">
        <v>2.0000000000000002E-5</v>
      </c>
      <c r="I724" s="150"/>
      <c r="J724" s="194">
        <v>18.309999999999999</v>
      </c>
      <c r="K724" s="150"/>
      <c r="L724" s="77">
        <v>3.6620000000000001E-4</v>
      </c>
    </row>
    <row r="725" spans="1:12" ht="15" customHeight="1">
      <c r="A725" s="44"/>
      <c r="B725" s="44"/>
      <c r="C725" s="44"/>
      <c r="D725" s="44"/>
      <c r="E725" s="44"/>
      <c r="F725" s="44"/>
      <c r="G725" s="44"/>
      <c r="H725" s="168" t="s">
        <v>2159</v>
      </c>
      <c r="I725" s="149"/>
      <c r="J725" s="149"/>
      <c r="K725" s="150"/>
      <c r="L725" s="71">
        <v>2.0500000000000001E-2</v>
      </c>
    </row>
    <row r="726" spans="1:12" ht="15" customHeight="1">
      <c r="A726" s="44"/>
      <c r="B726" s="44"/>
      <c r="C726" s="44"/>
      <c r="D726" s="44"/>
      <c r="E726" s="44"/>
      <c r="F726" s="44"/>
      <c r="G726" s="44"/>
      <c r="H726" s="169" t="s">
        <v>2160</v>
      </c>
      <c r="I726" s="149"/>
      <c r="J726" s="149"/>
      <c r="K726" s="150"/>
      <c r="L726" s="71">
        <v>7.9886999999999997</v>
      </c>
    </row>
    <row r="727" spans="1:12" ht="15" customHeight="1">
      <c r="A727" s="44"/>
      <c r="B727" s="44"/>
      <c r="C727" s="44"/>
      <c r="D727" s="44"/>
      <c r="E727" s="44"/>
      <c r="F727" s="44"/>
      <c r="G727" s="44"/>
      <c r="H727" s="169" t="s">
        <v>2161</v>
      </c>
      <c r="I727" s="149"/>
      <c r="J727" s="149"/>
      <c r="K727" s="150"/>
      <c r="L727" s="67">
        <v>7.99</v>
      </c>
    </row>
    <row r="728" spans="1:12" ht="15" customHeight="1">
      <c r="A728" s="44"/>
      <c r="B728" s="44"/>
      <c r="C728" s="44"/>
      <c r="D728" s="44"/>
      <c r="E728" s="44"/>
      <c r="F728" s="44"/>
      <c r="G728" s="44"/>
    </row>
    <row r="729" spans="1:12" ht="15" customHeight="1">
      <c r="A729" s="44"/>
      <c r="B729" s="44"/>
      <c r="C729" s="44"/>
      <c r="D729" s="44"/>
      <c r="E729" s="44"/>
      <c r="F729" s="44"/>
      <c r="G729" s="44"/>
    </row>
    <row r="730" spans="1:12" ht="9.75" customHeight="1">
      <c r="A730" s="44"/>
      <c r="B730" s="44"/>
      <c r="C730" s="44"/>
      <c r="D730" s="44"/>
      <c r="E730" s="170"/>
      <c r="F730" s="127"/>
      <c r="G730" s="127"/>
      <c r="H730" s="44"/>
      <c r="I730" s="44"/>
      <c r="J730" s="44"/>
      <c r="K730" s="44"/>
      <c r="L730" s="44"/>
    </row>
    <row r="731" spans="1:12" ht="19.5" customHeight="1">
      <c r="A731" s="171" t="s">
        <v>2162</v>
      </c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50"/>
    </row>
    <row r="732" spans="1:12" ht="15" customHeight="1">
      <c r="A732" s="172" t="s">
        <v>2163</v>
      </c>
      <c r="B732" s="149"/>
      <c r="C732" s="149"/>
      <c r="D732" s="150"/>
      <c r="E732" s="173" t="s">
        <v>2164</v>
      </c>
      <c r="F732" s="150"/>
      <c r="G732" s="73" t="s">
        <v>2165</v>
      </c>
      <c r="H732" s="173" t="s">
        <v>2166</v>
      </c>
      <c r="I732" s="150"/>
      <c r="J732" s="173" t="s">
        <v>2167</v>
      </c>
      <c r="K732" s="150"/>
      <c r="L732" s="73" t="s">
        <v>2168</v>
      </c>
    </row>
    <row r="733" spans="1:12" ht="19.5" customHeight="1">
      <c r="A733" s="80" t="s">
        <v>2169</v>
      </c>
      <c r="B733" s="174" t="s">
        <v>2170</v>
      </c>
      <c r="C733" s="149"/>
      <c r="D733" s="150"/>
      <c r="E733" s="175" t="s">
        <v>2171</v>
      </c>
      <c r="F733" s="150"/>
      <c r="G733" s="80" t="s">
        <v>2172</v>
      </c>
      <c r="H733" s="176">
        <v>1.1299999999999999</v>
      </c>
      <c r="I733" s="150"/>
      <c r="J733" s="177">
        <v>65.680000000000007</v>
      </c>
      <c r="K733" s="150"/>
      <c r="L733" s="81">
        <v>74.22</v>
      </c>
    </row>
    <row r="734" spans="1:12" ht="15" customHeight="1">
      <c r="A734" s="44"/>
      <c r="B734" s="44"/>
      <c r="C734" s="44"/>
      <c r="D734" s="44"/>
      <c r="E734" s="44"/>
      <c r="F734" s="44"/>
      <c r="G734" s="44"/>
      <c r="H734" s="178" t="s">
        <v>2173</v>
      </c>
      <c r="I734" s="149"/>
      <c r="J734" s="149"/>
      <c r="K734" s="150"/>
      <c r="L734" s="82">
        <v>74.22</v>
      </c>
    </row>
    <row r="735" spans="1:12" ht="15" customHeight="1">
      <c r="A735" s="172" t="s">
        <v>2174</v>
      </c>
      <c r="B735" s="149"/>
      <c r="C735" s="149"/>
      <c r="D735" s="150"/>
      <c r="E735" s="173" t="s">
        <v>2175</v>
      </c>
      <c r="F735" s="150"/>
      <c r="G735" s="73" t="s">
        <v>2176</v>
      </c>
      <c r="H735" s="173" t="s">
        <v>2177</v>
      </c>
      <c r="I735" s="150"/>
      <c r="J735" s="173" t="s">
        <v>2178</v>
      </c>
      <c r="K735" s="150"/>
      <c r="L735" s="73" t="s">
        <v>2179</v>
      </c>
    </row>
    <row r="736" spans="1:12" ht="15" customHeight="1">
      <c r="A736" s="80" t="s">
        <v>2180</v>
      </c>
      <c r="B736" s="174" t="s">
        <v>2181</v>
      </c>
      <c r="C736" s="149"/>
      <c r="D736" s="150"/>
      <c r="E736" s="175" t="s">
        <v>2182</v>
      </c>
      <c r="F736" s="150"/>
      <c r="G736" s="80" t="s">
        <v>2183</v>
      </c>
      <c r="H736" s="176">
        <v>1.03</v>
      </c>
      <c r="I736" s="150"/>
      <c r="J736" s="177">
        <v>22.27</v>
      </c>
      <c r="K736" s="150"/>
      <c r="L736" s="81">
        <v>22.94</v>
      </c>
    </row>
    <row r="737" spans="1:12" ht="15" customHeight="1">
      <c r="A737" s="80" t="s">
        <v>2184</v>
      </c>
      <c r="B737" s="174" t="s">
        <v>2185</v>
      </c>
      <c r="C737" s="149"/>
      <c r="D737" s="150"/>
      <c r="E737" s="175" t="s">
        <v>2186</v>
      </c>
      <c r="F737" s="150"/>
      <c r="G737" s="80" t="s">
        <v>2187</v>
      </c>
      <c r="H737" s="176">
        <v>0.34300000000000003</v>
      </c>
      <c r="I737" s="150"/>
      <c r="J737" s="177">
        <v>15.73</v>
      </c>
      <c r="K737" s="150"/>
      <c r="L737" s="81">
        <v>5.4</v>
      </c>
    </row>
    <row r="738" spans="1:12" ht="27.75" customHeight="1">
      <c r="A738" s="80" t="s">
        <v>2188</v>
      </c>
      <c r="B738" s="174" t="s">
        <v>2189</v>
      </c>
      <c r="C738" s="149"/>
      <c r="D738" s="150"/>
      <c r="E738" s="175" t="s">
        <v>2190</v>
      </c>
      <c r="F738" s="150"/>
      <c r="G738" s="80" t="s">
        <v>2191</v>
      </c>
      <c r="H738" s="176">
        <v>3.2000000000000001E-2</v>
      </c>
      <c r="I738" s="150"/>
      <c r="J738" s="177">
        <v>7.29</v>
      </c>
      <c r="K738" s="150"/>
      <c r="L738" s="81">
        <v>0.23</v>
      </c>
    </row>
    <row r="739" spans="1:12" ht="27.75" customHeight="1">
      <c r="A739" s="80" t="s">
        <v>2192</v>
      </c>
      <c r="B739" s="174" t="s">
        <v>2193</v>
      </c>
      <c r="C739" s="149"/>
      <c r="D739" s="150"/>
      <c r="E739" s="175" t="s">
        <v>2194</v>
      </c>
      <c r="F739" s="150"/>
      <c r="G739" s="80" t="s">
        <v>2195</v>
      </c>
      <c r="H739" s="176">
        <v>0.03</v>
      </c>
      <c r="I739" s="150"/>
      <c r="J739" s="177">
        <v>0.48</v>
      </c>
      <c r="K739" s="150"/>
      <c r="L739" s="81">
        <v>0.01</v>
      </c>
    </row>
    <row r="740" spans="1:12" ht="15" customHeight="1">
      <c r="A740" s="44"/>
      <c r="B740" s="44"/>
      <c r="C740" s="44"/>
      <c r="D740" s="44"/>
      <c r="E740" s="44"/>
      <c r="F740" s="44"/>
      <c r="G740" s="44"/>
      <c r="H740" s="178" t="s">
        <v>2196</v>
      </c>
      <c r="I740" s="149"/>
      <c r="J740" s="149"/>
      <c r="K740" s="150"/>
      <c r="L740" s="82">
        <v>28.58</v>
      </c>
    </row>
    <row r="741" spans="1:12" ht="15" customHeight="1">
      <c r="A741" s="44"/>
      <c r="B741" s="44"/>
      <c r="C741" s="44"/>
      <c r="D741" s="44"/>
      <c r="E741" s="44"/>
      <c r="F741" s="44"/>
      <c r="G741" s="44"/>
      <c r="H741" s="169" t="s">
        <v>2197</v>
      </c>
      <c r="I741" s="149"/>
      <c r="J741" s="149"/>
      <c r="K741" s="150"/>
      <c r="L741" s="67">
        <v>102.77</v>
      </c>
    </row>
    <row r="742" spans="1:12" ht="15" customHeight="1">
      <c r="A742" s="44"/>
      <c r="B742" s="44"/>
      <c r="C742" s="44"/>
      <c r="D742" s="44"/>
      <c r="E742" s="44"/>
      <c r="F742" s="44"/>
      <c r="G742" s="44"/>
    </row>
    <row r="743" spans="1:12" ht="15" customHeight="1">
      <c r="A743" s="44"/>
      <c r="B743" s="44"/>
      <c r="C743" s="44"/>
      <c r="D743" s="44"/>
      <c r="E743" s="44"/>
      <c r="F743" s="44"/>
      <c r="G743" s="44"/>
    </row>
    <row r="744" spans="1:12" ht="9.75" customHeight="1">
      <c r="A744" s="44"/>
      <c r="B744" s="44"/>
      <c r="C744" s="44"/>
      <c r="D744" s="44"/>
      <c r="E744" s="170"/>
      <c r="F744" s="127"/>
      <c r="G744" s="127"/>
      <c r="H744" s="44"/>
      <c r="I744" s="44"/>
      <c r="J744" s="44"/>
      <c r="K744" s="44"/>
      <c r="L744" s="44"/>
    </row>
    <row r="745" spans="1:12" ht="19.5" customHeight="1">
      <c r="A745" s="171" t="s">
        <v>2198</v>
      </c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50"/>
    </row>
    <row r="746" spans="1:12" ht="9.75" customHeight="1">
      <c r="A746" s="199"/>
      <c r="B746" s="127"/>
      <c r="C746" s="127"/>
      <c r="D746" s="127"/>
      <c r="E746" s="127"/>
      <c r="F746" s="127"/>
      <c r="G746" s="127"/>
      <c r="H746" s="127"/>
      <c r="I746" s="127"/>
      <c r="J746" s="127"/>
      <c r="K746" s="127"/>
      <c r="L746" s="127"/>
    </row>
    <row r="747" spans="1:12" ht="15" customHeight="1">
      <c r="A747" s="44"/>
      <c r="B747" s="44"/>
      <c r="C747" s="44"/>
      <c r="D747" s="44"/>
      <c r="E747" s="44"/>
      <c r="F747" s="44"/>
      <c r="G747" s="44"/>
      <c r="H747" s="169" t="s">
        <v>2199</v>
      </c>
      <c r="I747" s="149"/>
      <c r="J747" s="149"/>
      <c r="K747" s="150"/>
      <c r="L747" s="67">
        <v>54.93</v>
      </c>
    </row>
    <row r="748" spans="1:12" ht="15" customHeight="1">
      <c r="A748" s="44"/>
      <c r="B748" s="44"/>
      <c r="C748" s="44"/>
      <c r="D748" s="44"/>
      <c r="E748" s="44"/>
      <c r="F748" s="44"/>
      <c r="G748" s="44"/>
    </row>
    <row r="749" spans="1:12" ht="15" customHeight="1">
      <c r="A749" s="44"/>
      <c r="B749" s="44"/>
      <c r="C749" s="44"/>
      <c r="D749" s="44"/>
      <c r="E749" s="44"/>
      <c r="F749" s="44"/>
      <c r="G749" s="44"/>
    </row>
    <row r="750" spans="1:12" ht="9.75" customHeight="1">
      <c r="A750" s="44"/>
      <c r="B750" s="44"/>
      <c r="C750" s="44"/>
      <c r="D750" s="44"/>
      <c r="E750" s="170"/>
      <c r="F750" s="127"/>
      <c r="G750" s="127"/>
      <c r="H750" s="44"/>
      <c r="I750" s="44"/>
      <c r="J750" s="44"/>
      <c r="K750" s="44"/>
      <c r="L750" s="44"/>
    </row>
    <row r="751" spans="1:12" ht="19.5" customHeight="1">
      <c r="A751" s="171" t="s">
        <v>2200</v>
      </c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50"/>
    </row>
    <row r="752" spans="1:12" ht="9.75" customHeight="1">
      <c r="A752" s="199"/>
      <c r="B752" s="127"/>
      <c r="C752" s="127"/>
      <c r="D752" s="127"/>
      <c r="E752" s="127"/>
      <c r="F752" s="127"/>
      <c r="G752" s="127"/>
      <c r="H752" s="127"/>
      <c r="I752" s="127"/>
      <c r="J752" s="127"/>
      <c r="K752" s="127"/>
      <c r="L752" s="127"/>
    </row>
    <row r="753" spans="1:12" ht="15" customHeight="1">
      <c r="A753" s="44"/>
      <c r="B753" s="44"/>
      <c r="C753" s="44"/>
      <c r="D753" s="44"/>
      <c r="E753" s="44"/>
      <c r="F753" s="44"/>
      <c r="G753" s="44"/>
      <c r="H753" s="169" t="s">
        <v>2201</v>
      </c>
      <c r="I753" s="149"/>
      <c r="J753" s="149"/>
      <c r="K753" s="150"/>
      <c r="L753" s="67">
        <v>3435.85</v>
      </c>
    </row>
    <row r="754" spans="1:12" ht="15" customHeight="1">
      <c r="A754" s="44"/>
      <c r="B754" s="44"/>
      <c r="C754" s="44"/>
      <c r="D754" s="44"/>
      <c r="E754" s="44"/>
      <c r="F754" s="44"/>
      <c r="G754" s="44"/>
    </row>
    <row r="755" spans="1:12" ht="15" customHeight="1">
      <c r="A755" s="44"/>
      <c r="B755" s="44"/>
      <c r="C755" s="44"/>
      <c r="D755" s="44"/>
      <c r="E755" s="44"/>
      <c r="F755" s="44"/>
      <c r="G755" s="44"/>
    </row>
    <row r="756" spans="1:12" ht="9.75" customHeight="1">
      <c r="A756" s="44"/>
      <c r="B756" s="44"/>
      <c r="C756" s="44"/>
      <c r="D756" s="44"/>
      <c r="E756" s="170"/>
      <c r="F756" s="127"/>
      <c r="G756" s="127"/>
      <c r="H756" s="44"/>
      <c r="I756" s="44"/>
      <c r="J756" s="44"/>
      <c r="K756" s="44"/>
      <c r="L756" s="44"/>
    </row>
    <row r="757" spans="1:12" ht="19.5" customHeight="1">
      <c r="A757" s="171" t="s">
        <v>2202</v>
      </c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50"/>
    </row>
    <row r="758" spans="1:12" ht="12.75" customHeight="1">
      <c r="A758" s="185" t="s">
        <v>2203</v>
      </c>
      <c r="B758" s="146"/>
      <c r="C758" s="146"/>
      <c r="D758" s="186"/>
      <c r="E758" s="190" t="s">
        <v>2204</v>
      </c>
      <c r="F758" s="179" t="s">
        <v>2205</v>
      </c>
      <c r="G758" s="150"/>
      <c r="H758" s="179" t="s">
        <v>2206</v>
      </c>
      <c r="I758" s="149"/>
      <c r="J758" s="149"/>
      <c r="K758" s="150"/>
      <c r="L758" s="184" t="s">
        <v>2207</v>
      </c>
    </row>
    <row r="759" spans="1:12" ht="12" customHeight="1">
      <c r="A759" s="187"/>
      <c r="B759" s="188"/>
      <c r="C759" s="188"/>
      <c r="D759" s="189"/>
      <c r="E759" s="191"/>
      <c r="F759" s="73" t="s">
        <v>2208</v>
      </c>
      <c r="G759" s="73" t="s">
        <v>2209</v>
      </c>
      <c r="H759" s="173" t="s">
        <v>2210</v>
      </c>
      <c r="I759" s="150"/>
      <c r="J759" s="173" t="s">
        <v>2211</v>
      </c>
      <c r="K759" s="150"/>
      <c r="L759" s="156"/>
    </row>
    <row r="760" spans="1:12" ht="15" customHeight="1">
      <c r="A760" s="69" t="s">
        <v>2212</v>
      </c>
      <c r="B760" s="181" t="s">
        <v>2213</v>
      </c>
      <c r="C760" s="149"/>
      <c r="D760" s="150"/>
      <c r="E760" s="74">
        <v>1</v>
      </c>
      <c r="F760" s="74">
        <v>1</v>
      </c>
      <c r="G760" s="74">
        <v>0</v>
      </c>
      <c r="H760" s="198">
        <v>0.50929999999999997</v>
      </c>
      <c r="I760" s="150"/>
      <c r="J760" s="198">
        <v>0.28570000000000001</v>
      </c>
      <c r="K760" s="150"/>
      <c r="L760" s="71">
        <v>0.50929999999999997</v>
      </c>
    </row>
    <row r="761" spans="1:12" ht="15" customHeight="1">
      <c r="A761" s="69" t="s">
        <v>2214</v>
      </c>
      <c r="B761" s="181" t="s">
        <v>2215</v>
      </c>
      <c r="C761" s="149"/>
      <c r="D761" s="150"/>
      <c r="E761" s="74">
        <v>1</v>
      </c>
      <c r="F761" s="74">
        <v>1</v>
      </c>
      <c r="G761" s="74">
        <v>0</v>
      </c>
      <c r="H761" s="198">
        <v>8.9954000000000001</v>
      </c>
      <c r="I761" s="150"/>
      <c r="J761" s="198">
        <v>1.6391</v>
      </c>
      <c r="K761" s="150"/>
      <c r="L761" s="71">
        <v>8.9954000000000001</v>
      </c>
    </row>
    <row r="762" spans="1:12" ht="15" customHeight="1">
      <c r="A762" s="44"/>
      <c r="B762" s="44"/>
      <c r="C762" s="44"/>
      <c r="D762" s="44"/>
      <c r="E762" s="44"/>
      <c r="F762" s="44"/>
      <c r="G762" s="44"/>
      <c r="H762" s="168" t="s">
        <v>2216</v>
      </c>
      <c r="I762" s="149"/>
      <c r="J762" s="149"/>
      <c r="K762" s="150"/>
      <c r="L762" s="72">
        <v>9.5046999999999997</v>
      </c>
    </row>
    <row r="763" spans="1:12" ht="19.5" customHeight="1">
      <c r="A763" s="180" t="s">
        <v>2217</v>
      </c>
      <c r="B763" s="149"/>
      <c r="C763" s="149"/>
      <c r="D763" s="149"/>
      <c r="E763" s="149"/>
      <c r="F763" s="150"/>
      <c r="G763" s="65" t="s">
        <v>2218</v>
      </c>
      <c r="H763" s="179" t="s">
        <v>2219</v>
      </c>
      <c r="I763" s="150"/>
      <c r="J763" s="179" t="s">
        <v>2220</v>
      </c>
      <c r="K763" s="150"/>
      <c r="L763" s="65" t="s">
        <v>2221</v>
      </c>
    </row>
    <row r="764" spans="1:12" ht="15" customHeight="1">
      <c r="A764" s="69" t="s">
        <v>2222</v>
      </c>
      <c r="B764" s="181" t="s">
        <v>2223</v>
      </c>
      <c r="C764" s="149"/>
      <c r="D764" s="149"/>
      <c r="E764" s="149"/>
      <c r="F764" s="149"/>
      <c r="G764" s="69" t="s">
        <v>2224</v>
      </c>
      <c r="H764" s="182">
        <v>0.05</v>
      </c>
      <c r="I764" s="150"/>
      <c r="J764" s="198">
        <v>24.442900000000002</v>
      </c>
      <c r="K764" s="150"/>
      <c r="L764" s="71">
        <v>1.222145</v>
      </c>
    </row>
    <row r="765" spans="1:12" ht="15" customHeight="1">
      <c r="A765" s="69" t="s">
        <v>2225</v>
      </c>
      <c r="B765" s="181" t="s">
        <v>2226</v>
      </c>
      <c r="C765" s="149"/>
      <c r="D765" s="149"/>
      <c r="E765" s="149"/>
      <c r="F765" s="149"/>
      <c r="G765" s="69" t="s">
        <v>2227</v>
      </c>
      <c r="H765" s="182">
        <v>0.01</v>
      </c>
      <c r="I765" s="150"/>
      <c r="J765" s="198">
        <v>20.670200000000001</v>
      </c>
      <c r="K765" s="150"/>
      <c r="L765" s="71">
        <v>0.206702</v>
      </c>
    </row>
    <row r="766" spans="1:12" ht="15" customHeight="1">
      <c r="A766" s="44"/>
      <c r="B766" s="44"/>
      <c r="C766" s="44"/>
      <c r="D766" s="44"/>
      <c r="E766" s="44"/>
      <c r="F766" s="44"/>
      <c r="G766" s="44"/>
      <c r="H766" s="168" t="s">
        <v>2228</v>
      </c>
      <c r="I766" s="149"/>
      <c r="J766" s="149"/>
      <c r="K766" s="150"/>
      <c r="L766" s="72">
        <v>1.4288000000000001</v>
      </c>
    </row>
    <row r="767" spans="1:12" ht="15" customHeight="1">
      <c r="A767" s="44"/>
      <c r="B767" s="44"/>
      <c r="C767" s="44"/>
      <c r="D767" s="44"/>
      <c r="E767" s="44"/>
      <c r="F767" s="44"/>
      <c r="G767" s="44"/>
      <c r="H767" s="169" t="s">
        <v>2229</v>
      </c>
      <c r="I767" s="149"/>
      <c r="J767" s="149"/>
      <c r="K767" s="150"/>
      <c r="L767" s="71">
        <v>10.9335</v>
      </c>
    </row>
    <row r="768" spans="1:12" ht="15" customHeight="1">
      <c r="A768" s="44"/>
      <c r="B768" s="44"/>
      <c r="C768" s="44"/>
      <c r="D768" s="44"/>
      <c r="E768" s="44"/>
      <c r="F768" s="44"/>
      <c r="G768" s="44"/>
      <c r="H768" s="169" t="s">
        <v>2230</v>
      </c>
      <c r="I768" s="149"/>
      <c r="J768" s="149"/>
      <c r="K768" s="150"/>
      <c r="L768" s="67">
        <v>10.93</v>
      </c>
    </row>
    <row r="769" spans="1:7" ht="15" customHeight="1">
      <c r="A769" s="44"/>
      <c r="B769" s="44"/>
      <c r="C769" s="44"/>
      <c r="D769" s="44"/>
      <c r="E769" s="44"/>
      <c r="F769" s="44"/>
      <c r="G769" s="44"/>
    </row>
    <row r="770" spans="1:7" ht="15" customHeight="1">
      <c r="A770" s="44"/>
      <c r="B770" s="44"/>
      <c r="C770" s="44"/>
      <c r="D770" s="44"/>
      <c r="E770" s="44"/>
      <c r="F770" s="44"/>
      <c r="G770" s="44"/>
    </row>
    <row r="771" spans="1:7" ht="15.75" customHeight="1"/>
    <row r="772" spans="1:7" ht="15.75" customHeight="1"/>
    <row r="773" spans="1:7" ht="15.75" customHeight="1"/>
    <row r="774" spans="1:7" ht="15.75" customHeight="1"/>
    <row r="775" spans="1:7" ht="15.75" customHeight="1"/>
    <row r="776" spans="1:7" ht="15.75" customHeight="1"/>
    <row r="777" spans="1:7" ht="15.75" customHeight="1"/>
    <row r="778" spans="1:7" ht="15.75" customHeight="1"/>
    <row r="779" spans="1:7" ht="15.75" customHeight="1"/>
    <row r="780" spans="1:7" ht="15.75" customHeight="1"/>
    <row r="781" spans="1:7" ht="15.75" customHeight="1"/>
    <row r="782" spans="1:7" ht="15.75" customHeight="1"/>
    <row r="783" spans="1:7" ht="15.75" customHeight="1"/>
    <row r="784" spans="1:7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56">
    <mergeCell ref="J354:K354"/>
    <mergeCell ref="H355:K355"/>
    <mergeCell ref="L283:L284"/>
    <mergeCell ref="H284:I284"/>
    <mergeCell ref="J284:K284"/>
    <mergeCell ref="E281:G281"/>
    <mergeCell ref="A282:L282"/>
    <mergeCell ref="A283:D284"/>
    <mergeCell ref="E283:E284"/>
    <mergeCell ref="F283:G283"/>
    <mergeCell ref="H287:I287"/>
    <mergeCell ref="J287:K287"/>
    <mergeCell ref="B288:D288"/>
    <mergeCell ref="B289:D289"/>
    <mergeCell ref="A291:F291"/>
    <mergeCell ref="B292:F292"/>
    <mergeCell ref="B285:D285"/>
    <mergeCell ref="H285:I285"/>
    <mergeCell ref="J285:K285"/>
    <mergeCell ref="B286:D286"/>
    <mergeCell ref="J286:K286"/>
    <mergeCell ref="B287:D287"/>
    <mergeCell ref="J288:K288"/>
    <mergeCell ref="A327:F327"/>
    <mergeCell ref="H327:I327"/>
    <mergeCell ref="J327:K327"/>
    <mergeCell ref="B328:F328"/>
    <mergeCell ref="H328:I328"/>
    <mergeCell ref="J328:K328"/>
    <mergeCell ref="H329:K329"/>
    <mergeCell ref="A330:F330"/>
    <mergeCell ref="H330:I330"/>
    <mergeCell ref="J330:K330"/>
    <mergeCell ref="B331:F331"/>
    <mergeCell ref="H331:I331"/>
    <mergeCell ref="J331:K331"/>
    <mergeCell ref="H332:K332"/>
    <mergeCell ref="H272:I272"/>
    <mergeCell ref="H273:I273"/>
    <mergeCell ref="H274:K274"/>
    <mergeCell ref="H275:K275"/>
    <mergeCell ref="H276:K276"/>
    <mergeCell ref="H277:K277"/>
    <mergeCell ref="H278:K278"/>
    <mergeCell ref="H283:K283"/>
    <mergeCell ref="H322:I322"/>
    <mergeCell ref="J322:K322"/>
    <mergeCell ref="E319:G319"/>
    <mergeCell ref="A320:L320"/>
    <mergeCell ref="A321:D322"/>
    <mergeCell ref="E321:E322"/>
    <mergeCell ref="F321:G321"/>
    <mergeCell ref="H321:K321"/>
    <mergeCell ref="L321:L322"/>
    <mergeCell ref="H325:I325"/>
    <mergeCell ref="J325:K325"/>
    <mergeCell ref="H326:K326"/>
    <mergeCell ref="B323:D323"/>
    <mergeCell ref="H323:I323"/>
    <mergeCell ref="J323:K323"/>
    <mergeCell ref="A306:F306"/>
    <mergeCell ref="H306:I306"/>
    <mergeCell ref="J306:K306"/>
    <mergeCell ref="B307:F307"/>
    <mergeCell ref="H307:I307"/>
    <mergeCell ref="J307:K307"/>
    <mergeCell ref="H308:K308"/>
    <mergeCell ref="A309:F309"/>
    <mergeCell ref="H309:I309"/>
    <mergeCell ref="J309:K309"/>
    <mergeCell ref="B324:D324"/>
    <mergeCell ref="H324:I324"/>
    <mergeCell ref="J324:K324"/>
    <mergeCell ref="B325:D325"/>
    <mergeCell ref="B310:F310"/>
    <mergeCell ref="H310:I310"/>
    <mergeCell ref="J310:K310"/>
    <mergeCell ref="H311:K311"/>
    <mergeCell ref="A312:C312"/>
    <mergeCell ref="D312:E312"/>
    <mergeCell ref="F312:G312"/>
    <mergeCell ref="H312:I312"/>
    <mergeCell ref="J312:K312"/>
    <mergeCell ref="B313:C313"/>
    <mergeCell ref="D313:E313"/>
    <mergeCell ref="J313:K313"/>
    <mergeCell ref="F313:G313"/>
    <mergeCell ref="H313:I313"/>
    <mergeCell ref="H314:K314"/>
    <mergeCell ref="H315:K315"/>
    <mergeCell ref="H316:K316"/>
    <mergeCell ref="H292:I292"/>
    <mergeCell ref="J292:K292"/>
    <mergeCell ref="H293:K293"/>
    <mergeCell ref="H294:K294"/>
    <mergeCell ref="H295:K295"/>
    <mergeCell ref="H301:I301"/>
    <mergeCell ref="J301:K301"/>
    <mergeCell ref="E298:G298"/>
    <mergeCell ref="A299:L299"/>
    <mergeCell ref="A300:D301"/>
    <mergeCell ref="E300:E301"/>
    <mergeCell ref="F300:G300"/>
    <mergeCell ref="H300:K300"/>
    <mergeCell ref="L300:L301"/>
    <mergeCell ref="H304:I304"/>
    <mergeCell ref="J304:K304"/>
    <mergeCell ref="H305:K305"/>
    <mergeCell ref="B302:D302"/>
    <mergeCell ref="H302:I302"/>
    <mergeCell ref="J302:K302"/>
    <mergeCell ref="B303:D303"/>
    <mergeCell ref="H303:I303"/>
    <mergeCell ref="J303:K303"/>
    <mergeCell ref="B304:D304"/>
    <mergeCell ref="B273:F273"/>
    <mergeCell ref="J273:K273"/>
    <mergeCell ref="H286:I286"/>
    <mergeCell ref="H288:I288"/>
    <mergeCell ref="H289:I289"/>
    <mergeCell ref="J289:K289"/>
    <mergeCell ref="H290:K290"/>
    <mergeCell ref="H291:I291"/>
    <mergeCell ref="J291:K291"/>
    <mergeCell ref="H259:I259"/>
    <mergeCell ref="J259:K259"/>
    <mergeCell ref="A259:F259"/>
    <mergeCell ref="B260:F260"/>
    <mergeCell ref="H260:I260"/>
    <mergeCell ref="J260:K260"/>
    <mergeCell ref="H261:K261"/>
    <mergeCell ref="H262:K262"/>
    <mergeCell ref="H263:K263"/>
    <mergeCell ref="H268:K268"/>
    <mergeCell ref="H246:K246"/>
    <mergeCell ref="H247:I247"/>
    <mergeCell ref="J247:K247"/>
    <mergeCell ref="H248:I248"/>
    <mergeCell ref="J248:K248"/>
    <mergeCell ref="H249:K249"/>
    <mergeCell ref="H250:I250"/>
    <mergeCell ref="J250:K250"/>
    <mergeCell ref="H251:I251"/>
    <mergeCell ref="J251:K251"/>
    <mergeCell ref="H252:K252"/>
    <mergeCell ref="H253:K253"/>
    <mergeCell ref="B270:D270"/>
    <mergeCell ref="H270:I270"/>
    <mergeCell ref="J270:K270"/>
    <mergeCell ref="H271:K271"/>
    <mergeCell ref="A272:F272"/>
    <mergeCell ref="J272:K272"/>
    <mergeCell ref="L268:L269"/>
    <mergeCell ref="H269:I269"/>
    <mergeCell ref="J269:K269"/>
    <mergeCell ref="E266:G266"/>
    <mergeCell ref="A267:L267"/>
    <mergeCell ref="A268:D269"/>
    <mergeCell ref="E268:E269"/>
    <mergeCell ref="F268:G268"/>
    <mergeCell ref="E228:G228"/>
    <mergeCell ref="A230:D231"/>
    <mergeCell ref="B232:D232"/>
    <mergeCell ref="A234:F234"/>
    <mergeCell ref="B235:F235"/>
    <mergeCell ref="A229:L229"/>
    <mergeCell ref="E230:E231"/>
    <mergeCell ref="F230:G230"/>
    <mergeCell ref="H230:K230"/>
    <mergeCell ref="L230:L231"/>
    <mergeCell ref="H231:I231"/>
    <mergeCell ref="J231:K231"/>
    <mergeCell ref="H254:K254"/>
    <mergeCell ref="E257:G257"/>
    <mergeCell ref="A258:L258"/>
    <mergeCell ref="H232:I232"/>
    <mergeCell ref="J232:K232"/>
    <mergeCell ref="H233:K233"/>
    <mergeCell ref="H234:I234"/>
    <mergeCell ref="J234:K234"/>
    <mergeCell ref="A247:F247"/>
    <mergeCell ref="B248:F248"/>
    <mergeCell ref="A250:F250"/>
    <mergeCell ref="B251:F251"/>
    <mergeCell ref="H236:K236"/>
    <mergeCell ref="H237:K237"/>
    <mergeCell ref="H238:K238"/>
    <mergeCell ref="E241:G241"/>
    <mergeCell ref="A242:L242"/>
    <mergeCell ref="B245:D245"/>
    <mergeCell ref="H215:K215"/>
    <mergeCell ref="H216:K216"/>
    <mergeCell ref="E219:G219"/>
    <mergeCell ref="A220:L220"/>
    <mergeCell ref="A221:F221"/>
    <mergeCell ref="H221:I221"/>
    <mergeCell ref="J221:K221"/>
    <mergeCell ref="B222:F222"/>
    <mergeCell ref="H222:I222"/>
    <mergeCell ref="J222:K222"/>
    <mergeCell ref="H223:K223"/>
    <mergeCell ref="H224:K224"/>
    <mergeCell ref="H225:K225"/>
    <mergeCell ref="A243:D244"/>
    <mergeCell ref="E243:E244"/>
    <mergeCell ref="F243:G243"/>
    <mergeCell ref="H243:K243"/>
    <mergeCell ref="L243:L244"/>
    <mergeCell ref="J244:K244"/>
    <mergeCell ref="J245:K245"/>
    <mergeCell ref="H244:I244"/>
    <mergeCell ref="H245:I245"/>
    <mergeCell ref="B204:F204"/>
    <mergeCell ref="H204:I204"/>
    <mergeCell ref="J204:K204"/>
    <mergeCell ref="H205:K205"/>
    <mergeCell ref="B213:F213"/>
    <mergeCell ref="H213:I213"/>
    <mergeCell ref="J213:K213"/>
    <mergeCell ref="H206:K206"/>
    <mergeCell ref="H207:K207"/>
    <mergeCell ref="E210:G210"/>
    <mergeCell ref="A211:L211"/>
    <mergeCell ref="A212:F212"/>
    <mergeCell ref="H212:I212"/>
    <mergeCell ref="J212:K212"/>
    <mergeCell ref="H214:K214"/>
    <mergeCell ref="H235:I235"/>
    <mergeCell ref="J235:K235"/>
    <mergeCell ref="A193:L193"/>
    <mergeCell ref="A194:F194"/>
    <mergeCell ref="H194:I194"/>
    <mergeCell ref="J194:K194"/>
    <mergeCell ref="B195:F195"/>
    <mergeCell ref="H195:I195"/>
    <mergeCell ref="J195:K195"/>
    <mergeCell ref="H196:K196"/>
    <mergeCell ref="H197:K197"/>
    <mergeCell ref="H198:K198"/>
    <mergeCell ref="H199:K199"/>
    <mergeCell ref="H200:K200"/>
    <mergeCell ref="E201:G201"/>
    <mergeCell ref="A202:L202"/>
    <mergeCell ref="A203:F203"/>
    <mergeCell ref="H203:I203"/>
    <mergeCell ref="J203:K203"/>
    <mergeCell ref="H178:K178"/>
    <mergeCell ref="H179:K179"/>
    <mergeCell ref="H180:K180"/>
    <mergeCell ref="E183:G183"/>
    <mergeCell ref="A184:L184"/>
    <mergeCell ref="A185:F185"/>
    <mergeCell ref="H185:I185"/>
    <mergeCell ref="J185:K185"/>
    <mergeCell ref="B186:F186"/>
    <mergeCell ref="H186:I186"/>
    <mergeCell ref="J186:K186"/>
    <mergeCell ref="H187:K187"/>
    <mergeCell ref="H188:K188"/>
    <mergeCell ref="H189:K189"/>
    <mergeCell ref="H190:K190"/>
    <mergeCell ref="H191:K191"/>
    <mergeCell ref="E192:G192"/>
    <mergeCell ref="H164:K164"/>
    <mergeCell ref="H165:K165"/>
    <mergeCell ref="H166:K166"/>
    <mergeCell ref="E169:G169"/>
    <mergeCell ref="B173:F173"/>
    <mergeCell ref="A175:F175"/>
    <mergeCell ref="B176:F176"/>
    <mergeCell ref="B177:F177"/>
    <mergeCell ref="A170:L170"/>
    <mergeCell ref="A171:F171"/>
    <mergeCell ref="H171:I171"/>
    <mergeCell ref="J171:K171"/>
    <mergeCell ref="B172:F172"/>
    <mergeCell ref="J172:K172"/>
    <mergeCell ref="J173:K173"/>
    <mergeCell ref="H172:I172"/>
    <mergeCell ref="H173:I173"/>
    <mergeCell ref="H174:K174"/>
    <mergeCell ref="H175:I175"/>
    <mergeCell ref="J175:K175"/>
    <mergeCell ref="H176:I176"/>
    <mergeCell ref="J176:K176"/>
    <mergeCell ref="H177:I177"/>
    <mergeCell ref="J177:K177"/>
    <mergeCell ref="B157:F157"/>
    <mergeCell ref="A159:F159"/>
    <mergeCell ref="B160:F160"/>
    <mergeCell ref="B161:F161"/>
    <mergeCell ref="B162:F162"/>
    <mergeCell ref="B163:F163"/>
    <mergeCell ref="E153:G153"/>
    <mergeCell ref="A154:L154"/>
    <mergeCell ref="A155:F155"/>
    <mergeCell ref="J155:K155"/>
    <mergeCell ref="J156:K156"/>
    <mergeCell ref="H155:I155"/>
    <mergeCell ref="H156:I156"/>
    <mergeCell ref="H157:I157"/>
    <mergeCell ref="J157:K157"/>
    <mergeCell ref="H158:K158"/>
    <mergeCell ref="H159:I159"/>
    <mergeCell ref="J159:K159"/>
    <mergeCell ref="H160:I160"/>
    <mergeCell ref="J160:K160"/>
    <mergeCell ref="H161:I161"/>
    <mergeCell ref="J161:K161"/>
    <mergeCell ref="H162:I162"/>
    <mergeCell ref="J162:K162"/>
    <mergeCell ref="H163:I163"/>
    <mergeCell ref="J163:K163"/>
    <mergeCell ref="B124:F124"/>
    <mergeCell ref="H124:I124"/>
    <mergeCell ref="J124:K124"/>
    <mergeCell ref="B125:F125"/>
    <mergeCell ref="H125:I125"/>
    <mergeCell ref="J125:K125"/>
    <mergeCell ref="H126:K126"/>
    <mergeCell ref="B146:F146"/>
    <mergeCell ref="B147:F147"/>
    <mergeCell ref="H147:I147"/>
    <mergeCell ref="J147:K147"/>
    <mergeCell ref="H148:K148"/>
    <mergeCell ref="H149:K149"/>
    <mergeCell ref="H150:K150"/>
    <mergeCell ref="B156:F156"/>
    <mergeCell ref="H145:I145"/>
    <mergeCell ref="H146:I146"/>
    <mergeCell ref="B143:F143"/>
    <mergeCell ref="B144:F144"/>
    <mergeCell ref="H144:I144"/>
    <mergeCell ref="J144:K144"/>
    <mergeCell ref="B145:F145"/>
    <mergeCell ref="J145:K145"/>
    <mergeCell ref="J146:K146"/>
    <mergeCell ref="A132:L132"/>
    <mergeCell ref="A133:F133"/>
    <mergeCell ref="H139:I139"/>
    <mergeCell ref="H140:I140"/>
    <mergeCell ref="B137:F137"/>
    <mergeCell ref="H137:I137"/>
    <mergeCell ref="J137:K137"/>
    <mergeCell ref="H138:K138"/>
    <mergeCell ref="H111:K111"/>
    <mergeCell ref="H112:K112"/>
    <mergeCell ref="E115:G115"/>
    <mergeCell ref="A116:L116"/>
    <mergeCell ref="A117:F117"/>
    <mergeCell ref="B118:F118"/>
    <mergeCell ref="H118:I118"/>
    <mergeCell ref="J118:K118"/>
    <mergeCell ref="B119:F119"/>
    <mergeCell ref="H119:I119"/>
    <mergeCell ref="J119:K119"/>
    <mergeCell ref="H120:K120"/>
    <mergeCell ref="H123:I123"/>
    <mergeCell ref="J123:K123"/>
    <mergeCell ref="A121:F121"/>
    <mergeCell ref="H121:I121"/>
    <mergeCell ref="J121:K121"/>
    <mergeCell ref="B122:F122"/>
    <mergeCell ref="H122:I122"/>
    <mergeCell ref="J122:K122"/>
    <mergeCell ref="B123:F123"/>
    <mergeCell ref="A139:F139"/>
    <mergeCell ref="J139:K139"/>
    <mergeCell ref="J140:K140"/>
    <mergeCell ref="H142:I142"/>
    <mergeCell ref="H143:I143"/>
    <mergeCell ref="B140:F140"/>
    <mergeCell ref="B141:F141"/>
    <mergeCell ref="H141:I141"/>
    <mergeCell ref="J141:K141"/>
    <mergeCell ref="B142:F142"/>
    <mergeCell ref="J142:K142"/>
    <mergeCell ref="J143:K143"/>
    <mergeCell ref="H89:I89"/>
    <mergeCell ref="J89:K89"/>
    <mergeCell ref="B87:F87"/>
    <mergeCell ref="H87:I87"/>
    <mergeCell ref="J87:K87"/>
    <mergeCell ref="B88:F88"/>
    <mergeCell ref="H88:I88"/>
    <mergeCell ref="J88:K88"/>
    <mergeCell ref="B89:F89"/>
    <mergeCell ref="B108:F108"/>
    <mergeCell ref="H108:I108"/>
    <mergeCell ref="J108:K108"/>
    <mergeCell ref="B109:F109"/>
    <mergeCell ref="H109:I109"/>
    <mergeCell ref="J109:K109"/>
    <mergeCell ref="H110:K110"/>
    <mergeCell ref="H136:I136"/>
    <mergeCell ref="J136:K136"/>
    <mergeCell ref="B134:F134"/>
    <mergeCell ref="H134:I134"/>
    <mergeCell ref="J134:K134"/>
    <mergeCell ref="B135:F135"/>
    <mergeCell ref="H135:I135"/>
    <mergeCell ref="J135:K135"/>
    <mergeCell ref="B136:F136"/>
    <mergeCell ref="H133:I133"/>
    <mergeCell ref="J133:K133"/>
    <mergeCell ref="H127:K127"/>
    <mergeCell ref="H128:K128"/>
    <mergeCell ref="E131:G131"/>
    <mergeCell ref="H82:I82"/>
    <mergeCell ref="J82:K82"/>
    <mergeCell ref="H84:K84"/>
    <mergeCell ref="H107:I107"/>
    <mergeCell ref="J107:K107"/>
    <mergeCell ref="B105:F105"/>
    <mergeCell ref="H105:I105"/>
    <mergeCell ref="J105:K105"/>
    <mergeCell ref="B106:F106"/>
    <mergeCell ref="H106:I106"/>
    <mergeCell ref="J106:K106"/>
    <mergeCell ref="B107:F107"/>
    <mergeCell ref="J97:K97"/>
    <mergeCell ref="B98:F98"/>
    <mergeCell ref="H101:I101"/>
    <mergeCell ref="J101:K101"/>
    <mergeCell ref="B99:F99"/>
    <mergeCell ref="H99:I99"/>
    <mergeCell ref="J99:K99"/>
    <mergeCell ref="B100:F100"/>
    <mergeCell ref="H117:I117"/>
    <mergeCell ref="J117:K117"/>
    <mergeCell ref="A80:F80"/>
    <mergeCell ref="H80:I80"/>
    <mergeCell ref="J80:K80"/>
    <mergeCell ref="B81:F81"/>
    <mergeCell ref="H81:I81"/>
    <mergeCell ref="J81:K81"/>
    <mergeCell ref="B82:F82"/>
    <mergeCell ref="H86:I86"/>
    <mergeCell ref="J86:K86"/>
    <mergeCell ref="B83:F83"/>
    <mergeCell ref="H83:I83"/>
    <mergeCell ref="J83:K83"/>
    <mergeCell ref="A85:F85"/>
    <mergeCell ref="H85:I85"/>
    <mergeCell ref="J85:K85"/>
    <mergeCell ref="B86:F86"/>
    <mergeCell ref="H104:I104"/>
    <mergeCell ref="J104:K104"/>
    <mergeCell ref="B102:F102"/>
    <mergeCell ref="H102:I102"/>
    <mergeCell ref="J102:K102"/>
    <mergeCell ref="B103:F103"/>
    <mergeCell ref="H103:I103"/>
    <mergeCell ref="J103:K103"/>
    <mergeCell ref="B104:F104"/>
    <mergeCell ref="H98:I98"/>
    <mergeCell ref="J98:K98"/>
    <mergeCell ref="B96:F96"/>
    <mergeCell ref="H96:I96"/>
    <mergeCell ref="J96:K96"/>
    <mergeCell ref="B97:F97"/>
    <mergeCell ref="H97:I97"/>
    <mergeCell ref="H100:I100"/>
    <mergeCell ref="J100:K100"/>
    <mergeCell ref="B101:F101"/>
    <mergeCell ref="H92:I92"/>
    <mergeCell ref="J92:K92"/>
    <mergeCell ref="B90:F90"/>
    <mergeCell ref="H90:I90"/>
    <mergeCell ref="J90:K90"/>
    <mergeCell ref="B91:F91"/>
    <mergeCell ref="H91:I91"/>
    <mergeCell ref="J91:K91"/>
    <mergeCell ref="B92:F92"/>
    <mergeCell ref="H95:I95"/>
    <mergeCell ref="J95:K95"/>
    <mergeCell ref="B93:F93"/>
    <mergeCell ref="H93:I93"/>
    <mergeCell ref="J93:K93"/>
    <mergeCell ref="B94:F94"/>
    <mergeCell ref="H94:I94"/>
    <mergeCell ref="J94:K94"/>
    <mergeCell ref="B95:F95"/>
    <mergeCell ref="H56:I56"/>
    <mergeCell ref="J56:K56"/>
    <mergeCell ref="B57:F57"/>
    <mergeCell ref="H57:I57"/>
    <mergeCell ref="J62:K62"/>
    <mergeCell ref="B63:F63"/>
    <mergeCell ref="H63:I63"/>
    <mergeCell ref="J63:K63"/>
    <mergeCell ref="B64:F64"/>
    <mergeCell ref="H76:I76"/>
    <mergeCell ref="J76:K76"/>
    <mergeCell ref="E73:G73"/>
    <mergeCell ref="A74:L74"/>
    <mergeCell ref="A75:D76"/>
    <mergeCell ref="E75:E76"/>
    <mergeCell ref="F75:G75"/>
    <mergeCell ref="H75:K75"/>
    <mergeCell ref="L75:L76"/>
    <mergeCell ref="B66:F66"/>
    <mergeCell ref="H66:I66"/>
    <mergeCell ref="J66:K66"/>
    <mergeCell ref="B67:F67"/>
    <mergeCell ref="H67:I67"/>
    <mergeCell ref="J67:K67"/>
    <mergeCell ref="H68:K68"/>
    <mergeCell ref="H69:K69"/>
    <mergeCell ref="H70:K70"/>
    <mergeCell ref="B65:F65"/>
    <mergeCell ref="H65:I65"/>
    <mergeCell ref="J65:K65"/>
    <mergeCell ref="B41:F41"/>
    <mergeCell ref="H41:I41"/>
    <mergeCell ref="J41:K41"/>
    <mergeCell ref="B42:F42"/>
    <mergeCell ref="B77:D77"/>
    <mergeCell ref="H77:I77"/>
    <mergeCell ref="J77:K77"/>
    <mergeCell ref="B78:D78"/>
    <mergeCell ref="H78:I78"/>
    <mergeCell ref="J78:K78"/>
    <mergeCell ref="H79:K79"/>
    <mergeCell ref="H52:I52"/>
    <mergeCell ref="J52:K52"/>
    <mergeCell ref="B50:F50"/>
    <mergeCell ref="H50:I50"/>
    <mergeCell ref="J50:K50"/>
    <mergeCell ref="B51:F51"/>
    <mergeCell ref="H51:I51"/>
    <mergeCell ref="J51:K51"/>
    <mergeCell ref="B52:F52"/>
    <mergeCell ref="H55:I55"/>
    <mergeCell ref="J55:K55"/>
    <mergeCell ref="B53:F53"/>
    <mergeCell ref="H53:I53"/>
    <mergeCell ref="J53:K53"/>
    <mergeCell ref="B54:F54"/>
    <mergeCell ref="H54:I54"/>
    <mergeCell ref="J54:K54"/>
    <mergeCell ref="B55:F55"/>
    <mergeCell ref="H58:I58"/>
    <mergeCell ref="J58:K58"/>
    <mergeCell ref="B56:F56"/>
    <mergeCell ref="H35:I35"/>
    <mergeCell ref="J35:K35"/>
    <mergeCell ref="H36:K36"/>
    <mergeCell ref="H49:I49"/>
    <mergeCell ref="J49:K49"/>
    <mergeCell ref="B47:F47"/>
    <mergeCell ref="H47:I47"/>
    <mergeCell ref="J47:K47"/>
    <mergeCell ref="B48:F48"/>
    <mergeCell ref="H48:I48"/>
    <mergeCell ref="J48:K48"/>
    <mergeCell ref="B49:F49"/>
    <mergeCell ref="A44:F44"/>
    <mergeCell ref="H44:I44"/>
    <mergeCell ref="J44:K44"/>
    <mergeCell ref="B45:F45"/>
    <mergeCell ref="H45:I45"/>
    <mergeCell ref="H39:I39"/>
    <mergeCell ref="J39:K39"/>
    <mergeCell ref="A37:F37"/>
    <mergeCell ref="H37:I37"/>
    <mergeCell ref="J37:K37"/>
    <mergeCell ref="B38:F38"/>
    <mergeCell ref="H38:I38"/>
    <mergeCell ref="J38:K38"/>
    <mergeCell ref="B39:F39"/>
    <mergeCell ref="H42:I42"/>
    <mergeCell ref="J42:K42"/>
    <mergeCell ref="H43:K43"/>
    <mergeCell ref="B40:F40"/>
    <mergeCell ref="H40:I40"/>
    <mergeCell ref="J40:K40"/>
    <mergeCell ref="A1:L1"/>
    <mergeCell ref="E2:G2"/>
    <mergeCell ref="A3:L3"/>
    <mergeCell ref="A4:F4"/>
    <mergeCell ref="H4:I4"/>
    <mergeCell ref="J4:K4"/>
    <mergeCell ref="B5:F5"/>
    <mergeCell ref="H9:I9"/>
    <mergeCell ref="J9:K9"/>
    <mergeCell ref="B6:F6"/>
    <mergeCell ref="H6:I6"/>
    <mergeCell ref="J6:K6"/>
    <mergeCell ref="A8:F8"/>
    <mergeCell ref="H8:I8"/>
    <mergeCell ref="J8:K8"/>
    <mergeCell ref="B9:F9"/>
    <mergeCell ref="H12:I12"/>
    <mergeCell ref="J12:K12"/>
    <mergeCell ref="B10:F10"/>
    <mergeCell ref="H10:I10"/>
    <mergeCell ref="J10:K10"/>
    <mergeCell ref="B11:F11"/>
    <mergeCell ref="H11:I11"/>
    <mergeCell ref="J11:K11"/>
    <mergeCell ref="B12:F12"/>
    <mergeCell ref="H25:K25"/>
    <mergeCell ref="H26:K26"/>
    <mergeCell ref="H27:K27"/>
    <mergeCell ref="H33:I33"/>
    <mergeCell ref="J33:K33"/>
    <mergeCell ref="E30:G30"/>
    <mergeCell ref="A31:L31"/>
    <mergeCell ref="A32:D33"/>
    <mergeCell ref="E32:E33"/>
    <mergeCell ref="F32:G32"/>
    <mergeCell ref="H32:K32"/>
    <mergeCell ref="L32:L33"/>
    <mergeCell ref="H5:I5"/>
    <mergeCell ref="J5:K5"/>
    <mergeCell ref="H7:K7"/>
    <mergeCell ref="J21:K21"/>
    <mergeCell ref="B19:F19"/>
    <mergeCell ref="H19:I19"/>
    <mergeCell ref="J19:K19"/>
    <mergeCell ref="B20:F20"/>
    <mergeCell ref="H20:I20"/>
    <mergeCell ref="J20:K20"/>
    <mergeCell ref="B21:F21"/>
    <mergeCell ref="B22:F22"/>
    <mergeCell ref="H22:I22"/>
    <mergeCell ref="J22:K22"/>
    <mergeCell ref="B23:F23"/>
    <mergeCell ref="H23:I23"/>
    <mergeCell ref="J23:K23"/>
    <mergeCell ref="B13:F13"/>
    <mergeCell ref="H13:I13"/>
    <mergeCell ref="J13:K13"/>
    <mergeCell ref="B719:F719"/>
    <mergeCell ref="H719:I719"/>
    <mergeCell ref="J719:K719"/>
    <mergeCell ref="B720:F720"/>
    <mergeCell ref="H720:I720"/>
    <mergeCell ref="J720:K720"/>
    <mergeCell ref="H721:K721"/>
    <mergeCell ref="H15:I15"/>
    <mergeCell ref="J15:K15"/>
    <mergeCell ref="H703:K703"/>
    <mergeCell ref="H704:I704"/>
    <mergeCell ref="J704:K704"/>
    <mergeCell ref="H696:I696"/>
    <mergeCell ref="H697:I697"/>
    <mergeCell ref="H698:I698"/>
    <mergeCell ref="J698:K698"/>
    <mergeCell ref="H699:K699"/>
    <mergeCell ref="H700:I700"/>
    <mergeCell ref="J700:K700"/>
    <mergeCell ref="B697:F697"/>
    <mergeCell ref="B698:F698"/>
    <mergeCell ref="A700:F700"/>
    <mergeCell ref="B701:F701"/>
    <mergeCell ref="J45:K45"/>
    <mergeCell ref="B46:F46"/>
    <mergeCell ref="J57:K57"/>
    <mergeCell ref="B58:F58"/>
    <mergeCell ref="H61:I61"/>
    <mergeCell ref="J61:K61"/>
    <mergeCell ref="B59:F59"/>
    <mergeCell ref="H59:I59"/>
    <mergeCell ref="H46:I46"/>
    <mergeCell ref="H668:K668"/>
    <mergeCell ref="H669:K669"/>
    <mergeCell ref="H670:K670"/>
    <mergeCell ref="E673:G673"/>
    <mergeCell ref="A674:L674"/>
    <mergeCell ref="A675:L675"/>
    <mergeCell ref="H676:K676"/>
    <mergeCell ref="E679:G679"/>
    <mergeCell ref="B683:F683"/>
    <mergeCell ref="A685:F685"/>
    <mergeCell ref="B24:F24"/>
    <mergeCell ref="H24:I24"/>
    <mergeCell ref="J24:K24"/>
    <mergeCell ref="B705:C705"/>
    <mergeCell ref="D705:E705"/>
    <mergeCell ref="F705:G705"/>
    <mergeCell ref="H705:I705"/>
    <mergeCell ref="J705:K705"/>
    <mergeCell ref="J46:K46"/>
    <mergeCell ref="J59:K59"/>
    <mergeCell ref="B60:F60"/>
    <mergeCell ref="H60:I60"/>
    <mergeCell ref="J60:K60"/>
    <mergeCell ref="B61:F61"/>
    <mergeCell ref="H64:I64"/>
    <mergeCell ref="J64:K64"/>
    <mergeCell ref="B62:F62"/>
    <mergeCell ref="H62:I62"/>
    <mergeCell ref="B34:D34"/>
    <mergeCell ref="H34:I34"/>
    <mergeCell ref="J34:K34"/>
    <mergeCell ref="B35:D35"/>
    <mergeCell ref="B14:F14"/>
    <mergeCell ref="H14:I14"/>
    <mergeCell ref="J14:K14"/>
    <mergeCell ref="B15:F15"/>
    <mergeCell ref="H18:I18"/>
    <mergeCell ref="J18:K18"/>
    <mergeCell ref="B16:F16"/>
    <mergeCell ref="H16:I16"/>
    <mergeCell ref="J16:K16"/>
    <mergeCell ref="B17:F17"/>
    <mergeCell ref="H17:I17"/>
    <mergeCell ref="J17:K17"/>
    <mergeCell ref="B18:F18"/>
    <mergeCell ref="H21:I21"/>
    <mergeCell ref="D704:E704"/>
    <mergeCell ref="F704:G704"/>
    <mergeCell ref="A704:C704"/>
    <mergeCell ref="J687:K687"/>
    <mergeCell ref="H688:I688"/>
    <mergeCell ref="J688:K688"/>
    <mergeCell ref="H689:K689"/>
    <mergeCell ref="H690:K690"/>
    <mergeCell ref="H691:K691"/>
    <mergeCell ref="E694:G694"/>
    <mergeCell ref="A695:L695"/>
    <mergeCell ref="A696:F696"/>
    <mergeCell ref="J696:K696"/>
    <mergeCell ref="J697:K697"/>
    <mergeCell ref="H701:I701"/>
    <mergeCell ref="J701:K701"/>
    <mergeCell ref="H702:I702"/>
    <mergeCell ref="J702:K702"/>
    <mergeCell ref="B702:F702"/>
    <mergeCell ref="H706:I706"/>
    <mergeCell ref="J706:K706"/>
    <mergeCell ref="H707:K707"/>
    <mergeCell ref="H708:K708"/>
    <mergeCell ref="H709:K709"/>
    <mergeCell ref="D706:E706"/>
    <mergeCell ref="F706:G706"/>
    <mergeCell ref="E712:G712"/>
    <mergeCell ref="A713:L713"/>
    <mergeCell ref="A714:F714"/>
    <mergeCell ref="J714:K714"/>
    <mergeCell ref="B715:F715"/>
    <mergeCell ref="J715:K715"/>
    <mergeCell ref="H718:I718"/>
    <mergeCell ref="J718:K718"/>
    <mergeCell ref="H714:I714"/>
    <mergeCell ref="H715:I715"/>
    <mergeCell ref="B716:F716"/>
    <mergeCell ref="H716:I716"/>
    <mergeCell ref="J716:K716"/>
    <mergeCell ref="H717:K717"/>
    <mergeCell ref="A718:F718"/>
    <mergeCell ref="B706:C706"/>
    <mergeCell ref="B686:F686"/>
    <mergeCell ref="B687:F687"/>
    <mergeCell ref="B688:F688"/>
    <mergeCell ref="A680:L680"/>
    <mergeCell ref="A681:F681"/>
    <mergeCell ref="H681:I681"/>
    <mergeCell ref="J681:K681"/>
    <mergeCell ref="B682:F682"/>
    <mergeCell ref="J682:K682"/>
    <mergeCell ref="J683:K683"/>
    <mergeCell ref="H682:I682"/>
    <mergeCell ref="H683:I683"/>
    <mergeCell ref="H684:K684"/>
    <mergeCell ref="H685:I685"/>
    <mergeCell ref="J685:K685"/>
    <mergeCell ref="H686:I686"/>
    <mergeCell ref="J686:K686"/>
    <mergeCell ref="H687:I687"/>
    <mergeCell ref="H667:I667"/>
    <mergeCell ref="J667:K667"/>
    <mergeCell ref="B664:C664"/>
    <mergeCell ref="B665:C665"/>
    <mergeCell ref="D665:E665"/>
    <mergeCell ref="F665:G665"/>
    <mergeCell ref="H665:I665"/>
    <mergeCell ref="J665:K665"/>
    <mergeCell ref="B666:C666"/>
    <mergeCell ref="H666:I666"/>
    <mergeCell ref="J666:K666"/>
    <mergeCell ref="B659:F659"/>
    <mergeCell ref="B660:F660"/>
    <mergeCell ref="H664:I664"/>
    <mergeCell ref="B663:C663"/>
    <mergeCell ref="D663:E663"/>
    <mergeCell ref="F663:G663"/>
    <mergeCell ref="H663:I663"/>
    <mergeCell ref="J663:K663"/>
    <mergeCell ref="D664:E664"/>
    <mergeCell ref="J664:K664"/>
    <mergeCell ref="E643:G643"/>
    <mergeCell ref="A644:L644"/>
    <mergeCell ref="A645:D646"/>
    <mergeCell ref="E645:E646"/>
    <mergeCell ref="F645:G645"/>
    <mergeCell ref="L645:L646"/>
    <mergeCell ref="B647:D647"/>
    <mergeCell ref="H647:I647"/>
    <mergeCell ref="J647:K647"/>
    <mergeCell ref="B648:D648"/>
    <mergeCell ref="J648:K648"/>
    <mergeCell ref="B649:D649"/>
    <mergeCell ref="J650:K650"/>
    <mergeCell ref="H649:I649"/>
    <mergeCell ref="J649:K649"/>
    <mergeCell ref="H648:I648"/>
    <mergeCell ref="H650:I650"/>
    <mergeCell ref="B650:D650"/>
    <mergeCell ref="H732:I732"/>
    <mergeCell ref="H662:I662"/>
    <mergeCell ref="J662:K662"/>
    <mergeCell ref="H658:I658"/>
    <mergeCell ref="H659:I659"/>
    <mergeCell ref="H660:I660"/>
    <mergeCell ref="H661:K661"/>
    <mergeCell ref="A662:C662"/>
    <mergeCell ref="D662:E662"/>
    <mergeCell ref="F662:G662"/>
    <mergeCell ref="J656:K656"/>
    <mergeCell ref="J657:K657"/>
    <mergeCell ref="J658:K658"/>
    <mergeCell ref="J659:K659"/>
    <mergeCell ref="J660:K660"/>
    <mergeCell ref="H657:I657"/>
    <mergeCell ref="H645:K645"/>
    <mergeCell ref="H646:I646"/>
    <mergeCell ref="J646:K646"/>
    <mergeCell ref="J653:K653"/>
    <mergeCell ref="H654:K654"/>
    <mergeCell ref="J655:K655"/>
    <mergeCell ref="H652:I652"/>
    <mergeCell ref="H653:I653"/>
    <mergeCell ref="H655:I655"/>
    <mergeCell ref="H656:I656"/>
    <mergeCell ref="H725:K725"/>
    <mergeCell ref="D666:E666"/>
    <mergeCell ref="F666:G666"/>
    <mergeCell ref="B667:C667"/>
    <mergeCell ref="D667:E667"/>
    <mergeCell ref="F667:G667"/>
    <mergeCell ref="A652:F652"/>
    <mergeCell ref="B653:F653"/>
    <mergeCell ref="A655:F655"/>
    <mergeCell ref="B656:F656"/>
    <mergeCell ref="B657:F657"/>
    <mergeCell ref="B658:F658"/>
    <mergeCell ref="F664:G664"/>
    <mergeCell ref="H738:I738"/>
    <mergeCell ref="J738:K738"/>
    <mergeCell ref="B760:D760"/>
    <mergeCell ref="H760:I760"/>
    <mergeCell ref="J760:K760"/>
    <mergeCell ref="B761:D761"/>
    <mergeCell ref="H761:I761"/>
    <mergeCell ref="J761:K761"/>
    <mergeCell ref="H759:I759"/>
    <mergeCell ref="J759:K759"/>
    <mergeCell ref="A752:L752"/>
    <mergeCell ref="H753:K753"/>
    <mergeCell ref="E756:G756"/>
    <mergeCell ref="A757:L757"/>
    <mergeCell ref="A758:D759"/>
    <mergeCell ref="H740:K740"/>
    <mergeCell ref="H741:K741"/>
    <mergeCell ref="E744:G744"/>
    <mergeCell ref="H726:K726"/>
    <mergeCell ref="H727:K727"/>
    <mergeCell ref="E730:G730"/>
    <mergeCell ref="A731:L731"/>
    <mergeCell ref="A732:D732"/>
    <mergeCell ref="J732:K732"/>
    <mergeCell ref="E732:F732"/>
    <mergeCell ref="H762:K762"/>
    <mergeCell ref="H765:I765"/>
    <mergeCell ref="J765:K765"/>
    <mergeCell ref="H766:K766"/>
    <mergeCell ref="H767:K767"/>
    <mergeCell ref="H768:K768"/>
    <mergeCell ref="A763:F763"/>
    <mergeCell ref="H763:I763"/>
    <mergeCell ref="J763:K763"/>
    <mergeCell ref="B764:F764"/>
    <mergeCell ref="H764:I764"/>
    <mergeCell ref="J764:K764"/>
    <mergeCell ref="B765:F765"/>
    <mergeCell ref="B737:D737"/>
    <mergeCell ref="E737:F737"/>
    <mergeCell ref="H737:I737"/>
    <mergeCell ref="J737:K737"/>
    <mergeCell ref="B738:D738"/>
    <mergeCell ref="E738:F738"/>
    <mergeCell ref="A745:L745"/>
    <mergeCell ref="A746:L746"/>
    <mergeCell ref="H747:K747"/>
    <mergeCell ref="E750:G750"/>
    <mergeCell ref="A751:L751"/>
    <mergeCell ref="E758:E759"/>
    <mergeCell ref="F758:G758"/>
    <mergeCell ref="H758:K758"/>
    <mergeCell ref="L758:L759"/>
    <mergeCell ref="B739:D739"/>
    <mergeCell ref="E739:F739"/>
    <mergeCell ref="H739:I739"/>
    <mergeCell ref="J739:K739"/>
    <mergeCell ref="B637:D637"/>
    <mergeCell ref="E637:F637"/>
    <mergeCell ref="E735:F735"/>
    <mergeCell ref="H735:I735"/>
    <mergeCell ref="J735:K735"/>
    <mergeCell ref="E736:F736"/>
    <mergeCell ref="H736:I736"/>
    <mergeCell ref="J736:K736"/>
    <mergeCell ref="B736:D736"/>
    <mergeCell ref="F723:G723"/>
    <mergeCell ref="H723:I723"/>
    <mergeCell ref="A722:C722"/>
    <mergeCell ref="D722:E722"/>
    <mergeCell ref="F722:G722"/>
    <mergeCell ref="H722:I722"/>
    <mergeCell ref="J722:K722"/>
    <mergeCell ref="D723:E723"/>
    <mergeCell ref="J723:K723"/>
    <mergeCell ref="B723:C723"/>
    <mergeCell ref="B724:C724"/>
    <mergeCell ref="D724:E724"/>
    <mergeCell ref="F724:G724"/>
    <mergeCell ref="H724:I724"/>
    <mergeCell ref="J724:K724"/>
    <mergeCell ref="B733:D733"/>
    <mergeCell ref="E733:F733"/>
    <mergeCell ref="H733:I733"/>
    <mergeCell ref="J733:K733"/>
    <mergeCell ref="H734:K734"/>
    <mergeCell ref="A735:D735"/>
    <mergeCell ref="H651:K651"/>
    <mergeCell ref="J652:K652"/>
    <mergeCell ref="D613:E613"/>
    <mergeCell ref="F613:G613"/>
    <mergeCell ref="H613:I613"/>
    <mergeCell ref="J613:K613"/>
    <mergeCell ref="D615:E615"/>
    <mergeCell ref="F615:G615"/>
    <mergeCell ref="B616:C616"/>
    <mergeCell ref="D616:E616"/>
    <mergeCell ref="F616:G616"/>
    <mergeCell ref="A613:C613"/>
    <mergeCell ref="B614:C614"/>
    <mergeCell ref="D614:E614"/>
    <mergeCell ref="F614:G614"/>
    <mergeCell ref="H614:I614"/>
    <mergeCell ref="J614:K614"/>
    <mergeCell ref="B615:C615"/>
    <mergeCell ref="H634:I634"/>
    <mergeCell ref="H630:I630"/>
    <mergeCell ref="J630:K630"/>
    <mergeCell ref="B631:D631"/>
    <mergeCell ref="E631:F631"/>
    <mergeCell ref="H631:I631"/>
    <mergeCell ref="J631:K631"/>
    <mergeCell ref="B632:D632"/>
    <mergeCell ref="E632:F632"/>
    <mergeCell ref="H632:I632"/>
    <mergeCell ref="H615:I615"/>
    <mergeCell ref="J615:K615"/>
    <mergeCell ref="H616:I616"/>
    <mergeCell ref="J616:K616"/>
    <mergeCell ref="H617:K617"/>
    <mergeCell ref="H618:K618"/>
    <mergeCell ref="J606:K606"/>
    <mergeCell ref="H607:K607"/>
    <mergeCell ref="A604:F604"/>
    <mergeCell ref="H604:I604"/>
    <mergeCell ref="J604:K604"/>
    <mergeCell ref="B605:F605"/>
    <mergeCell ref="H605:I605"/>
    <mergeCell ref="J605:K605"/>
    <mergeCell ref="B606:F606"/>
    <mergeCell ref="H610:I610"/>
    <mergeCell ref="J610:K610"/>
    <mergeCell ref="H612:K612"/>
    <mergeCell ref="A608:F608"/>
    <mergeCell ref="H608:I608"/>
    <mergeCell ref="J608:K608"/>
    <mergeCell ref="B609:F609"/>
    <mergeCell ref="H609:I609"/>
    <mergeCell ref="J609:K609"/>
    <mergeCell ref="B610:F610"/>
    <mergeCell ref="B611:F611"/>
    <mergeCell ref="H611:I611"/>
    <mergeCell ref="J611:K611"/>
    <mergeCell ref="L598:L599"/>
    <mergeCell ref="H599:I599"/>
    <mergeCell ref="J599:K599"/>
    <mergeCell ref="E596:G596"/>
    <mergeCell ref="A597:L597"/>
    <mergeCell ref="A598:D599"/>
    <mergeCell ref="E598:E599"/>
    <mergeCell ref="F598:G598"/>
    <mergeCell ref="H602:I602"/>
    <mergeCell ref="J602:K602"/>
    <mergeCell ref="H603:K603"/>
    <mergeCell ref="B600:D600"/>
    <mergeCell ref="H600:I600"/>
    <mergeCell ref="J600:K600"/>
    <mergeCell ref="B601:D601"/>
    <mergeCell ref="H601:I601"/>
    <mergeCell ref="J601:K601"/>
    <mergeCell ref="B602:D602"/>
    <mergeCell ref="L556:L557"/>
    <mergeCell ref="H557:I557"/>
    <mergeCell ref="J557:K557"/>
    <mergeCell ref="H550:K550"/>
    <mergeCell ref="H551:K551"/>
    <mergeCell ref="E554:G554"/>
    <mergeCell ref="A555:L555"/>
    <mergeCell ref="A556:D557"/>
    <mergeCell ref="B561:F561"/>
    <mergeCell ref="A563:F563"/>
    <mergeCell ref="B564:F564"/>
    <mergeCell ref="A566:F566"/>
    <mergeCell ref="B567:F567"/>
    <mergeCell ref="B568:F568"/>
    <mergeCell ref="B569:F569"/>
    <mergeCell ref="B558:D558"/>
    <mergeCell ref="H558:I558"/>
    <mergeCell ref="J558:K558"/>
    <mergeCell ref="H559:K559"/>
    <mergeCell ref="A560:F560"/>
    <mergeCell ref="J560:K560"/>
    <mergeCell ref="J561:K561"/>
    <mergeCell ref="H560:I560"/>
    <mergeCell ref="H561:I561"/>
    <mergeCell ref="H562:K562"/>
    <mergeCell ref="H563:I563"/>
    <mergeCell ref="J563:K563"/>
    <mergeCell ref="H564:I564"/>
    <mergeCell ref="J564:K564"/>
    <mergeCell ref="H639:K639"/>
    <mergeCell ref="H640:K640"/>
    <mergeCell ref="H581:I581"/>
    <mergeCell ref="H582:I582"/>
    <mergeCell ref="H583:K583"/>
    <mergeCell ref="B579:D579"/>
    <mergeCell ref="H579:I579"/>
    <mergeCell ref="J579:K579"/>
    <mergeCell ref="H580:K580"/>
    <mergeCell ref="A581:F581"/>
    <mergeCell ref="J581:K581"/>
    <mergeCell ref="J582:K582"/>
    <mergeCell ref="H588:I588"/>
    <mergeCell ref="H589:I589"/>
    <mergeCell ref="B582:F582"/>
    <mergeCell ref="A584:F584"/>
    <mergeCell ref="H584:I584"/>
    <mergeCell ref="J584:K584"/>
    <mergeCell ref="H585:I585"/>
    <mergeCell ref="J585:K585"/>
    <mergeCell ref="H586:K586"/>
    <mergeCell ref="B585:F585"/>
    <mergeCell ref="A587:F587"/>
    <mergeCell ref="H587:I587"/>
    <mergeCell ref="J587:K587"/>
    <mergeCell ref="B630:D630"/>
    <mergeCell ref="E630:F630"/>
    <mergeCell ref="H591:K591"/>
    <mergeCell ref="H592:K592"/>
    <mergeCell ref="H593:K593"/>
    <mergeCell ref="H598:K598"/>
    <mergeCell ref="H606:I606"/>
    <mergeCell ref="A623:L623"/>
    <mergeCell ref="E624:F624"/>
    <mergeCell ref="H624:I624"/>
    <mergeCell ref="J624:K624"/>
    <mergeCell ref="H626:I626"/>
    <mergeCell ref="J626:K626"/>
    <mergeCell ref="A624:D624"/>
    <mergeCell ref="B625:D625"/>
    <mergeCell ref="E625:F625"/>
    <mergeCell ref="H625:I625"/>
    <mergeCell ref="J625:K625"/>
    <mergeCell ref="B626:D626"/>
    <mergeCell ref="E626:F626"/>
    <mergeCell ref="B638:D638"/>
    <mergeCell ref="E638:F638"/>
    <mergeCell ref="H638:I638"/>
    <mergeCell ref="J638:K638"/>
    <mergeCell ref="H635:I635"/>
    <mergeCell ref="J632:K632"/>
    <mergeCell ref="H633:K633"/>
    <mergeCell ref="A634:D634"/>
    <mergeCell ref="E634:F634"/>
    <mergeCell ref="J634:K634"/>
    <mergeCell ref="E635:F635"/>
    <mergeCell ref="J635:K635"/>
    <mergeCell ref="H637:I637"/>
    <mergeCell ref="J637:K637"/>
    <mergeCell ref="B635:D635"/>
    <mergeCell ref="B636:D636"/>
    <mergeCell ref="E636:F636"/>
    <mergeCell ref="H636:I636"/>
    <mergeCell ref="J636:K636"/>
    <mergeCell ref="H571:K571"/>
    <mergeCell ref="H572:K572"/>
    <mergeCell ref="H578:I578"/>
    <mergeCell ref="J578:K578"/>
    <mergeCell ref="E575:G575"/>
    <mergeCell ref="A576:L576"/>
    <mergeCell ref="A577:D578"/>
    <mergeCell ref="E577:E578"/>
    <mergeCell ref="F577:G577"/>
    <mergeCell ref="H577:K577"/>
    <mergeCell ref="L577:L578"/>
    <mergeCell ref="B628:D628"/>
    <mergeCell ref="B629:D629"/>
    <mergeCell ref="E629:F629"/>
    <mergeCell ref="H629:I629"/>
    <mergeCell ref="J629:K629"/>
    <mergeCell ref="B627:D627"/>
    <mergeCell ref="E627:F627"/>
    <mergeCell ref="H627:I627"/>
    <mergeCell ref="J627:K627"/>
    <mergeCell ref="E628:F628"/>
    <mergeCell ref="H628:I628"/>
    <mergeCell ref="J628:K628"/>
    <mergeCell ref="B588:F588"/>
    <mergeCell ref="J588:K588"/>
    <mergeCell ref="J589:K589"/>
    <mergeCell ref="B589:F589"/>
    <mergeCell ref="B590:F590"/>
    <mergeCell ref="H590:I590"/>
    <mergeCell ref="J590:K590"/>
    <mergeCell ref="H619:K619"/>
    <mergeCell ref="E622:G622"/>
    <mergeCell ref="A547:F547"/>
    <mergeCell ref="H547:I547"/>
    <mergeCell ref="J547:K547"/>
    <mergeCell ref="B548:F548"/>
    <mergeCell ref="H548:I548"/>
    <mergeCell ref="J548:K548"/>
    <mergeCell ref="H549:K549"/>
    <mergeCell ref="H565:K565"/>
    <mergeCell ref="H566:I566"/>
    <mergeCell ref="J566:K566"/>
    <mergeCell ref="H567:I567"/>
    <mergeCell ref="J567:K567"/>
    <mergeCell ref="H568:I568"/>
    <mergeCell ref="J568:K568"/>
    <mergeCell ref="H569:I569"/>
    <mergeCell ref="J569:K569"/>
    <mergeCell ref="H570:K570"/>
    <mergeCell ref="E556:E557"/>
    <mergeCell ref="F556:G556"/>
    <mergeCell ref="H556:K556"/>
    <mergeCell ref="E502:E503"/>
    <mergeCell ref="F502:G502"/>
    <mergeCell ref="H502:K502"/>
    <mergeCell ref="L502:L503"/>
    <mergeCell ref="H503:I503"/>
    <mergeCell ref="J503:K503"/>
    <mergeCell ref="A502:D503"/>
    <mergeCell ref="B504:D504"/>
    <mergeCell ref="H504:I504"/>
    <mergeCell ref="J504:K504"/>
    <mergeCell ref="H505:K505"/>
    <mergeCell ref="A506:F506"/>
    <mergeCell ref="J506:K506"/>
    <mergeCell ref="J507:K507"/>
    <mergeCell ref="H506:I506"/>
    <mergeCell ref="H507:I507"/>
    <mergeCell ref="H508:I508"/>
    <mergeCell ref="J508:K508"/>
    <mergeCell ref="B534:D534"/>
    <mergeCell ref="H534:I534"/>
    <mergeCell ref="J534:K534"/>
    <mergeCell ref="B535:D535"/>
    <mergeCell ref="H535:I535"/>
    <mergeCell ref="J535:K535"/>
    <mergeCell ref="B536:D536"/>
    <mergeCell ref="H536:I536"/>
    <mergeCell ref="J536:K536"/>
    <mergeCell ref="H537:K537"/>
    <mergeCell ref="H538:K538"/>
    <mergeCell ref="H539:K539"/>
    <mergeCell ref="J545:K545"/>
    <mergeCell ref="H546:K546"/>
    <mergeCell ref="E542:G542"/>
    <mergeCell ref="A543:L543"/>
    <mergeCell ref="A544:F544"/>
    <mergeCell ref="H544:I544"/>
    <mergeCell ref="J544:K544"/>
    <mergeCell ref="B545:F545"/>
    <mergeCell ref="H545:I545"/>
    <mergeCell ref="E523:G523"/>
    <mergeCell ref="H509:I509"/>
    <mergeCell ref="J509:K509"/>
    <mergeCell ref="H510:K510"/>
    <mergeCell ref="H511:I511"/>
    <mergeCell ref="J511:K511"/>
    <mergeCell ref="F512:K512"/>
    <mergeCell ref="H513:K513"/>
    <mergeCell ref="H514:K514"/>
    <mergeCell ref="H515:K515"/>
    <mergeCell ref="H516:K516"/>
    <mergeCell ref="H533:I533"/>
    <mergeCell ref="J533:K533"/>
    <mergeCell ref="E530:G530"/>
    <mergeCell ref="A531:L531"/>
    <mergeCell ref="A532:D533"/>
    <mergeCell ref="E532:E533"/>
    <mergeCell ref="F532:G532"/>
    <mergeCell ref="H532:K532"/>
    <mergeCell ref="L532:L533"/>
    <mergeCell ref="H495:K495"/>
    <mergeCell ref="H517:I517"/>
    <mergeCell ref="J517:K517"/>
    <mergeCell ref="H518:I518"/>
    <mergeCell ref="J518:K518"/>
    <mergeCell ref="H519:I519"/>
    <mergeCell ref="J519:K519"/>
    <mergeCell ref="H520:K520"/>
    <mergeCell ref="H521:K521"/>
    <mergeCell ref="L521:L522"/>
    <mergeCell ref="H525:K525"/>
    <mergeCell ref="H526:K526"/>
    <mergeCell ref="H496:K496"/>
    <mergeCell ref="H497:K497"/>
    <mergeCell ref="E500:G500"/>
    <mergeCell ref="A501:L501"/>
    <mergeCell ref="H527:K527"/>
    <mergeCell ref="B507:F507"/>
    <mergeCell ref="B508:F508"/>
    <mergeCell ref="B509:F509"/>
    <mergeCell ref="A511:D511"/>
    <mergeCell ref="F511:G511"/>
    <mergeCell ref="B512:D512"/>
    <mergeCell ref="A517:F517"/>
    <mergeCell ref="C524:D524"/>
    <mergeCell ref="E524:G524"/>
    <mergeCell ref="B518:F518"/>
    <mergeCell ref="B519:F519"/>
    <mergeCell ref="A521:B522"/>
    <mergeCell ref="C521:D522"/>
    <mergeCell ref="E521:G522"/>
    <mergeCell ref="C523:D523"/>
    <mergeCell ref="H433:I433"/>
    <mergeCell ref="J433:K433"/>
    <mergeCell ref="H434:K434"/>
    <mergeCell ref="E441:E442"/>
    <mergeCell ref="F441:G441"/>
    <mergeCell ref="H441:K441"/>
    <mergeCell ref="L441:L442"/>
    <mergeCell ref="H442:I442"/>
    <mergeCell ref="J442:K442"/>
    <mergeCell ref="H435:K435"/>
    <mergeCell ref="H436:K436"/>
    <mergeCell ref="E439:G439"/>
    <mergeCell ref="A440:L440"/>
    <mergeCell ref="A441:D442"/>
    <mergeCell ref="B494:C494"/>
    <mergeCell ref="D494:E494"/>
    <mergeCell ref="F494:G494"/>
    <mergeCell ref="H494:I494"/>
    <mergeCell ref="J494:K494"/>
    <mergeCell ref="H489:I489"/>
    <mergeCell ref="H490:I490"/>
    <mergeCell ref="B487:D487"/>
    <mergeCell ref="H487:I487"/>
    <mergeCell ref="J487:K487"/>
    <mergeCell ref="H488:K488"/>
    <mergeCell ref="A489:F489"/>
    <mergeCell ref="J489:K489"/>
    <mergeCell ref="J490:K490"/>
    <mergeCell ref="F493:G493"/>
    <mergeCell ref="H493:I493"/>
    <mergeCell ref="B490:F490"/>
    <mergeCell ref="B491:F491"/>
    <mergeCell ref="H491:I491"/>
    <mergeCell ref="J491:K491"/>
    <mergeCell ref="H492:K492"/>
    <mergeCell ref="D493:E493"/>
    <mergeCell ref="J493:K493"/>
    <mergeCell ref="A493:C493"/>
    <mergeCell ref="B475:F475"/>
    <mergeCell ref="H475:I475"/>
    <mergeCell ref="J475:K475"/>
    <mergeCell ref="B476:F476"/>
    <mergeCell ref="J476:K476"/>
    <mergeCell ref="B477:F477"/>
    <mergeCell ref="J477:K477"/>
    <mergeCell ref="H476:I476"/>
    <mergeCell ref="H477:I477"/>
    <mergeCell ref="H478:K478"/>
    <mergeCell ref="H479:K479"/>
    <mergeCell ref="H480:K480"/>
    <mergeCell ref="H486:I486"/>
    <mergeCell ref="J486:K486"/>
    <mergeCell ref="E483:G483"/>
    <mergeCell ref="A484:L484"/>
    <mergeCell ref="A485:D486"/>
    <mergeCell ref="E485:E486"/>
    <mergeCell ref="F485:G485"/>
    <mergeCell ref="H485:K485"/>
    <mergeCell ref="L485:L486"/>
    <mergeCell ref="B472:F472"/>
    <mergeCell ref="H472:I472"/>
    <mergeCell ref="J472:K472"/>
    <mergeCell ref="H473:K473"/>
    <mergeCell ref="H474:I474"/>
    <mergeCell ref="J474:K474"/>
    <mergeCell ref="A452:F452"/>
    <mergeCell ref="B453:F453"/>
    <mergeCell ref="H453:I453"/>
    <mergeCell ref="J453:K453"/>
    <mergeCell ref="B454:F454"/>
    <mergeCell ref="J454:K454"/>
    <mergeCell ref="B455:F455"/>
    <mergeCell ref="J455:K455"/>
    <mergeCell ref="H454:I454"/>
    <mergeCell ref="H455:I455"/>
    <mergeCell ref="H456:K456"/>
    <mergeCell ref="H457:K457"/>
    <mergeCell ref="H458:K458"/>
    <mergeCell ref="A474:F474"/>
    <mergeCell ref="H467:I467"/>
    <mergeCell ref="H468:I468"/>
    <mergeCell ref="B465:D465"/>
    <mergeCell ref="H465:I465"/>
    <mergeCell ref="J465:K465"/>
    <mergeCell ref="H466:K466"/>
    <mergeCell ref="A467:F467"/>
    <mergeCell ref="J467:K467"/>
    <mergeCell ref="J468:K468"/>
    <mergeCell ref="B468:F468"/>
    <mergeCell ref="B469:F469"/>
    <mergeCell ref="H469:I469"/>
    <mergeCell ref="J469:K469"/>
    <mergeCell ref="H470:K470"/>
    <mergeCell ref="H471:I471"/>
    <mergeCell ref="J471:K471"/>
    <mergeCell ref="A471:F471"/>
    <mergeCell ref="B447:F447"/>
    <mergeCell ref="H447:I447"/>
    <mergeCell ref="J447:K447"/>
    <mergeCell ref="H448:K448"/>
    <mergeCell ref="H449:I449"/>
    <mergeCell ref="J449:K449"/>
    <mergeCell ref="A449:F449"/>
    <mergeCell ref="B450:F450"/>
    <mergeCell ref="H450:I450"/>
    <mergeCell ref="J450:K450"/>
    <mergeCell ref="H451:K451"/>
    <mergeCell ref="H452:I452"/>
    <mergeCell ref="J452:K452"/>
    <mergeCell ref="H464:I464"/>
    <mergeCell ref="J464:K464"/>
    <mergeCell ref="E461:G461"/>
    <mergeCell ref="A462:L462"/>
    <mergeCell ref="A463:D464"/>
    <mergeCell ref="E463:E464"/>
    <mergeCell ref="F463:G463"/>
    <mergeCell ref="H463:K463"/>
    <mergeCell ref="L463:L464"/>
    <mergeCell ref="H402:K402"/>
    <mergeCell ref="H403:K403"/>
    <mergeCell ref="E406:G406"/>
    <mergeCell ref="B421:F421"/>
    <mergeCell ref="B422:F422"/>
    <mergeCell ref="H422:I422"/>
    <mergeCell ref="J422:K422"/>
    <mergeCell ref="H423:K423"/>
    <mergeCell ref="H424:K424"/>
    <mergeCell ref="H425:K425"/>
    <mergeCell ref="H445:I445"/>
    <mergeCell ref="H446:I446"/>
    <mergeCell ref="B443:D443"/>
    <mergeCell ref="H443:I443"/>
    <mergeCell ref="J443:K443"/>
    <mergeCell ref="H444:K444"/>
    <mergeCell ref="A445:F445"/>
    <mergeCell ref="J445:K445"/>
    <mergeCell ref="J446:K446"/>
    <mergeCell ref="B446:F446"/>
    <mergeCell ref="B431:F431"/>
    <mergeCell ref="B432:F432"/>
    <mergeCell ref="B433:F433"/>
    <mergeCell ref="E428:G428"/>
    <mergeCell ref="A429:L429"/>
    <mergeCell ref="A430:F430"/>
    <mergeCell ref="J430:K430"/>
    <mergeCell ref="J431:K431"/>
    <mergeCell ref="H430:I430"/>
    <mergeCell ref="H431:I431"/>
    <mergeCell ref="H432:I432"/>
    <mergeCell ref="J432:K432"/>
    <mergeCell ref="A395:D395"/>
    <mergeCell ref="E395:F395"/>
    <mergeCell ref="J395:K395"/>
    <mergeCell ref="E396:F396"/>
    <mergeCell ref="J396:K396"/>
    <mergeCell ref="H395:I395"/>
    <mergeCell ref="H396:I396"/>
    <mergeCell ref="H397:K397"/>
    <mergeCell ref="H398:I398"/>
    <mergeCell ref="J398:K398"/>
    <mergeCell ref="H399:I399"/>
    <mergeCell ref="J399:K399"/>
    <mergeCell ref="B401:D401"/>
    <mergeCell ref="E401:F401"/>
    <mergeCell ref="H401:I401"/>
    <mergeCell ref="J401:K401"/>
    <mergeCell ref="B396:D396"/>
    <mergeCell ref="A398:D398"/>
    <mergeCell ref="E398:F398"/>
    <mergeCell ref="B399:D399"/>
    <mergeCell ref="E399:F399"/>
    <mergeCell ref="B400:D400"/>
    <mergeCell ref="E400:F400"/>
    <mergeCell ref="H400:I400"/>
    <mergeCell ref="J400:K400"/>
    <mergeCell ref="H416:I416"/>
    <mergeCell ref="H417:I417"/>
    <mergeCell ref="H418:K418"/>
    <mergeCell ref="B414:F414"/>
    <mergeCell ref="H414:I414"/>
    <mergeCell ref="J414:K414"/>
    <mergeCell ref="H415:K415"/>
    <mergeCell ref="A416:F416"/>
    <mergeCell ref="J416:K416"/>
    <mergeCell ref="J417:K417"/>
    <mergeCell ref="H420:I420"/>
    <mergeCell ref="H421:I421"/>
    <mergeCell ref="B417:F417"/>
    <mergeCell ref="A419:F419"/>
    <mergeCell ref="H419:I419"/>
    <mergeCell ref="J419:K419"/>
    <mergeCell ref="B420:F420"/>
    <mergeCell ref="J420:K420"/>
    <mergeCell ref="J421:K421"/>
    <mergeCell ref="B381:D381"/>
    <mergeCell ref="H381:I381"/>
    <mergeCell ref="J381:K381"/>
    <mergeCell ref="H382:K382"/>
    <mergeCell ref="H383:K383"/>
    <mergeCell ref="H384:K384"/>
    <mergeCell ref="A408:D409"/>
    <mergeCell ref="B410:D410"/>
    <mergeCell ref="A407:L407"/>
    <mergeCell ref="E408:E409"/>
    <mergeCell ref="F408:G408"/>
    <mergeCell ref="H408:K408"/>
    <mergeCell ref="L408:L409"/>
    <mergeCell ref="H409:I409"/>
    <mergeCell ref="J409:K409"/>
    <mergeCell ref="H413:I413"/>
    <mergeCell ref="J413:K413"/>
    <mergeCell ref="H410:I410"/>
    <mergeCell ref="J410:K410"/>
    <mergeCell ref="H411:K411"/>
    <mergeCell ref="A412:F412"/>
    <mergeCell ref="H412:I412"/>
    <mergeCell ref="J412:K412"/>
    <mergeCell ref="B413:F413"/>
    <mergeCell ref="E387:G387"/>
    <mergeCell ref="A388:L388"/>
    <mergeCell ref="A389:L389"/>
    <mergeCell ref="H390:K390"/>
    <mergeCell ref="H391:K391"/>
    <mergeCell ref="H392:K392"/>
    <mergeCell ref="E393:G393"/>
    <mergeCell ref="A394:L394"/>
    <mergeCell ref="H336:I336"/>
    <mergeCell ref="J336:K336"/>
    <mergeCell ref="H339:K339"/>
    <mergeCell ref="H340:K340"/>
    <mergeCell ref="H341:K341"/>
    <mergeCell ref="E344:G344"/>
    <mergeCell ref="A345:L345"/>
    <mergeCell ref="B348:D348"/>
    <mergeCell ref="B349:D349"/>
    <mergeCell ref="B350:D350"/>
    <mergeCell ref="B351:D351"/>
    <mergeCell ref="A353:F353"/>
    <mergeCell ref="B354:F354"/>
    <mergeCell ref="A346:D347"/>
    <mergeCell ref="E346:E347"/>
    <mergeCell ref="F346:G346"/>
    <mergeCell ref="H346:K346"/>
    <mergeCell ref="L346:L347"/>
    <mergeCell ref="J347:K347"/>
    <mergeCell ref="J348:K348"/>
    <mergeCell ref="H347:I347"/>
    <mergeCell ref="H348:I348"/>
    <mergeCell ref="H349:I349"/>
    <mergeCell ref="J349:K349"/>
    <mergeCell ref="H350:I350"/>
    <mergeCell ref="J350:K350"/>
    <mergeCell ref="H351:I351"/>
    <mergeCell ref="J351:K351"/>
    <mergeCell ref="H352:K352"/>
    <mergeCell ref="H353:I353"/>
    <mergeCell ref="J353:K353"/>
    <mergeCell ref="H354:I354"/>
    <mergeCell ref="B371:F371"/>
    <mergeCell ref="H371:I371"/>
    <mergeCell ref="J371:K371"/>
    <mergeCell ref="H372:K372"/>
    <mergeCell ref="H373:K373"/>
    <mergeCell ref="H374:K374"/>
    <mergeCell ref="H379:K379"/>
    <mergeCell ref="L379:L380"/>
    <mergeCell ref="H380:I380"/>
    <mergeCell ref="J380:K380"/>
    <mergeCell ref="E377:G377"/>
    <mergeCell ref="A378:L378"/>
    <mergeCell ref="A379:D380"/>
    <mergeCell ref="E379:E380"/>
    <mergeCell ref="F379:G379"/>
    <mergeCell ref="A333:C333"/>
    <mergeCell ref="D333:E333"/>
    <mergeCell ref="F333:G333"/>
    <mergeCell ref="H333:I333"/>
    <mergeCell ref="J333:K333"/>
    <mergeCell ref="B334:C334"/>
    <mergeCell ref="D334:E334"/>
    <mergeCell ref="J334:K334"/>
    <mergeCell ref="D336:E337"/>
    <mergeCell ref="D338:E338"/>
    <mergeCell ref="F334:G334"/>
    <mergeCell ref="H334:I334"/>
    <mergeCell ref="H335:K335"/>
    <mergeCell ref="A336:B337"/>
    <mergeCell ref="C336:C337"/>
    <mergeCell ref="F336:G336"/>
    <mergeCell ref="L336:L337"/>
    <mergeCell ref="H356:K356"/>
    <mergeCell ref="H357:K357"/>
    <mergeCell ref="E360:G360"/>
    <mergeCell ref="A361:L361"/>
    <mergeCell ref="A362:D362"/>
    <mergeCell ref="J362:K362"/>
    <mergeCell ref="E362:F362"/>
    <mergeCell ref="H362:I362"/>
    <mergeCell ref="B363:D363"/>
    <mergeCell ref="E363:F363"/>
    <mergeCell ref="H363:I363"/>
    <mergeCell ref="J363:K363"/>
    <mergeCell ref="H364:K364"/>
    <mergeCell ref="H365:K365"/>
    <mergeCell ref="E368:G368"/>
    <mergeCell ref="A369:L369"/>
    <mergeCell ref="H370:I370"/>
    <mergeCell ref="J370:K370"/>
    <mergeCell ref="A370:F370"/>
  </mergeCells>
  <pageMargins left="0.27559055118110237" right="0.27559055118110237" top="0.27559055118110237" bottom="0.2755905511811023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/>
  </sheetPr>
  <dimension ref="A1:J1000"/>
  <sheetViews>
    <sheetView topLeftCell="A52" zoomScale="145" zoomScaleNormal="145" workbookViewId="0">
      <selection sqref="A1:J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26" width="8.7109375" customWidth="1"/>
  </cols>
  <sheetData>
    <row r="1" spans="1:10" ht="102" customHeight="1">
      <c r="A1" s="154"/>
      <c r="B1" s="127"/>
      <c r="C1" s="127"/>
      <c r="D1" s="127"/>
      <c r="E1" s="127"/>
      <c r="F1" s="127"/>
      <c r="G1" s="127"/>
      <c r="H1" s="127"/>
      <c r="I1" s="127"/>
    </row>
    <row r="2" spans="1:10" ht="9.75" customHeight="1">
      <c r="A2" s="44"/>
      <c r="B2" s="44"/>
      <c r="C2" s="44"/>
      <c r="D2" s="170"/>
      <c r="E2" s="127"/>
      <c r="F2" s="127"/>
      <c r="G2" s="44"/>
      <c r="H2" s="44"/>
      <c r="I2" s="44"/>
    </row>
    <row r="3" spans="1:10" ht="19.5" customHeight="1">
      <c r="A3" s="206" t="s">
        <v>2231</v>
      </c>
      <c r="B3" s="149"/>
      <c r="C3" s="149"/>
      <c r="D3" s="149"/>
      <c r="E3" s="149"/>
      <c r="F3" s="149"/>
      <c r="G3" s="149"/>
      <c r="H3" s="149"/>
      <c r="I3" s="150"/>
    </row>
    <row r="4" spans="1:10" ht="15" customHeight="1">
      <c r="A4" s="172" t="s">
        <v>2232</v>
      </c>
      <c r="B4" s="149"/>
      <c r="C4" s="150"/>
      <c r="D4" s="173" t="s">
        <v>2233</v>
      </c>
      <c r="E4" s="150"/>
      <c r="F4" s="73" t="s">
        <v>2234</v>
      </c>
      <c r="G4" s="73" t="s">
        <v>2235</v>
      </c>
      <c r="H4" s="73" t="s">
        <v>2236</v>
      </c>
      <c r="I4" s="73" t="s">
        <v>2237</v>
      </c>
    </row>
    <row r="5" spans="1:10" ht="15" customHeight="1">
      <c r="A5" s="80" t="s">
        <v>2238</v>
      </c>
      <c r="B5" s="174" t="s">
        <v>2239</v>
      </c>
      <c r="C5" s="150"/>
      <c r="D5" s="175" t="s">
        <v>2240</v>
      </c>
      <c r="E5" s="150"/>
      <c r="F5" s="80" t="s">
        <v>2241</v>
      </c>
      <c r="G5" s="87">
        <v>0.35</v>
      </c>
      <c r="H5" s="81">
        <v>9.1300000000000008</v>
      </c>
      <c r="I5" s="81">
        <v>3.2</v>
      </c>
      <c r="J5" s="88" t="s">
        <v>2242</v>
      </c>
    </row>
    <row r="6" spans="1:10" ht="15" customHeight="1">
      <c r="A6" s="44"/>
      <c r="B6" s="44"/>
      <c r="C6" s="44"/>
      <c r="D6" s="44"/>
      <c r="E6" s="44"/>
      <c r="F6" s="44"/>
      <c r="G6" s="178" t="s">
        <v>2243</v>
      </c>
      <c r="H6" s="150"/>
      <c r="I6" s="82">
        <v>3.2</v>
      </c>
    </row>
    <row r="7" spans="1:10" ht="15" customHeight="1">
      <c r="A7" s="172" t="s">
        <v>2244</v>
      </c>
      <c r="B7" s="149"/>
      <c r="C7" s="150"/>
      <c r="D7" s="173" t="s">
        <v>2245</v>
      </c>
      <c r="E7" s="150"/>
      <c r="F7" s="73" t="s">
        <v>2246</v>
      </c>
      <c r="G7" s="73" t="s">
        <v>2247</v>
      </c>
      <c r="H7" s="73" t="s">
        <v>2248</v>
      </c>
      <c r="I7" s="73" t="s">
        <v>2249</v>
      </c>
    </row>
    <row r="8" spans="1:10" ht="15" customHeight="1">
      <c r="A8" s="80" t="s">
        <v>2250</v>
      </c>
      <c r="B8" s="174" t="s">
        <v>2251</v>
      </c>
      <c r="C8" s="150"/>
      <c r="D8" s="175" t="s">
        <v>2252</v>
      </c>
      <c r="E8" s="150"/>
      <c r="F8" s="80" t="s">
        <v>2253</v>
      </c>
      <c r="G8" s="87">
        <v>0.02</v>
      </c>
      <c r="H8" s="81">
        <v>288.95</v>
      </c>
      <c r="I8" s="81">
        <v>5.78</v>
      </c>
      <c r="J8" s="88" t="s">
        <v>2254</v>
      </c>
    </row>
    <row r="9" spans="1:10" ht="15" customHeight="1">
      <c r="A9" s="44"/>
      <c r="B9" s="44"/>
      <c r="C9" s="44"/>
      <c r="D9" s="44"/>
      <c r="E9" s="44"/>
      <c r="F9" s="44"/>
      <c r="G9" s="178" t="s">
        <v>2255</v>
      </c>
      <c r="H9" s="150"/>
      <c r="I9" s="82">
        <v>5.78</v>
      </c>
    </row>
    <row r="10" spans="1:10" ht="15" customHeight="1">
      <c r="A10" s="44"/>
      <c r="B10" s="44"/>
      <c r="C10" s="44"/>
      <c r="D10" s="44"/>
      <c r="E10" s="44"/>
      <c r="F10" s="44"/>
      <c r="G10" s="169" t="s">
        <v>2256</v>
      </c>
      <c r="H10" s="150"/>
      <c r="I10" s="67">
        <v>8.98</v>
      </c>
    </row>
    <row r="11" spans="1:10" ht="15" customHeight="1">
      <c r="A11" s="44"/>
      <c r="B11" s="44"/>
      <c r="C11" s="44"/>
      <c r="D11" s="44"/>
      <c r="E11" s="44"/>
      <c r="F11" s="44"/>
    </row>
    <row r="12" spans="1:10" ht="15" customHeight="1">
      <c r="A12" s="44"/>
      <c r="B12" s="44"/>
      <c r="C12" s="44"/>
      <c r="D12" s="44"/>
      <c r="E12" s="44"/>
      <c r="F12" s="44"/>
    </row>
    <row r="13" spans="1:10" ht="9.75" customHeight="1">
      <c r="A13" s="44"/>
      <c r="B13" s="44"/>
      <c r="C13" s="44"/>
      <c r="D13" s="170"/>
      <c r="E13" s="127"/>
      <c r="F13" s="127"/>
      <c r="G13" s="44"/>
      <c r="H13" s="44"/>
      <c r="I13" s="44"/>
    </row>
    <row r="14" spans="1:10" ht="19.5" customHeight="1">
      <c r="A14" s="206" t="s">
        <v>2257</v>
      </c>
      <c r="B14" s="149"/>
      <c r="C14" s="149"/>
      <c r="D14" s="149"/>
      <c r="E14" s="149"/>
      <c r="F14" s="149"/>
      <c r="G14" s="149"/>
      <c r="H14" s="149"/>
      <c r="I14" s="150"/>
    </row>
    <row r="15" spans="1:10" ht="12.75" customHeight="1">
      <c r="A15" s="185" t="s">
        <v>2258</v>
      </c>
      <c r="B15" s="146"/>
      <c r="C15" s="186"/>
      <c r="D15" s="190" t="s">
        <v>2259</v>
      </c>
      <c r="E15" s="179" t="s">
        <v>2260</v>
      </c>
      <c r="F15" s="150"/>
      <c r="G15" s="179" t="s">
        <v>2261</v>
      </c>
      <c r="H15" s="150"/>
      <c r="I15" s="184" t="s">
        <v>2262</v>
      </c>
    </row>
    <row r="16" spans="1:10" ht="12" customHeight="1">
      <c r="A16" s="187"/>
      <c r="B16" s="188"/>
      <c r="C16" s="189"/>
      <c r="D16" s="191"/>
      <c r="E16" s="73" t="s">
        <v>2263</v>
      </c>
      <c r="F16" s="73" t="s">
        <v>2264</v>
      </c>
      <c r="G16" s="73" t="s">
        <v>2265</v>
      </c>
      <c r="H16" s="73" t="s">
        <v>2266</v>
      </c>
      <c r="I16" s="156"/>
    </row>
    <row r="17" spans="1:10" ht="15" customHeight="1">
      <c r="A17" s="69" t="s">
        <v>2267</v>
      </c>
      <c r="B17" s="181" t="s">
        <v>2268</v>
      </c>
      <c r="C17" s="150"/>
      <c r="D17" s="74">
        <v>2</v>
      </c>
      <c r="E17" s="74">
        <v>1</v>
      </c>
      <c r="F17" s="74">
        <v>0</v>
      </c>
      <c r="G17" s="71">
        <v>132.48150000000001</v>
      </c>
      <c r="H17" s="71">
        <v>56.466099999999997</v>
      </c>
      <c r="I17" s="71">
        <v>264.96300000000002</v>
      </c>
      <c r="J17" s="88" t="s">
        <v>2254</v>
      </c>
    </row>
    <row r="18" spans="1:10" ht="15" customHeight="1">
      <c r="A18" s="69" t="s">
        <v>2269</v>
      </c>
      <c r="B18" s="181" t="s">
        <v>2270</v>
      </c>
      <c r="C18" s="150"/>
      <c r="D18" s="74">
        <v>1</v>
      </c>
      <c r="E18" s="74">
        <v>1</v>
      </c>
      <c r="F18" s="74">
        <v>0</v>
      </c>
      <c r="G18" s="71">
        <v>21.837800000000001</v>
      </c>
      <c r="H18" s="71">
        <v>2.7915000000000001</v>
      </c>
      <c r="I18" s="71">
        <v>21.837800000000001</v>
      </c>
      <c r="J18" s="88" t="s">
        <v>2254</v>
      </c>
    </row>
    <row r="19" spans="1:10" ht="15" customHeight="1">
      <c r="A19" s="69" t="s">
        <v>2271</v>
      </c>
      <c r="B19" s="181" t="s">
        <v>2272</v>
      </c>
      <c r="C19" s="150"/>
      <c r="D19" s="74">
        <v>1</v>
      </c>
      <c r="E19" s="74">
        <v>1</v>
      </c>
      <c r="F19" s="74">
        <v>0</v>
      </c>
      <c r="G19" s="71">
        <v>58.581499999999998</v>
      </c>
      <c r="H19" s="71">
        <v>42.441499999999998</v>
      </c>
      <c r="I19" s="71">
        <v>58.581499999999998</v>
      </c>
      <c r="J19" s="88" t="s">
        <v>2254</v>
      </c>
    </row>
    <row r="20" spans="1:10" ht="15" customHeight="1">
      <c r="A20" s="44"/>
      <c r="B20" s="44"/>
      <c r="C20" s="44"/>
      <c r="D20" s="44"/>
      <c r="E20" s="44"/>
      <c r="F20" s="44"/>
      <c r="G20" s="168" t="s">
        <v>2273</v>
      </c>
      <c r="H20" s="150"/>
      <c r="I20" s="72">
        <v>345.38229999999999</v>
      </c>
    </row>
    <row r="21" spans="1:10" ht="19.5" customHeight="1">
      <c r="A21" s="180" t="s">
        <v>2274</v>
      </c>
      <c r="B21" s="149"/>
      <c r="C21" s="149"/>
      <c r="D21" s="149"/>
      <c r="E21" s="150"/>
      <c r="F21" s="65" t="s">
        <v>2275</v>
      </c>
      <c r="G21" s="65" t="s">
        <v>2276</v>
      </c>
      <c r="H21" s="65" t="s">
        <v>2277</v>
      </c>
      <c r="I21" s="65" t="s">
        <v>2278</v>
      </c>
    </row>
    <row r="22" spans="1:10" ht="15" customHeight="1">
      <c r="A22" s="69" t="s">
        <v>2279</v>
      </c>
      <c r="B22" s="181" t="s">
        <v>2280</v>
      </c>
      <c r="C22" s="149"/>
      <c r="D22" s="149"/>
      <c r="E22" s="149"/>
      <c r="F22" s="69" t="s">
        <v>2281</v>
      </c>
      <c r="G22" s="74">
        <v>2</v>
      </c>
      <c r="H22" s="71">
        <v>10.5078</v>
      </c>
      <c r="I22" s="71">
        <v>21.015599999999999</v>
      </c>
      <c r="J22" s="88" t="s">
        <v>2254</v>
      </c>
    </row>
    <row r="23" spans="1:10" ht="15" customHeight="1">
      <c r="A23" s="44"/>
      <c r="B23" s="44"/>
      <c r="C23" s="44"/>
      <c r="D23" s="44"/>
      <c r="E23" s="44"/>
      <c r="F23" s="44"/>
      <c r="G23" s="168" t="s">
        <v>2282</v>
      </c>
      <c r="H23" s="150"/>
      <c r="I23" s="72">
        <v>21.015599999999999</v>
      </c>
    </row>
    <row r="24" spans="1:10" ht="19.5" customHeight="1">
      <c r="A24" s="180" t="s">
        <v>2283</v>
      </c>
      <c r="B24" s="149"/>
      <c r="C24" s="149"/>
      <c r="D24" s="149"/>
      <c r="E24" s="150"/>
      <c r="F24" s="65" t="s">
        <v>2284</v>
      </c>
      <c r="G24" s="65" t="s">
        <v>2285</v>
      </c>
      <c r="H24" s="65" t="s">
        <v>2286</v>
      </c>
      <c r="I24" s="65" t="s">
        <v>2287</v>
      </c>
    </row>
    <row r="25" spans="1:10" ht="15" customHeight="1">
      <c r="A25" s="69" t="s">
        <v>2288</v>
      </c>
      <c r="B25" s="181" t="s">
        <v>2289</v>
      </c>
      <c r="C25" s="149"/>
      <c r="D25" s="149"/>
      <c r="E25" s="150"/>
      <c r="F25" s="69" t="s">
        <v>2290</v>
      </c>
      <c r="G25" s="71">
        <v>102</v>
      </c>
      <c r="H25" s="71">
        <v>7.56</v>
      </c>
      <c r="I25" s="71">
        <v>771.12</v>
      </c>
      <c r="J25" s="88" t="s">
        <v>2254</v>
      </c>
    </row>
    <row r="26" spans="1:10" ht="15.75" customHeight="1">
      <c r="A26" s="69" t="s">
        <v>2291</v>
      </c>
      <c r="B26" s="181" t="s">
        <v>2292</v>
      </c>
      <c r="C26" s="149"/>
      <c r="D26" s="149"/>
      <c r="E26" s="150"/>
      <c r="F26" s="69" t="s">
        <v>2293</v>
      </c>
      <c r="G26" s="71">
        <v>1.64</v>
      </c>
      <c r="H26" s="71">
        <v>294.58999999999997</v>
      </c>
      <c r="I26" s="71">
        <v>483.12759999999997</v>
      </c>
      <c r="J26" s="88" t="s">
        <v>2254</v>
      </c>
    </row>
    <row r="27" spans="1:10" ht="15.75" customHeight="1">
      <c r="A27" s="69" t="s">
        <v>2294</v>
      </c>
      <c r="B27" s="181" t="s">
        <v>2295</v>
      </c>
      <c r="C27" s="149"/>
      <c r="D27" s="149"/>
      <c r="E27" s="150"/>
      <c r="F27" s="69" t="s">
        <v>2296</v>
      </c>
      <c r="G27" s="71">
        <v>10</v>
      </c>
      <c r="H27" s="71">
        <v>8.9600000000000009</v>
      </c>
      <c r="I27" s="71">
        <v>89.6</v>
      </c>
      <c r="J27" s="88" t="s">
        <v>2254</v>
      </c>
    </row>
    <row r="28" spans="1:10" ht="15" customHeight="1">
      <c r="A28" s="69" t="s">
        <v>2297</v>
      </c>
      <c r="B28" s="181" t="s">
        <v>2298</v>
      </c>
      <c r="C28" s="149"/>
      <c r="D28" s="149"/>
      <c r="E28" s="150"/>
      <c r="F28" s="69" t="s">
        <v>2299</v>
      </c>
      <c r="G28" s="71">
        <v>59</v>
      </c>
      <c r="H28" s="71">
        <v>8.02</v>
      </c>
      <c r="I28" s="71">
        <v>473.18</v>
      </c>
      <c r="J28" s="88" t="s">
        <v>2254</v>
      </c>
    </row>
    <row r="29" spans="1:10" ht="15" customHeight="1">
      <c r="A29" s="44"/>
      <c r="B29" s="44"/>
      <c r="C29" s="44"/>
      <c r="D29" s="44"/>
      <c r="E29" s="44"/>
      <c r="F29" s="44"/>
      <c r="G29" s="168" t="s">
        <v>2300</v>
      </c>
      <c r="H29" s="150"/>
      <c r="I29" s="72">
        <v>1817.0275999999999</v>
      </c>
    </row>
    <row r="30" spans="1:10" ht="15" customHeight="1">
      <c r="A30" s="180" t="s">
        <v>2301</v>
      </c>
      <c r="B30" s="150"/>
      <c r="C30" s="173" t="s">
        <v>2302</v>
      </c>
      <c r="D30" s="150"/>
      <c r="E30" s="173" t="s">
        <v>2303</v>
      </c>
      <c r="F30" s="150"/>
      <c r="G30" s="73" t="s">
        <v>2304</v>
      </c>
      <c r="H30" s="73" t="s">
        <v>2305</v>
      </c>
      <c r="I30" s="73" t="s">
        <v>2306</v>
      </c>
    </row>
    <row r="31" spans="1:10" ht="27.75" customHeight="1">
      <c r="A31" s="76" t="s">
        <v>2307</v>
      </c>
      <c r="B31" s="78" t="s">
        <v>2308</v>
      </c>
      <c r="C31" s="193" t="s">
        <v>2309</v>
      </c>
      <c r="D31" s="150"/>
      <c r="E31" s="193" t="s">
        <v>2310</v>
      </c>
      <c r="F31" s="150"/>
      <c r="G31" s="89">
        <v>5.3760000000000003</v>
      </c>
      <c r="H31" s="77">
        <v>9.2899999999999991</v>
      </c>
      <c r="I31" s="77">
        <v>49.943040000000003</v>
      </c>
      <c r="J31" s="88" t="s">
        <v>2254</v>
      </c>
    </row>
    <row r="32" spans="1:10" ht="15" customHeight="1">
      <c r="A32" s="44"/>
      <c r="B32" s="44"/>
      <c r="C32" s="44"/>
      <c r="D32" s="44"/>
      <c r="E32" s="44"/>
      <c r="F32" s="44"/>
      <c r="G32" s="168" t="s">
        <v>2311</v>
      </c>
      <c r="H32" s="150"/>
      <c r="I32" s="71">
        <v>49.942999999999998</v>
      </c>
    </row>
    <row r="33" spans="1:10" ht="15" customHeight="1">
      <c r="A33" s="44"/>
      <c r="B33" s="44"/>
      <c r="C33" s="44"/>
      <c r="D33" s="44"/>
      <c r="E33" s="44"/>
      <c r="F33" s="44"/>
      <c r="G33" s="169" t="s">
        <v>2312</v>
      </c>
      <c r="H33" s="150"/>
      <c r="I33" s="71">
        <v>1898.5565999999999</v>
      </c>
    </row>
    <row r="34" spans="1:10" ht="15" customHeight="1">
      <c r="A34" s="44"/>
      <c r="B34" s="44"/>
      <c r="C34" s="44"/>
      <c r="D34" s="44"/>
      <c r="E34" s="44"/>
      <c r="F34" s="44"/>
      <c r="G34" s="169" t="s">
        <v>2313</v>
      </c>
      <c r="H34" s="150"/>
      <c r="I34" s="67">
        <v>1898.56</v>
      </c>
    </row>
    <row r="35" spans="1:10" ht="15" customHeight="1">
      <c r="A35" s="44"/>
      <c r="B35" s="44"/>
      <c r="C35" s="44"/>
      <c r="D35" s="44"/>
      <c r="E35" s="44"/>
      <c r="F35" s="44"/>
    </row>
    <row r="36" spans="1:10" ht="15" customHeight="1">
      <c r="A36" s="44"/>
      <c r="B36" s="44"/>
      <c r="C36" s="44"/>
      <c r="D36" s="44"/>
      <c r="E36" s="44"/>
      <c r="F36" s="44"/>
    </row>
    <row r="37" spans="1:10" ht="9.75" customHeight="1">
      <c r="A37" s="44"/>
      <c r="B37" s="44"/>
      <c r="C37" s="44"/>
      <c r="D37" s="170"/>
      <c r="E37" s="127"/>
      <c r="F37" s="127"/>
      <c r="G37" s="44"/>
      <c r="H37" s="44"/>
      <c r="I37" s="44"/>
    </row>
    <row r="38" spans="1:10" ht="19.5" customHeight="1">
      <c r="A38" s="171" t="s">
        <v>2314</v>
      </c>
      <c r="B38" s="149"/>
      <c r="C38" s="149"/>
      <c r="D38" s="149"/>
      <c r="E38" s="149"/>
      <c r="F38" s="149"/>
      <c r="G38" s="149"/>
      <c r="H38" s="149"/>
      <c r="I38" s="150"/>
    </row>
    <row r="39" spans="1:10" ht="12.75" customHeight="1">
      <c r="A39" s="185" t="s">
        <v>2315</v>
      </c>
      <c r="B39" s="146"/>
      <c r="C39" s="186"/>
      <c r="D39" s="190" t="s">
        <v>2316</v>
      </c>
      <c r="E39" s="179" t="s">
        <v>2317</v>
      </c>
      <c r="F39" s="150"/>
      <c r="G39" s="179" t="s">
        <v>2318</v>
      </c>
      <c r="H39" s="150"/>
      <c r="I39" s="184" t="s">
        <v>2319</v>
      </c>
    </row>
    <row r="40" spans="1:10" ht="12" customHeight="1">
      <c r="A40" s="187"/>
      <c r="B40" s="188"/>
      <c r="C40" s="189"/>
      <c r="D40" s="191"/>
      <c r="E40" s="73" t="s">
        <v>2320</v>
      </c>
      <c r="F40" s="73" t="s">
        <v>2321</v>
      </c>
      <c r="G40" s="73" t="s">
        <v>2322</v>
      </c>
      <c r="H40" s="73" t="s">
        <v>2323</v>
      </c>
      <c r="I40" s="156"/>
    </row>
    <row r="41" spans="1:10" ht="15" customHeight="1">
      <c r="A41" s="69" t="s">
        <v>2324</v>
      </c>
      <c r="B41" s="181" t="s">
        <v>2325</v>
      </c>
      <c r="C41" s="150"/>
      <c r="D41" s="74">
        <v>2</v>
      </c>
      <c r="E41" s="74">
        <v>1</v>
      </c>
      <c r="F41" s="74">
        <v>0</v>
      </c>
      <c r="G41" s="71">
        <v>132.48150000000001</v>
      </c>
      <c r="H41" s="71">
        <v>56.466099999999997</v>
      </c>
      <c r="I41" s="71">
        <v>264.96300000000002</v>
      </c>
      <c r="J41" s="88" t="s">
        <v>2254</v>
      </c>
    </row>
    <row r="42" spans="1:10" ht="15" customHeight="1">
      <c r="A42" s="69" t="s">
        <v>2326</v>
      </c>
      <c r="B42" s="181" t="s">
        <v>2327</v>
      </c>
      <c r="C42" s="150"/>
      <c r="D42" s="74">
        <v>1</v>
      </c>
      <c r="E42" s="74">
        <v>1</v>
      </c>
      <c r="F42" s="74">
        <v>0</v>
      </c>
      <c r="G42" s="71">
        <v>21.837800000000001</v>
      </c>
      <c r="H42" s="71">
        <v>2.7915000000000001</v>
      </c>
      <c r="I42" s="71">
        <v>21.837800000000001</v>
      </c>
      <c r="J42" s="88" t="s">
        <v>2254</v>
      </c>
    </row>
    <row r="43" spans="1:10" ht="15" customHeight="1">
      <c r="A43" s="69" t="s">
        <v>2328</v>
      </c>
      <c r="B43" s="181" t="s">
        <v>2329</v>
      </c>
      <c r="C43" s="150"/>
      <c r="D43" s="74">
        <v>1</v>
      </c>
      <c r="E43" s="74">
        <v>1</v>
      </c>
      <c r="F43" s="74">
        <v>0</v>
      </c>
      <c r="G43" s="71">
        <v>58.581499999999998</v>
      </c>
      <c r="H43" s="71">
        <v>42.441499999999998</v>
      </c>
      <c r="I43" s="71">
        <v>58.581499999999998</v>
      </c>
      <c r="J43" s="88" t="s">
        <v>2254</v>
      </c>
    </row>
    <row r="44" spans="1:10" ht="15" customHeight="1">
      <c r="A44" s="44"/>
      <c r="B44" s="44"/>
      <c r="C44" s="44"/>
      <c r="D44" s="44"/>
      <c r="E44" s="44"/>
      <c r="F44" s="44"/>
      <c r="G44" s="168" t="s">
        <v>2330</v>
      </c>
      <c r="H44" s="150"/>
      <c r="I44" s="72">
        <v>345.38229999999999</v>
      </c>
    </row>
    <row r="45" spans="1:10" ht="19.5" customHeight="1">
      <c r="A45" s="180" t="s">
        <v>2331</v>
      </c>
      <c r="B45" s="149"/>
      <c r="C45" s="149"/>
      <c r="D45" s="149"/>
      <c r="E45" s="150"/>
      <c r="F45" s="65" t="s">
        <v>2332</v>
      </c>
      <c r="G45" s="65" t="s">
        <v>2333</v>
      </c>
      <c r="H45" s="65" t="s">
        <v>2334</v>
      </c>
      <c r="I45" s="65" t="s">
        <v>2335</v>
      </c>
    </row>
    <row r="46" spans="1:10" ht="15" customHeight="1">
      <c r="A46" s="69" t="s">
        <v>2336</v>
      </c>
      <c r="B46" s="181" t="s">
        <v>2337</v>
      </c>
      <c r="C46" s="149"/>
      <c r="D46" s="149"/>
      <c r="E46" s="149"/>
      <c r="F46" s="69" t="s">
        <v>2338</v>
      </c>
      <c r="G46" s="74">
        <v>2</v>
      </c>
      <c r="H46" s="71">
        <v>10.5078</v>
      </c>
      <c r="I46" s="71">
        <v>21.015599999999999</v>
      </c>
      <c r="J46" s="88" t="s">
        <v>2254</v>
      </c>
    </row>
    <row r="47" spans="1:10" ht="15" customHeight="1">
      <c r="A47" s="44"/>
      <c r="B47" s="44"/>
      <c r="C47" s="44"/>
      <c r="D47" s="44"/>
      <c r="E47" s="44"/>
      <c r="F47" s="44"/>
      <c r="G47" s="168" t="s">
        <v>2339</v>
      </c>
      <c r="H47" s="150"/>
      <c r="I47" s="72">
        <v>21.015599999999999</v>
      </c>
    </row>
    <row r="48" spans="1:10" ht="19.5" customHeight="1">
      <c r="A48" s="180" t="s">
        <v>2340</v>
      </c>
      <c r="B48" s="149"/>
      <c r="C48" s="149"/>
      <c r="D48" s="149"/>
      <c r="E48" s="150"/>
      <c r="F48" s="65" t="s">
        <v>2341</v>
      </c>
      <c r="G48" s="65" t="s">
        <v>2342</v>
      </c>
      <c r="H48" s="65" t="s">
        <v>2343</v>
      </c>
      <c r="I48" s="65" t="s">
        <v>2344</v>
      </c>
    </row>
    <row r="49" spans="1:10" ht="15" customHeight="1">
      <c r="A49" s="69" t="s">
        <v>2345</v>
      </c>
      <c r="B49" s="181" t="s">
        <v>2346</v>
      </c>
      <c r="C49" s="149"/>
      <c r="D49" s="149"/>
      <c r="E49" s="150"/>
      <c r="F49" s="69" t="s">
        <v>2347</v>
      </c>
      <c r="G49" s="71">
        <v>141</v>
      </c>
      <c r="H49" s="71">
        <v>7.56</v>
      </c>
      <c r="I49" s="71">
        <v>1065.96</v>
      </c>
      <c r="J49" s="88" t="s">
        <v>2254</v>
      </c>
    </row>
    <row r="50" spans="1:10" ht="15.75" customHeight="1">
      <c r="A50" s="69" t="s">
        <v>2348</v>
      </c>
      <c r="B50" s="181" t="s">
        <v>2349</v>
      </c>
      <c r="C50" s="149"/>
      <c r="D50" s="149"/>
      <c r="E50" s="150"/>
      <c r="F50" s="69" t="s">
        <v>2350</v>
      </c>
      <c r="G50" s="71">
        <v>1.64</v>
      </c>
      <c r="H50" s="71">
        <v>294.58999999999997</v>
      </c>
      <c r="I50" s="71">
        <v>483.12759999999997</v>
      </c>
      <c r="J50" s="88" t="s">
        <v>2254</v>
      </c>
    </row>
    <row r="51" spans="1:10" ht="15.75" customHeight="1">
      <c r="A51" s="69" t="s">
        <v>2351</v>
      </c>
      <c r="B51" s="181" t="s">
        <v>2352</v>
      </c>
      <c r="C51" s="149"/>
      <c r="D51" s="149"/>
      <c r="E51" s="150"/>
      <c r="F51" s="69" t="s">
        <v>2353</v>
      </c>
      <c r="G51" s="71">
        <v>10</v>
      </c>
      <c r="H51" s="71">
        <v>8.9600000000000009</v>
      </c>
      <c r="I51" s="71">
        <v>89.6</v>
      </c>
      <c r="J51" s="88" t="s">
        <v>2254</v>
      </c>
    </row>
    <row r="52" spans="1:10" ht="15" customHeight="1">
      <c r="A52" s="69" t="s">
        <v>2354</v>
      </c>
      <c r="B52" s="181" t="s">
        <v>2355</v>
      </c>
      <c r="C52" s="149"/>
      <c r="D52" s="149"/>
      <c r="E52" s="150"/>
      <c r="F52" s="69" t="s">
        <v>2356</v>
      </c>
      <c r="G52" s="71">
        <v>51</v>
      </c>
      <c r="H52" s="71">
        <v>8.02</v>
      </c>
      <c r="I52" s="71">
        <v>409.02</v>
      </c>
      <c r="J52" s="88" t="s">
        <v>2254</v>
      </c>
    </row>
    <row r="53" spans="1:10" ht="15" customHeight="1">
      <c r="A53" s="44"/>
      <c r="B53" s="44"/>
      <c r="C53" s="44"/>
      <c r="D53" s="44"/>
      <c r="E53" s="44"/>
      <c r="F53" s="44"/>
      <c r="G53" s="168" t="s">
        <v>2357</v>
      </c>
      <c r="H53" s="150"/>
      <c r="I53" s="72">
        <v>2047.7076</v>
      </c>
    </row>
    <row r="54" spans="1:10" ht="15" customHeight="1">
      <c r="A54" s="180" t="s">
        <v>2358</v>
      </c>
      <c r="B54" s="150"/>
      <c r="C54" s="173" t="s">
        <v>2359</v>
      </c>
      <c r="D54" s="150"/>
      <c r="E54" s="173" t="s">
        <v>2360</v>
      </c>
      <c r="F54" s="150"/>
      <c r="G54" s="73" t="s">
        <v>2361</v>
      </c>
      <c r="H54" s="73" t="s">
        <v>2362</v>
      </c>
      <c r="I54" s="73" t="s">
        <v>2363</v>
      </c>
    </row>
    <row r="55" spans="1:10" ht="27.75" customHeight="1">
      <c r="A55" s="76" t="s">
        <v>2364</v>
      </c>
      <c r="B55" s="78" t="s">
        <v>2365</v>
      </c>
      <c r="C55" s="193" t="s">
        <v>2366</v>
      </c>
      <c r="D55" s="150"/>
      <c r="E55" s="193" t="s">
        <v>2367</v>
      </c>
      <c r="F55" s="150"/>
      <c r="G55" s="89">
        <v>5.3760000000000003</v>
      </c>
      <c r="H55" s="77">
        <v>9.2899999999999991</v>
      </c>
      <c r="I55" s="77">
        <v>49.943040000000003</v>
      </c>
      <c r="J55" s="88" t="s">
        <v>2254</v>
      </c>
    </row>
    <row r="56" spans="1:10" ht="15" customHeight="1">
      <c r="A56" s="44"/>
      <c r="B56" s="44"/>
      <c r="C56" s="44"/>
      <c r="D56" s="44"/>
      <c r="E56" s="44"/>
      <c r="F56" s="44"/>
      <c r="G56" s="168" t="s">
        <v>2368</v>
      </c>
      <c r="H56" s="150"/>
      <c r="I56" s="71">
        <v>49.942999999999998</v>
      </c>
    </row>
    <row r="57" spans="1:10" ht="15" customHeight="1">
      <c r="A57" s="44"/>
      <c r="B57" s="44"/>
      <c r="C57" s="44"/>
      <c r="D57" s="44"/>
      <c r="E57" s="44"/>
      <c r="F57" s="44"/>
      <c r="G57" s="169" t="s">
        <v>2369</v>
      </c>
      <c r="H57" s="150"/>
      <c r="I57" s="71">
        <v>2129.2366000000002</v>
      </c>
    </row>
    <row r="58" spans="1:10" ht="15" customHeight="1">
      <c r="A58" s="44"/>
      <c r="B58" s="44"/>
      <c r="C58" s="44"/>
      <c r="D58" s="44"/>
      <c r="E58" s="44"/>
      <c r="F58" s="44"/>
      <c r="G58" s="169" t="s">
        <v>2370</v>
      </c>
      <c r="H58" s="150"/>
      <c r="I58" s="67">
        <v>2129.2399999999998</v>
      </c>
    </row>
    <row r="59" spans="1:10" ht="15" customHeight="1">
      <c r="A59" s="44"/>
      <c r="B59" s="44"/>
      <c r="C59" s="44"/>
      <c r="D59" s="44"/>
      <c r="E59" s="44"/>
      <c r="F59" s="44"/>
    </row>
    <row r="60" spans="1:10" ht="15" customHeight="1">
      <c r="A60" s="44"/>
      <c r="B60" s="44"/>
      <c r="C60" s="44"/>
      <c r="D60" s="44"/>
      <c r="E60" s="44"/>
      <c r="F60" s="44"/>
    </row>
    <row r="61" spans="1:10" ht="15.75" customHeight="1"/>
    <row r="62" spans="1:10" ht="15.75" customHeight="1"/>
    <row r="63" spans="1:10" ht="15.75" customHeight="1"/>
    <row r="64" spans="1:10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0">
    <mergeCell ref="G32:H32"/>
    <mergeCell ref="G33:H33"/>
    <mergeCell ref="G34:H34"/>
    <mergeCell ref="G29:H29"/>
    <mergeCell ref="A30:B30"/>
    <mergeCell ref="C30:D30"/>
    <mergeCell ref="E30:F30"/>
    <mergeCell ref="C31:D31"/>
    <mergeCell ref="E31:F31"/>
    <mergeCell ref="A24:E24"/>
    <mergeCell ref="B25:E25"/>
    <mergeCell ref="B26:E26"/>
    <mergeCell ref="B27:E27"/>
    <mergeCell ref="B28:E28"/>
    <mergeCell ref="I15:I16"/>
    <mergeCell ref="G20:H20"/>
    <mergeCell ref="G23:H23"/>
    <mergeCell ref="A14:I14"/>
    <mergeCell ref="A15:C16"/>
    <mergeCell ref="D15:D16"/>
    <mergeCell ref="E15:F15"/>
    <mergeCell ref="B17:C17"/>
    <mergeCell ref="B18:C18"/>
    <mergeCell ref="B19:C19"/>
    <mergeCell ref="A21:E21"/>
    <mergeCell ref="B22:E22"/>
    <mergeCell ref="B8:C8"/>
    <mergeCell ref="D8:E8"/>
    <mergeCell ref="G9:H9"/>
    <mergeCell ref="G10:H10"/>
    <mergeCell ref="G15:H15"/>
    <mergeCell ref="D13:F13"/>
    <mergeCell ref="D5:E5"/>
    <mergeCell ref="G6:H6"/>
    <mergeCell ref="B5:C5"/>
    <mergeCell ref="A7:C7"/>
    <mergeCell ref="D7:E7"/>
    <mergeCell ref="A1:I1"/>
    <mergeCell ref="D2:F2"/>
    <mergeCell ref="A3:I3"/>
    <mergeCell ref="A4:C4"/>
    <mergeCell ref="D4:E4"/>
    <mergeCell ref="C55:D55"/>
    <mergeCell ref="E55:F55"/>
    <mergeCell ref="G56:H56"/>
    <mergeCell ref="G57:H57"/>
    <mergeCell ref="G58:H58"/>
    <mergeCell ref="B51:E51"/>
    <mergeCell ref="B52:E52"/>
    <mergeCell ref="G53:H53"/>
    <mergeCell ref="A54:B54"/>
    <mergeCell ref="C54:D54"/>
    <mergeCell ref="E54:F54"/>
    <mergeCell ref="B46:E46"/>
    <mergeCell ref="G47:H47"/>
    <mergeCell ref="A48:E48"/>
    <mergeCell ref="B49:E49"/>
    <mergeCell ref="B50:E50"/>
    <mergeCell ref="B41:C41"/>
    <mergeCell ref="B42:C42"/>
    <mergeCell ref="B43:C43"/>
    <mergeCell ref="G44:H44"/>
    <mergeCell ref="A45:E45"/>
    <mergeCell ref="D37:F37"/>
    <mergeCell ref="A38:I38"/>
    <mergeCell ref="A39:C40"/>
    <mergeCell ref="D39:D40"/>
    <mergeCell ref="E39:F39"/>
    <mergeCell ref="G39:H39"/>
    <mergeCell ref="I39:I40"/>
  </mergeCells>
  <pageMargins left="0.27559055118110237" right="0.27559055118110237" top="0.27559055118110237" bottom="0.27559055118110237" header="0" footer="0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topLeftCell="A49" workbookViewId="0">
      <selection activeCell="L32" sqref="L32"/>
    </sheetView>
  </sheetViews>
  <sheetFormatPr defaultColWidth="14.42578125" defaultRowHeight="15" customHeight="1"/>
  <cols>
    <col min="1" max="1" width="8.7109375" customWidth="1"/>
    <col min="2" max="4" width="11.7109375" customWidth="1"/>
    <col min="5" max="5" width="37.140625" customWidth="1"/>
    <col min="6" max="9" width="11.7109375" customWidth="1"/>
    <col min="10" max="11" width="11.42578125" customWidth="1"/>
    <col min="12" max="26" width="9.140625" customWidth="1"/>
  </cols>
  <sheetData>
    <row r="1" spans="1:26" ht="12.75" customHeight="1">
      <c r="A1" s="134" t="s">
        <v>303</v>
      </c>
      <c r="B1" s="135"/>
      <c r="C1" s="135"/>
      <c r="D1" s="135"/>
      <c r="E1" s="135"/>
      <c r="F1" s="135"/>
      <c r="G1" s="135"/>
      <c r="H1" s="135"/>
      <c r="I1" s="135"/>
      <c r="J1" s="1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7"/>
      <c r="X1" s="7"/>
      <c r="Y1" s="7"/>
      <c r="Z1" s="7"/>
    </row>
    <row r="2" spans="1:26" ht="41.25" customHeight="1">
      <c r="A2" s="2"/>
      <c r="B2" s="164" t="str">
        <f>'MAPA DESTINACAO GUA'!B2</f>
        <v>GALERIAS GUARANHUNS 1 e 2 - GALERIAS RUAS Ceciliano Abel de Almeida e Rua Lourenço Sales, bairro Nova Itaparica</v>
      </c>
      <c r="C2" s="138"/>
      <c r="D2" s="138"/>
      <c r="E2" s="138"/>
      <c r="F2" s="138"/>
      <c r="G2" s="13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7"/>
      <c r="Y2" s="7"/>
      <c r="Z2" s="7"/>
    </row>
    <row r="3" spans="1:26" ht="10.5" customHeight="1">
      <c r="A3" s="2"/>
      <c r="B3" s="5" t="s">
        <v>2371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7"/>
      <c r="X3" s="7"/>
      <c r="Y3" s="7"/>
      <c r="Z3" s="7"/>
    </row>
    <row r="4" spans="1:26" ht="15" customHeight="1">
      <c r="A4" s="140"/>
      <c r="B4" s="127"/>
      <c r="C4" s="127"/>
      <c r="D4" s="127"/>
      <c r="E4" s="127"/>
      <c r="F4" s="127"/>
      <c r="G4" s="127"/>
      <c r="H4" s="127"/>
      <c r="I4" s="127"/>
      <c r="J4" s="14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7"/>
      <c r="X4" s="7"/>
      <c r="Y4" s="7"/>
      <c r="Z4" s="7"/>
    </row>
    <row r="5" spans="1:26" ht="6.75" customHeight="1">
      <c r="A5" s="142"/>
      <c r="B5" s="143"/>
      <c r="C5" s="143"/>
      <c r="D5" s="143"/>
      <c r="E5" s="143"/>
      <c r="F5" s="143"/>
      <c r="G5" s="143"/>
      <c r="H5" s="143"/>
      <c r="I5" s="143"/>
      <c r="J5" s="14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7"/>
      <c r="X5" s="7"/>
      <c r="Y5" s="7"/>
      <c r="Z5" s="7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7"/>
      <c r="X6" s="7"/>
      <c r="Y6" s="7"/>
      <c r="Z6" s="7"/>
    </row>
    <row r="7" spans="1:26" ht="12.75" customHeight="1">
      <c r="A7" s="8"/>
      <c r="B7" s="9"/>
      <c r="C7" s="9"/>
      <c r="D7" s="9"/>
      <c r="E7" s="9"/>
      <c r="F7" s="9"/>
      <c r="G7" s="9"/>
      <c r="H7" s="9"/>
      <c r="I7" s="9"/>
      <c r="J7" s="1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7"/>
      <c r="X7" s="7"/>
      <c r="Y7" s="7"/>
      <c r="Z7" s="7"/>
    </row>
    <row r="8" spans="1:26" ht="15" customHeight="1">
      <c r="A8" s="11"/>
      <c r="B8" s="148" t="s">
        <v>306</v>
      </c>
      <c r="C8" s="149"/>
      <c r="D8" s="149"/>
      <c r="E8" s="149"/>
      <c r="F8" s="149"/>
      <c r="G8" s="149"/>
      <c r="H8" s="149"/>
      <c r="I8" s="150"/>
      <c r="J8" s="1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7"/>
      <c r="X8" s="7"/>
      <c r="Y8" s="7"/>
      <c r="Z8" s="7"/>
    </row>
    <row r="9" spans="1:26" ht="15" customHeight="1">
      <c r="A9" s="11"/>
      <c r="B9" s="151"/>
      <c r="C9" s="127"/>
      <c r="D9" s="127"/>
      <c r="E9" s="127"/>
      <c r="F9" s="127"/>
      <c r="G9" s="127"/>
      <c r="H9" s="127"/>
      <c r="I9" s="13"/>
      <c r="J9" s="1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7"/>
      <c r="X9" s="7"/>
      <c r="Y9" s="7"/>
      <c r="Z9" s="7"/>
    </row>
    <row r="10" spans="1:26" ht="15" customHeight="1">
      <c r="A10" s="11"/>
      <c r="B10" s="14"/>
      <c r="C10" s="17"/>
      <c r="D10" s="1"/>
      <c r="E10" s="1"/>
      <c r="F10" s="17"/>
      <c r="G10" s="17"/>
      <c r="H10" s="17"/>
      <c r="I10" s="18"/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7"/>
      <c r="X10" s="7"/>
      <c r="Y10" s="7"/>
      <c r="Z10" s="7"/>
    </row>
    <row r="11" spans="1:26" ht="15" customHeight="1">
      <c r="A11" s="11"/>
      <c r="B11" s="14"/>
      <c r="C11" s="15"/>
      <c r="D11" s="1"/>
      <c r="E11" s="1"/>
      <c r="F11" s="16"/>
      <c r="G11" s="17"/>
      <c r="H11" s="17"/>
      <c r="I11" s="18"/>
      <c r="J11" s="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1"/>
      <c r="B12" s="14"/>
      <c r="C12" s="15"/>
      <c r="D12" s="19" t="s">
        <v>4</v>
      </c>
      <c r="E12" s="20" t="str">
        <f>'BDI SEM desoneração'!E12</f>
        <v>(1 + A + B + D + E + F)</v>
      </c>
      <c r="F12" s="16"/>
      <c r="G12" s="17"/>
      <c r="H12" s="17"/>
      <c r="I12" s="18"/>
      <c r="J12" s="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1"/>
      <c r="B13" s="14"/>
      <c r="C13" s="15"/>
      <c r="D13" s="16"/>
      <c r="E13" s="21" t="s">
        <v>6</v>
      </c>
      <c r="F13" s="16"/>
      <c r="G13" s="17"/>
      <c r="H13" s="17"/>
      <c r="I13" s="18"/>
      <c r="J13" s="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1"/>
      <c r="B14" s="14"/>
      <c r="C14" s="15"/>
      <c r="D14" s="16"/>
      <c r="E14" s="16"/>
      <c r="F14" s="16"/>
      <c r="G14" s="17"/>
      <c r="H14" s="17"/>
      <c r="I14" s="18"/>
      <c r="J14" s="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1"/>
      <c r="B15" s="14"/>
      <c r="C15" s="17"/>
      <c r="D15" s="17"/>
      <c r="E15" s="17"/>
      <c r="F15" s="17"/>
      <c r="G15" s="17"/>
      <c r="H15" s="17"/>
      <c r="I15" s="18"/>
      <c r="J15" s="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1"/>
      <c r="B16" s="22"/>
      <c r="C16" s="23" t="s">
        <v>7</v>
      </c>
      <c r="D16" s="15"/>
      <c r="E16" s="15"/>
      <c r="F16" s="15"/>
      <c r="G16" s="15"/>
      <c r="H16" s="15"/>
      <c r="I16" s="18"/>
      <c r="J16" s="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1"/>
      <c r="B17" s="14"/>
      <c r="C17" s="15"/>
      <c r="D17" s="15"/>
      <c r="E17" s="15"/>
      <c r="F17" s="15"/>
      <c r="G17" s="15"/>
      <c r="H17" s="15"/>
      <c r="I17" s="18"/>
      <c r="J17" s="1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1"/>
      <c r="B18" s="22"/>
      <c r="C18" s="24" t="s">
        <v>8</v>
      </c>
      <c r="D18" s="23" t="s">
        <v>9</v>
      </c>
      <c r="E18" s="24"/>
      <c r="F18" s="90"/>
      <c r="G18" s="25">
        <f>'BDI SEM desoneração'!G18</f>
        <v>4.0599999999999997E-2</v>
      </c>
      <c r="H18" s="24"/>
      <c r="I18" s="26"/>
      <c r="J18" s="1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1"/>
      <c r="B19" s="14"/>
      <c r="C19" s="24"/>
      <c r="D19" s="27"/>
      <c r="E19" s="27"/>
      <c r="F19" s="27"/>
      <c r="G19" s="28"/>
      <c r="H19" s="15"/>
      <c r="I19" s="18"/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1"/>
      <c r="B20" s="22"/>
      <c r="C20" s="24" t="s">
        <v>308</v>
      </c>
      <c r="D20" s="152" t="s">
        <v>309</v>
      </c>
      <c r="E20" s="127"/>
      <c r="F20" s="129"/>
      <c r="G20" s="91">
        <f>'BDI SEM desoneração'!G20</f>
        <v>5.6300000000000003E-2</v>
      </c>
      <c r="H20" s="24"/>
      <c r="I20" s="26"/>
      <c r="J20" s="1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1"/>
      <c r="B21" s="14"/>
      <c r="C21" s="24"/>
      <c r="D21" s="27"/>
      <c r="E21" s="27"/>
      <c r="F21" s="27"/>
      <c r="G21" s="28"/>
      <c r="H21" s="15"/>
      <c r="I21" s="18"/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1"/>
      <c r="B22" s="14"/>
      <c r="C22" s="24" t="s">
        <v>11</v>
      </c>
      <c r="D22" s="23" t="s">
        <v>12</v>
      </c>
      <c r="E22" s="24"/>
      <c r="F22" s="90"/>
      <c r="G22" s="25">
        <f>'BDI SEM desoneração'!G22</f>
        <v>6.1000000000000004E-3</v>
      </c>
      <c r="H22" s="15"/>
      <c r="I22" s="18"/>
      <c r="J22" s="1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1"/>
      <c r="B23" s="14"/>
      <c r="C23" s="24"/>
      <c r="D23" s="29"/>
      <c r="E23" s="29"/>
      <c r="F23" s="15"/>
      <c r="G23" s="28"/>
      <c r="H23" s="15"/>
      <c r="I23" s="18"/>
      <c r="J23" s="1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1"/>
      <c r="B24" s="14"/>
      <c r="C24" s="24" t="s">
        <v>13</v>
      </c>
      <c r="D24" s="23" t="s">
        <v>14</v>
      </c>
      <c r="E24" s="24"/>
      <c r="F24" s="90"/>
      <c r="G24" s="25">
        <f>F25+F26</f>
        <v>0.01</v>
      </c>
      <c r="H24" s="15"/>
      <c r="I24" s="18"/>
      <c r="J24" s="1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1"/>
      <c r="B25" s="14"/>
      <c r="C25" s="23" t="s">
        <v>15</v>
      </c>
      <c r="D25" s="15"/>
      <c r="E25" s="23" t="s">
        <v>16</v>
      </c>
      <c r="F25" s="31">
        <f>'BDI SEM desoneração'!F25</f>
        <v>5.0000000000000001E-3</v>
      </c>
      <c r="G25" s="28"/>
      <c r="H25" s="15"/>
      <c r="I25" s="18"/>
      <c r="J25" s="1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1"/>
      <c r="B26" s="14"/>
      <c r="C26" s="23" t="s">
        <v>17</v>
      </c>
      <c r="D26" s="15"/>
      <c r="E26" s="23" t="s">
        <v>18</v>
      </c>
      <c r="F26" s="31">
        <f>'BDI SEM desoneração'!F26</f>
        <v>5.0000000000000001E-3</v>
      </c>
      <c r="G26" s="28"/>
      <c r="H26" s="15"/>
      <c r="I26" s="18"/>
      <c r="J26" s="1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1"/>
      <c r="B27" s="14"/>
      <c r="C27" s="24"/>
      <c r="D27" s="27"/>
      <c r="E27" s="27"/>
      <c r="F27" s="32"/>
      <c r="G27" s="28"/>
      <c r="H27" s="15"/>
      <c r="I27" s="18"/>
      <c r="J27" s="1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1"/>
      <c r="B28" s="14"/>
      <c r="C28" s="23" t="s">
        <v>19</v>
      </c>
      <c r="D28" s="23" t="s">
        <v>20</v>
      </c>
      <c r="E28" s="24"/>
      <c r="F28" s="90"/>
      <c r="G28" s="25">
        <f>'BDI SEM desoneração'!G28</f>
        <v>0.08</v>
      </c>
      <c r="H28" s="15"/>
      <c r="I28" s="18"/>
      <c r="J28" s="1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1"/>
      <c r="B29" s="14"/>
      <c r="C29" s="24"/>
      <c r="D29" s="24"/>
      <c r="E29" s="24"/>
      <c r="F29" s="24"/>
      <c r="G29" s="28"/>
      <c r="H29" s="15"/>
      <c r="I29" s="18"/>
      <c r="J29" s="1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1"/>
      <c r="B30" s="14"/>
      <c r="C30" s="23" t="s">
        <v>21</v>
      </c>
      <c r="D30" s="23" t="s">
        <v>22</v>
      </c>
      <c r="E30" s="24"/>
      <c r="F30" s="90"/>
      <c r="G30" s="25">
        <f>SUM(F31:F34)</f>
        <v>0.1215</v>
      </c>
      <c r="H30" s="15"/>
      <c r="I30" s="18"/>
      <c r="J30" s="1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1"/>
      <c r="B31" s="14"/>
      <c r="C31" s="24"/>
      <c r="D31" s="15"/>
      <c r="E31" s="23" t="s">
        <v>23</v>
      </c>
      <c r="F31" s="31">
        <f>'BDI SEM desoneração'!F31</f>
        <v>6.4999999999999997E-3</v>
      </c>
      <c r="G31" s="33"/>
      <c r="H31" s="15"/>
      <c r="I31" s="18"/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1"/>
      <c r="B32" s="14"/>
      <c r="C32" s="24"/>
      <c r="D32" s="15"/>
      <c r="E32" s="23" t="s">
        <v>24</v>
      </c>
      <c r="F32" s="31">
        <f>'BDI SEM desoneração'!F32</f>
        <v>0.03</v>
      </c>
      <c r="G32" s="33"/>
      <c r="H32" s="15"/>
      <c r="I32" s="18"/>
      <c r="J32" s="1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1"/>
      <c r="B33" s="14"/>
      <c r="C33" s="24"/>
      <c r="D33" s="15"/>
      <c r="E33" s="23" t="s">
        <v>25</v>
      </c>
      <c r="F33" s="31">
        <v>4.4999999999999998E-2</v>
      </c>
      <c r="G33" s="33"/>
      <c r="H33" s="15"/>
      <c r="I33" s="18"/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1"/>
      <c r="B34" s="34"/>
      <c r="C34" s="24"/>
      <c r="D34" s="15"/>
      <c r="E34" s="23" t="s">
        <v>27</v>
      </c>
      <c r="F34" s="31">
        <f>'BDI SEM desoneração'!F33</f>
        <v>0.04</v>
      </c>
      <c r="G34" s="24"/>
      <c r="H34" s="15"/>
      <c r="I34" s="18"/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1"/>
      <c r="B35" s="14"/>
      <c r="C35" s="24"/>
      <c r="D35" s="15"/>
      <c r="E35" s="15"/>
      <c r="F35" s="15"/>
      <c r="G35" s="33"/>
      <c r="H35" s="15"/>
      <c r="I35" s="18"/>
      <c r="J35" s="1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54.75" customHeight="1">
      <c r="A36" s="11"/>
      <c r="B36" s="14"/>
      <c r="C36" s="23" t="s">
        <v>28</v>
      </c>
      <c r="D36" s="153" t="s">
        <v>2372</v>
      </c>
      <c r="E36" s="127"/>
      <c r="F36" s="141"/>
      <c r="G36" s="35">
        <f>(1+G18+G20+G22+G24+G28)/(1-G30)-1</f>
        <v>0.35799658508821852</v>
      </c>
      <c r="H36" s="15"/>
      <c r="I36" s="18"/>
      <c r="J36" s="12"/>
      <c r="K36" s="6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1"/>
      <c r="B37" s="36"/>
      <c r="C37" s="37"/>
      <c r="D37" s="38"/>
      <c r="E37" s="38"/>
      <c r="F37" s="38"/>
      <c r="G37" s="39"/>
      <c r="H37" s="40"/>
      <c r="I37" s="41"/>
      <c r="J37" s="1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2"/>
      <c r="B38" s="1"/>
      <c r="C38" s="1"/>
      <c r="D38" s="1"/>
      <c r="E38" s="1"/>
      <c r="F38" s="1"/>
      <c r="G38" s="1"/>
      <c r="H38" s="1"/>
      <c r="I38" s="1"/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26" t="s">
        <v>30</v>
      </c>
      <c r="B39" s="127"/>
      <c r="C39" s="1"/>
      <c r="D39" s="1"/>
      <c r="E39" s="1"/>
      <c r="F39" s="1"/>
      <c r="G39" s="1"/>
      <c r="H39" s="1"/>
      <c r="I39" s="1"/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28" t="s">
        <v>31</v>
      </c>
      <c r="B40" s="127"/>
      <c r="C40" s="127"/>
      <c r="D40" s="127"/>
      <c r="E40" s="127"/>
      <c r="F40" s="127"/>
      <c r="G40" s="127"/>
      <c r="H40" s="127"/>
      <c r="I40" s="127"/>
      <c r="J40" s="12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30"/>
      <c r="B41" s="127"/>
      <c r="C41" s="127"/>
      <c r="D41" s="127"/>
      <c r="E41" s="127"/>
      <c r="F41" s="127"/>
      <c r="G41" s="127"/>
      <c r="H41" s="127"/>
      <c r="I41" s="127"/>
      <c r="J41" s="12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28" t="s">
        <v>32</v>
      </c>
      <c r="B42" s="127"/>
      <c r="C42" s="127"/>
      <c r="D42" s="127"/>
      <c r="E42" s="127"/>
      <c r="F42" s="127"/>
      <c r="G42" s="127"/>
      <c r="H42" s="127"/>
      <c r="I42" s="127"/>
      <c r="J42" s="12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30"/>
      <c r="B43" s="127"/>
      <c r="C43" s="127"/>
      <c r="D43" s="127"/>
      <c r="E43" s="127"/>
      <c r="F43" s="127"/>
      <c r="G43" s="127"/>
      <c r="H43" s="127"/>
      <c r="I43" s="127"/>
      <c r="J43" s="12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30"/>
      <c r="B44" s="127"/>
      <c r="C44" s="127"/>
      <c r="D44" s="127"/>
      <c r="E44" s="127"/>
      <c r="F44" s="127"/>
      <c r="G44" s="127"/>
      <c r="H44" s="127"/>
      <c r="I44" s="127"/>
      <c r="J44" s="12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30"/>
      <c r="B45" s="127"/>
      <c r="C45" s="127"/>
      <c r="D45" s="127"/>
      <c r="E45" s="127"/>
      <c r="F45" s="127"/>
      <c r="G45" s="127"/>
      <c r="H45" s="127"/>
      <c r="I45" s="127"/>
      <c r="J45" s="12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30"/>
      <c r="B46" s="127"/>
      <c r="C46" s="127"/>
      <c r="D46" s="127"/>
      <c r="E46" s="127"/>
      <c r="F46" s="127"/>
      <c r="G46" s="127"/>
      <c r="H46" s="127"/>
      <c r="I46" s="127"/>
      <c r="J46" s="12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31"/>
      <c r="B47" s="132"/>
      <c r="C47" s="132"/>
      <c r="D47" s="132"/>
      <c r="E47" s="132"/>
      <c r="F47" s="132"/>
      <c r="G47" s="132"/>
      <c r="H47" s="132"/>
      <c r="I47" s="132"/>
      <c r="J47" s="1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8"/>
      <c r="B49" s="9"/>
      <c r="C49" s="9"/>
      <c r="D49" s="9"/>
      <c r="E49" s="9"/>
      <c r="F49" s="9"/>
      <c r="G49" s="9"/>
      <c r="H49" s="9"/>
      <c r="I49" s="9"/>
      <c r="J49" s="1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1"/>
      <c r="B50" s="148" t="s">
        <v>3</v>
      </c>
      <c r="C50" s="149"/>
      <c r="D50" s="149"/>
      <c r="E50" s="149"/>
      <c r="F50" s="149"/>
      <c r="G50" s="149"/>
      <c r="H50" s="149"/>
      <c r="I50" s="150"/>
      <c r="J50" s="1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1"/>
      <c r="B51" s="151"/>
      <c r="C51" s="127"/>
      <c r="D51" s="127"/>
      <c r="E51" s="127"/>
      <c r="F51" s="127"/>
      <c r="G51" s="127"/>
      <c r="H51" s="127"/>
      <c r="I51" s="13"/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1"/>
      <c r="B52" s="14"/>
      <c r="C52" s="15"/>
      <c r="D52" s="16"/>
      <c r="E52" s="16"/>
      <c r="F52" s="16"/>
      <c r="G52" s="17"/>
      <c r="H52" s="17"/>
      <c r="I52" s="18"/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1"/>
      <c r="B53" s="14"/>
      <c r="C53" s="15"/>
      <c r="D53" s="1"/>
      <c r="E53" s="1"/>
      <c r="F53" s="16"/>
      <c r="G53" s="17"/>
      <c r="H53" s="17"/>
      <c r="I53" s="18"/>
      <c r="J53" s="1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1"/>
      <c r="B54" s="14"/>
      <c r="C54" s="15"/>
      <c r="D54" s="19" t="s">
        <v>4</v>
      </c>
      <c r="E54" s="20" t="s">
        <v>5</v>
      </c>
      <c r="F54" s="16"/>
      <c r="G54" s="17"/>
      <c r="H54" s="17"/>
      <c r="I54" s="18"/>
      <c r="J54" s="1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1"/>
      <c r="B55" s="14"/>
      <c r="C55" s="15"/>
      <c r="D55" s="16"/>
      <c r="E55" s="21" t="s">
        <v>6</v>
      </c>
      <c r="F55" s="16"/>
      <c r="G55" s="17"/>
      <c r="H55" s="17"/>
      <c r="I55" s="18"/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1"/>
      <c r="B56" s="14"/>
      <c r="C56" s="17"/>
      <c r="D56" s="17"/>
      <c r="E56" s="17"/>
      <c r="F56" s="17"/>
      <c r="G56" s="17"/>
      <c r="H56" s="17"/>
      <c r="I56" s="18"/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1"/>
      <c r="B57" s="22"/>
      <c r="C57" s="23" t="s">
        <v>7</v>
      </c>
      <c r="D57" s="15"/>
      <c r="E57" s="15"/>
      <c r="F57" s="15"/>
      <c r="G57" s="15"/>
      <c r="H57" s="15"/>
      <c r="I57" s="18"/>
      <c r="J57" s="1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1"/>
      <c r="B58" s="14"/>
      <c r="C58" s="15"/>
      <c r="D58" s="15"/>
      <c r="E58" s="15"/>
      <c r="F58" s="15"/>
      <c r="G58" s="15"/>
      <c r="H58" s="15"/>
      <c r="I58" s="18"/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1"/>
      <c r="B59" s="22"/>
      <c r="C59" s="24" t="s">
        <v>8</v>
      </c>
      <c r="D59" s="152" t="s">
        <v>9</v>
      </c>
      <c r="E59" s="127"/>
      <c r="F59" s="129"/>
      <c r="G59" s="25">
        <f>'BDI SEM desoneração'!G54</f>
        <v>3.4500000000000003E-2</v>
      </c>
      <c r="H59" s="24"/>
      <c r="I59" s="26"/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1"/>
      <c r="B60" s="14"/>
      <c r="C60" s="24"/>
      <c r="D60" s="27"/>
      <c r="E60" s="27"/>
      <c r="F60" s="27"/>
      <c r="G60" s="28"/>
      <c r="H60" s="15"/>
      <c r="I60" s="18"/>
      <c r="J60" s="1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1"/>
      <c r="B61" s="14"/>
      <c r="C61" s="24" t="s">
        <v>11</v>
      </c>
      <c r="D61" s="152" t="s">
        <v>12</v>
      </c>
      <c r="E61" s="127"/>
      <c r="F61" s="129"/>
      <c r="G61" s="25">
        <f>'BDI SEM desoneração'!G58</f>
        <v>8.5000000000000006E-3</v>
      </c>
      <c r="H61" s="15"/>
      <c r="I61" s="18"/>
      <c r="J61" s="1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1"/>
      <c r="B62" s="14"/>
      <c r="C62" s="24"/>
      <c r="D62" s="29"/>
      <c r="E62" s="29"/>
      <c r="F62" s="15"/>
      <c r="G62" s="30"/>
      <c r="H62" s="15"/>
      <c r="I62" s="18"/>
      <c r="J62" s="1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1"/>
      <c r="B63" s="14"/>
      <c r="C63" s="24" t="s">
        <v>13</v>
      </c>
      <c r="D63" s="152" t="s">
        <v>14</v>
      </c>
      <c r="E63" s="127"/>
      <c r="F63" s="129"/>
      <c r="G63" s="25">
        <f>F64+F65</f>
        <v>2.8000000000000001E-2</v>
      </c>
      <c r="H63" s="15"/>
      <c r="I63" s="18"/>
      <c r="J63" s="1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1"/>
      <c r="B64" s="14"/>
      <c r="C64" s="23" t="s">
        <v>15</v>
      </c>
      <c r="D64" s="15"/>
      <c r="E64" s="23" t="s">
        <v>16</v>
      </c>
      <c r="F64" s="31">
        <v>1.4E-2</v>
      </c>
      <c r="G64" s="28"/>
      <c r="H64" s="15"/>
      <c r="I64" s="18"/>
      <c r="J64" s="1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1"/>
      <c r="B65" s="14"/>
      <c r="C65" s="23" t="s">
        <v>17</v>
      </c>
      <c r="D65" s="15"/>
      <c r="E65" s="23" t="s">
        <v>18</v>
      </c>
      <c r="F65" s="31">
        <v>1.4E-2</v>
      </c>
      <c r="G65" s="28"/>
      <c r="H65" s="15"/>
      <c r="I65" s="18"/>
      <c r="J65" s="1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1"/>
      <c r="B66" s="14"/>
      <c r="C66" s="24"/>
      <c r="D66" s="27"/>
      <c r="E66" s="27"/>
      <c r="F66" s="32"/>
      <c r="G66" s="28"/>
      <c r="H66" s="15"/>
      <c r="I66" s="18"/>
      <c r="J66" s="1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1"/>
      <c r="B67" s="14"/>
      <c r="C67" s="23" t="s">
        <v>19</v>
      </c>
      <c r="D67" s="152" t="s">
        <v>20</v>
      </c>
      <c r="E67" s="127"/>
      <c r="F67" s="129"/>
      <c r="G67" s="25">
        <f>'BDI SEM desoneração'!G64</f>
        <v>3.9600000000000003E-2</v>
      </c>
      <c r="H67" s="15"/>
      <c r="I67" s="18"/>
      <c r="J67" s="1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1"/>
      <c r="B68" s="14"/>
      <c r="C68" s="24"/>
      <c r="D68" s="24"/>
      <c r="E68" s="24"/>
      <c r="F68" s="24"/>
      <c r="G68" s="28"/>
      <c r="H68" s="15"/>
      <c r="I68" s="18"/>
      <c r="J68" s="1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1"/>
      <c r="B69" s="14"/>
      <c r="C69" s="23" t="s">
        <v>21</v>
      </c>
      <c r="D69" s="152" t="s">
        <v>22</v>
      </c>
      <c r="E69" s="127"/>
      <c r="F69" s="129"/>
      <c r="G69" s="25">
        <f>F70+F71+F72+F73</f>
        <v>1.2999999999999999E-2</v>
      </c>
      <c r="H69" s="15"/>
      <c r="I69" s="18"/>
      <c r="J69" s="1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1"/>
      <c r="B70" s="14"/>
      <c r="C70" s="24"/>
      <c r="D70" s="15"/>
      <c r="E70" s="23" t="s">
        <v>23</v>
      </c>
      <c r="F70" s="31">
        <v>6.4999999999999997E-3</v>
      </c>
      <c r="G70" s="33"/>
      <c r="H70" s="15"/>
      <c r="I70" s="18"/>
      <c r="J70" s="1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1"/>
      <c r="B71" s="14"/>
      <c r="C71" s="24"/>
      <c r="D71" s="15"/>
      <c r="E71" s="23" t="s">
        <v>24</v>
      </c>
      <c r="F71" s="31">
        <v>6.4999999999999997E-3</v>
      </c>
      <c r="G71" s="33"/>
      <c r="H71" s="15"/>
      <c r="I71" s="18"/>
      <c r="J71" s="1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1"/>
      <c r="B72" s="14"/>
      <c r="C72" s="24"/>
      <c r="D72" s="15"/>
      <c r="E72" s="23" t="s">
        <v>25</v>
      </c>
      <c r="F72" s="31"/>
      <c r="G72" s="23" t="s">
        <v>26</v>
      </c>
      <c r="H72" s="15"/>
      <c r="I72" s="18"/>
      <c r="J72" s="1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1"/>
      <c r="B73" s="34"/>
      <c r="C73" s="24"/>
      <c r="D73" s="15"/>
      <c r="E73" s="23" t="s">
        <v>27</v>
      </c>
      <c r="F73" s="31"/>
      <c r="G73" s="24"/>
      <c r="H73" s="15"/>
      <c r="I73" s="18"/>
      <c r="J73" s="1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1"/>
      <c r="B74" s="14"/>
      <c r="C74" s="24"/>
      <c r="D74" s="15"/>
      <c r="E74" s="15"/>
      <c r="F74" s="15"/>
      <c r="G74" s="33"/>
      <c r="H74" s="15"/>
      <c r="I74" s="18"/>
      <c r="J74" s="1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1"/>
      <c r="B75" s="14"/>
      <c r="C75" s="23" t="s">
        <v>28</v>
      </c>
      <c r="D75" s="153" t="s">
        <v>2373</v>
      </c>
      <c r="E75" s="127"/>
      <c r="F75" s="141"/>
      <c r="G75" s="35">
        <f>(1+G59+G61+G63+G67)/(1-G69)-1</f>
        <v>0.12522796352583598</v>
      </c>
      <c r="H75" s="15"/>
      <c r="I75" s="18"/>
      <c r="J75" s="1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1"/>
      <c r="B76" s="36"/>
      <c r="C76" s="37"/>
      <c r="D76" s="38"/>
      <c r="E76" s="38"/>
      <c r="F76" s="38"/>
      <c r="G76" s="39"/>
      <c r="H76" s="40"/>
      <c r="I76" s="41"/>
      <c r="J76" s="1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2"/>
      <c r="B77" s="1"/>
      <c r="C77" s="1"/>
      <c r="D77" s="1"/>
      <c r="E77" s="1"/>
      <c r="F77" s="1"/>
      <c r="G77" s="1"/>
      <c r="H77" s="1"/>
      <c r="I77" s="1"/>
      <c r="J77" s="1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26" t="s">
        <v>30</v>
      </c>
      <c r="B78" s="127"/>
      <c r="C78" s="1"/>
      <c r="D78" s="1"/>
      <c r="E78" s="1"/>
      <c r="F78" s="1"/>
      <c r="G78" s="1"/>
      <c r="H78" s="1"/>
      <c r="I78" s="1"/>
      <c r="J78" s="1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28" t="s">
        <v>31</v>
      </c>
      <c r="B79" s="127"/>
      <c r="C79" s="127"/>
      <c r="D79" s="127"/>
      <c r="E79" s="127"/>
      <c r="F79" s="127"/>
      <c r="G79" s="127"/>
      <c r="H79" s="127"/>
      <c r="I79" s="127"/>
      <c r="J79" s="129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30"/>
      <c r="B80" s="127"/>
      <c r="C80" s="127"/>
      <c r="D80" s="127"/>
      <c r="E80" s="127"/>
      <c r="F80" s="127"/>
      <c r="G80" s="127"/>
      <c r="H80" s="127"/>
      <c r="I80" s="127"/>
      <c r="J80" s="129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28" t="s">
        <v>32</v>
      </c>
      <c r="B81" s="127"/>
      <c r="C81" s="127"/>
      <c r="D81" s="127"/>
      <c r="E81" s="127"/>
      <c r="F81" s="127"/>
      <c r="G81" s="127"/>
      <c r="H81" s="127"/>
      <c r="I81" s="127"/>
      <c r="J81" s="129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30"/>
      <c r="B82" s="127"/>
      <c r="C82" s="127"/>
      <c r="D82" s="127"/>
      <c r="E82" s="127"/>
      <c r="F82" s="127"/>
      <c r="G82" s="127"/>
      <c r="H82" s="127"/>
      <c r="I82" s="127"/>
      <c r="J82" s="129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30"/>
      <c r="B83" s="127"/>
      <c r="C83" s="127"/>
      <c r="D83" s="127"/>
      <c r="E83" s="127"/>
      <c r="F83" s="127"/>
      <c r="G83" s="127"/>
      <c r="H83" s="127"/>
      <c r="I83" s="127"/>
      <c r="J83" s="129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30"/>
      <c r="B84" s="127"/>
      <c r="C84" s="127"/>
      <c r="D84" s="127"/>
      <c r="E84" s="127"/>
      <c r="F84" s="127"/>
      <c r="G84" s="127"/>
      <c r="H84" s="127"/>
      <c r="I84" s="127"/>
      <c r="J84" s="129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30"/>
      <c r="B85" s="127"/>
      <c r="C85" s="127"/>
      <c r="D85" s="127"/>
      <c r="E85" s="127"/>
      <c r="F85" s="127"/>
      <c r="G85" s="127"/>
      <c r="H85" s="127"/>
      <c r="I85" s="127"/>
      <c r="J85" s="129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31"/>
      <c r="B86" s="132"/>
      <c r="C86" s="132"/>
      <c r="D86" s="132"/>
      <c r="E86" s="132"/>
      <c r="F86" s="132"/>
      <c r="G86" s="132"/>
      <c r="H86" s="132"/>
      <c r="I86" s="132"/>
      <c r="J86" s="13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">
    <mergeCell ref="D75:F75"/>
    <mergeCell ref="A78:B78"/>
    <mergeCell ref="A79:J80"/>
    <mergeCell ref="A81:J86"/>
    <mergeCell ref="A39:B39"/>
    <mergeCell ref="A40:J41"/>
    <mergeCell ref="A42:J47"/>
    <mergeCell ref="B50:I50"/>
    <mergeCell ref="B51:H51"/>
    <mergeCell ref="D59:F59"/>
    <mergeCell ref="D61:F61"/>
    <mergeCell ref="D20:F20"/>
    <mergeCell ref="D36:F36"/>
    <mergeCell ref="D63:F63"/>
    <mergeCell ref="D67:F67"/>
    <mergeCell ref="D69:F69"/>
    <mergeCell ref="A1:J1"/>
    <mergeCell ref="B2:G2"/>
    <mergeCell ref="A4:J5"/>
    <mergeCell ref="B8:I8"/>
    <mergeCell ref="B9:H9"/>
  </mergeCells>
  <printOptions horizontalCentered="1"/>
  <pageMargins left="0.70866141732283472" right="0.19685039370078741" top="0.74803149606299213" bottom="0.74803149606299213" header="0" footer="0"/>
  <pageSetup paperSize="9" fitToWidth="0" orientation="portrait"/>
  <headerFooter>
    <oddFooter>&amp;R03+000&amp;P/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outlinePr summaryBelow="0"/>
  </sheetPr>
  <dimension ref="A1:L1000"/>
  <sheetViews>
    <sheetView topLeftCell="A31" zoomScale="112" zoomScaleNormal="112" workbookViewId="0">
      <selection activeCell="B32" sqref="B32:I32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style="92" customWidth="1"/>
    <col min="10" max="10" width="10" style="92" customWidth="1"/>
    <col min="11" max="11" width="8.7109375" style="92" customWidth="1"/>
    <col min="12" max="12" width="11.28515625" style="92" hidden="1" customWidth="1"/>
    <col min="13" max="22" width="8.7109375" customWidth="1"/>
  </cols>
  <sheetData>
    <row r="1" spans="1:12" ht="87" customHeight="1">
      <c r="A1" s="154"/>
      <c r="B1" s="127"/>
      <c r="C1" s="127"/>
      <c r="D1" s="127"/>
      <c r="E1" s="127"/>
      <c r="F1" s="127"/>
      <c r="G1" s="127"/>
      <c r="H1" s="127"/>
      <c r="I1" s="127"/>
      <c r="J1" s="127"/>
    </row>
    <row r="2" spans="1:12" ht="21.75" customHeight="1">
      <c r="A2" s="65" t="s">
        <v>2374</v>
      </c>
      <c r="B2" s="65" t="s">
        <v>2375</v>
      </c>
      <c r="C2" s="65" t="s">
        <v>2376</v>
      </c>
      <c r="D2" s="65" t="s">
        <v>2377</v>
      </c>
      <c r="E2" s="65" t="s">
        <v>2378</v>
      </c>
      <c r="F2" s="65" t="s">
        <v>2379</v>
      </c>
      <c r="G2" s="65" t="s">
        <v>2380</v>
      </c>
      <c r="H2" s="65" t="s">
        <v>2381</v>
      </c>
      <c r="I2" s="65" t="s">
        <v>68</v>
      </c>
      <c r="J2" s="65" t="s">
        <v>321</v>
      </c>
      <c r="L2" s="98" t="s">
        <v>4423</v>
      </c>
    </row>
    <row r="3" spans="1:12" ht="19.5" customHeight="1">
      <c r="A3" s="66" t="s">
        <v>2382</v>
      </c>
      <c r="B3" s="167" t="s">
        <v>2383</v>
      </c>
      <c r="C3" s="149"/>
      <c r="D3" s="149"/>
      <c r="E3" s="149"/>
      <c r="F3" s="149"/>
      <c r="G3" s="149"/>
      <c r="H3" s="149"/>
      <c r="I3" s="150"/>
      <c r="J3" s="67">
        <f>J4+J12</f>
        <v>76214.828764940234</v>
      </c>
    </row>
    <row r="4" spans="1:12" ht="19.5" customHeight="1">
      <c r="A4" s="66" t="s">
        <v>2384</v>
      </c>
      <c r="B4" s="167" t="s">
        <v>2385</v>
      </c>
      <c r="C4" s="149"/>
      <c r="D4" s="149"/>
      <c r="E4" s="149"/>
      <c r="F4" s="149"/>
      <c r="G4" s="149"/>
      <c r="H4" s="149"/>
      <c r="I4" s="150"/>
      <c r="J4" s="67">
        <f>SUM(J5:J11)</f>
        <v>50771.350426863966</v>
      </c>
    </row>
    <row r="5" spans="1:12" ht="27">
      <c r="A5" s="68" t="s">
        <v>2386</v>
      </c>
      <c r="B5" s="69" t="s">
        <v>2387</v>
      </c>
      <c r="C5" s="69" t="s">
        <v>2388</v>
      </c>
      <c r="D5" s="68" t="s">
        <v>2389</v>
      </c>
      <c r="E5" s="69" t="s">
        <v>2390</v>
      </c>
      <c r="F5" s="70">
        <v>25</v>
      </c>
      <c r="G5" s="70">
        <v>28.16</v>
      </c>
      <c r="H5" s="97">
        <f>'BDI DESONERADO'!$G$36</f>
        <v>0.35799658508821852</v>
      </c>
      <c r="I5" s="70">
        <f>(1+H5)*G5</f>
        <v>38.241183836084232</v>
      </c>
      <c r="J5" s="70">
        <f>I5*F5</f>
        <v>956.02959590210583</v>
      </c>
      <c r="L5" s="92">
        <f>F5*G5</f>
        <v>704</v>
      </c>
    </row>
    <row r="6" spans="1:12" ht="27">
      <c r="A6" s="68" t="s">
        <v>2391</v>
      </c>
      <c r="B6" s="69" t="s">
        <v>2392</v>
      </c>
      <c r="C6" s="69" t="s">
        <v>2393</v>
      </c>
      <c r="D6" s="68" t="s">
        <v>2394</v>
      </c>
      <c r="E6" s="69" t="s">
        <v>2395</v>
      </c>
      <c r="F6" s="70">
        <v>25</v>
      </c>
      <c r="G6" s="70">
        <v>234.5</v>
      </c>
      <c r="H6" s="97">
        <f>'BDI DESONERADO'!$G$36</f>
        <v>0.35799658508821852</v>
      </c>
      <c r="I6" s="70">
        <f t="shared" ref="I6:I17" si="0">(1+H6)*G6</f>
        <v>318.45019920318725</v>
      </c>
      <c r="J6" s="70">
        <f t="shared" ref="J6:J17" si="1">I6*F6</f>
        <v>7961.2549800796814</v>
      </c>
      <c r="L6" s="92">
        <f t="shared" ref="L6:L17" si="2">F6*G6</f>
        <v>5862.5</v>
      </c>
    </row>
    <row r="7" spans="1:12" ht="27">
      <c r="A7" s="68" t="s">
        <v>2396</v>
      </c>
      <c r="B7" s="69" t="s">
        <v>2397</v>
      </c>
      <c r="C7" s="69" t="s">
        <v>2398</v>
      </c>
      <c r="D7" s="68" t="s">
        <v>2399</v>
      </c>
      <c r="E7" s="69" t="s">
        <v>2400</v>
      </c>
      <c r="F7" s="70">
        <v>20</v>
      </c>
      <c r="G7" s="70">
        <v>343.17</v>
      </c>
      <c r="H7" s="97">
        <f>'BDI DESONERADO'!$G$36</f>
        <v>0.35799658508821852</v>
      </c>
      <c r="I7" s="70">
        <f t="shared" si="0"/>
        <v>466.02368810472399</v>
      </c>
      <c r="J7" s="70">
        <f t="shared" si="1"/>
        <v>9320.4737620944798</v>
      </c>
      <c r="L7" s="92">
        <f t="shared" si="2"/>
        <v>6863.4000000000005</v>
      </c>
    </row>
    <row r="8" spans="1:12" ht="18">
      <c r="A8" s="68" t="s">
        <v>2401</v>
      </c>
      <c r="B8" s="69" t="s">
        <v>2402</v>
      </c>
      <c r="C8" s="69" t="s">
        <v>2403</v>
      </c>
      <c r="D8" s="68" t="s">
        <v>2404</v>
      </c>
      <c r="E8" s="69" t="s">
        <v>2405</v>
      </c>
      <c r="F8" s="70">
        <v>1</v>
      </c>
      <c r="G8" s="70">
        <v>1430.31</v>
      </c>
      <c r="H8" s="97">
        <f>'BDI DESONERADO'!$G$36</f>
        <v>0.35799658508821852</v>
      </c>
      <c r="I8" s="70">
        <f t="shared" si="0"/>
        <v>1942.3560956175297</v>
      </c>
      <c r="J8" s="70">
        <f t="shared" si="1"/>
        <v>1942.3560956175297</v>
      </c>
      <c r="L8" s="92">
        <f t="shared" si="2"/>
        <v>1430.31</v>
      </c>
    </row>
    <row r="9" spans="1:12" ht="27">
      <c r="A9" s="68" t="s">
        <v>2406</v>
      </c>
      <c r="B9" s="69" t="s">
        <v>2407</v>
      </c>
      <c r="C9" s="69" t="s">
        <v>2408</v>
      </c>
      <c r="D9" s="68" t="s">
        <v>2409</v>
      </c>
      <c r="E9" s="69" t="s">
        <v>2410</v>
      </c>
      <c r="F9" s="70">
        <v>200</v>
      </c>
      <c r="G9" s="70">
        <v>102.31</v>
      </c>
      <c r="H9" s="97">
        <f>'BDI DESONERADO'!$G$36</f>
        <v>0.35799658508821852</v>
      </c>
      <c r="I9" s="70">
        <f t="shared" si="0"/>
        <v>138.93663062037564</v>
      </c>
      <c r="J9" s="70">
        <f t="shared" si="1"/>
        <v>27787.326124075127</v>
      </c>
      <c r="L9" s="92">
        <f t="shared" si="2"/>
        <v>20462</v>
      </c>
    </row>
    <row r="10" spans="1:12">
      <c r="A10" s="68" t="s">
        <v>2411</v>
      </c>
      <c r="B10" s="69" t="s">
        <v>2412</v>
      </c>
      <c r="C10" s="69" t="s">
        <v>2413</v>
      </c>
      <c r="D10" s="68" t="s">
        <v>2414</v>
      </c>
      <c r="E10" s="69" t="s">
        <v>2415</v>
      </c>
      <c r="F10" s="70">
        <v>8</v>
      </c>
      <c r="G10" s="70">
        <v>185.4</v>
      </c>
      <c r="H10" s="97">
        <f>'BDI DESONERADO'!$G$36</f>
        <v>0.35799658508821852</v>
      </c>
      <c r="I10" s="70">
        <f t="shared" si="0"/>
        <v>251.77256687535572</v>
      </c>
      <c r="J10" s="70">
        <f t="shared" si="1"/>
        <v>2014.1805350028458</v>
      </c>
      <c r="L10" s="92">
        <f t="shared" si="2"/>
        <v>1483.2</v>
      </c>
    </row>
    <row r="11" spans="1:12" ht="18">
      <c r="A11" s="68" t="s">
        <v>2416</v>
      </c>
      <c r="B11" s="69" t="s">
        <v>2417</v>
      </c>
      <c r="C11" s="69" t="s">
        <v>2418</v>
      </c>
      <c r="D11" s="68" t="s">
        <v>2419</v>
      </c>
      <c r="E11" s="69" t="s">
        <v>2420</v>
      </c>
      <c r="F11" s="70">
        <v>1</v>
      </c>
      <c r="G11" s="70">
        <v>581.54</v>
      </c>
      <c r="H11" s="97">
        <f>'BDI DESONERADO'!$G$36</f>
        <v>0.35799658508821852</v>
      </c>
      <c r="I11" s="70">
        <f t="shared" si="0"/>
        <v>789.72933409220252</v>
      </c>
      <c r="J11" s="70">
        <f t="shared" si="1"/>
        <v>789.72933409220252</v>
      </c>
      <c r="L11" s="92">
        <f t="shared" si="2"/>
        <v>581.54</v>
      </c>
    </row>
    <row r="12" spans="1:12" ht="19.5" customHeight="1">
      <c r="A12" s="66" t="s">
        <v>2421</v>
      </c>
      <c r="B12" s="167" t="s">
        <v>2422</v>
      </c>
      <c r="C12" s="149"/>
      <c r="D12" s="149"/>
      <c r="E12" s="149"/>
      <c r="F12" s="149"/>
      <c r="G12" s="149"/>
      <c r="H12" s="149"/>
      <c r="I12" s="150"/>
      <c r="J12" s="67">
        <f>SUM(J13:J17)</f>
        <v>25443.478338076267</v>
      </c>
    </row>
    <row r="13" spans="1:12">
      <c r="A13" s="68" t="s">
        <v>2423</v>
      </c>
      <c r="B13" s="69" t="s">
        <v>2424</v>
      </c>
      <c r="C13" s="69" t="s">
        <v>2425</v>
      </c>
      <c r="D13" s="68" t="s">
        <v>2426</v>
      </c>
      <c r="E13" s="69" t="s">
        <v>2427</v>
      </c>
      <c r="F13" s="70">
        <v>4</v>
      </c>
      <c r="G13" s="70">
        <v>875</v>
      </c>
      <c r="H13" s="97">
        <f>'BDI DESONERADO'!$G$36</f>
        <v>0.35799658508821852</v>
      </c>
      <c r="I13" s="70">
        <f t="shared" si="0"/>
        <v>1188.2470119521913</v>
      </c>
      <c r="J13" s="70">
        <f t="shared" si="1"/>
        <v>4752.9880478087653</v>
      </c>
      <c r="L13" s="92">
        <f t="shared" si="2"/>
        <v>3500</v>
      </c>
    </row>
    <row r="14" spans="1:12" ht="36">
      <c r="A14" s="68" t="s">
        <v>2428</v>
      </c>
      <c r="B14" s="69" t="s">
        <v>2429</v>
      </c>
      <c r="C14" s="69" t="s">
        <v>2430</v>
      </c>
      <c r="D14" s="68" t="s">
        <v>2431</v>
      </c>
      <c r="E14" s="69" t="s">
        <v>2432</v>
      </c>
      <c r="F14" s="70">
        <v>6</v>
      </c>
      <c r="G14" s="70">
        <v>700</v>
      </c>
      <c r="H14" s="97">
        <f>'BDI DESONERADO'!$G$36</f>
        <v>0.35799658508821852</v>
      </c>
      <c r="I14" s="70">
        <f t="shared" si="0"/>
        <v>950.59760956175296</v>
      </c>
      <c r="J14" s="70">
        <f t="shared" si="1"/>
        <v>5703.5856573705178</v>
      </c>
      <c r="L14" s="92">
        <f t="shared" si="2"/>
        <v>4200</v>
      </c>
    </row>
    <row r="15" spans="1:12" ht="27">
      <c r="A15" s="68" t="s">
        <v>2433</v>
      </c>
      <c r="B15" s="69" t="s">
        <v>2434</v>
      </c>
      <c r="C15" s="69" t="s">
        <v>2435</v>
      </c>
      <c r="D15" s="68" t="s">
        <v>2436</v>
      </c>
      <c r="E15" s="69" t="s">
        <v>2437</v>
      </c>
      <c r="F15" s="70">
        <v>6</v>
      </c>
      <c r="G15" s="70">
        <v>716</v>
      </c>
      <c r="H15" s="97">
        <f>'BDI DESONERADO'!$G$36</f>
        <v>0.35799658508821852</v>
      </c>
      <c r="I15" s="70">
        <f t="shared" si="0"/>
        <v>972.32555492316442</v>
      </c>
      <c r="J15" s="70">
        <f t="shared" si="1"/>
        <v>5833.9533295389865</v>
      </c>
      <c r="L15" s="92">
        <f t="shared" si="2"/>
        <v>4296</v>
      </c>
    </row>
    <row r="16" spans="1:12" ht="36">
      <c r="A16" s="68" t="s">
        <v>2438</v>
      </c>
      <c r="B16" s="69" t="s">
        <v>2439</v>
      </c>
      <c r="C16" s="69" t="s">
        <v>2440</v>
      </c>
      <c r="D16" s="68" t="s">
        <v>2441</v>
      </c>
      <c r="E16" s="69" t="s">
        <v>2442</v>
      </c>
      <c r="F16" s="70">
        <v>6</v>
      </c>
      <c r="G16" s="70">
        <v>706.67</v>
      </c>
      <c r="H16" s="97">
        <f>'BDI DESONERADO'!$G$36</f>
        <v>0.35799658508821852</v>
      </c>
      <c r="I16" s="70">
        <f t="shared" si="0"/>
        <v>959.65544678429137</v>
      </c>
      <c r="J16" s="70">
        <f t="shared" si="1"/>
        <v>5757.9326807057478</v>
      </c>
      <c r="L16" s="92">
        <f t="shared" si="2"/>
        <v>4240.0199999999995</v>
      </c>
    </row>
    <row r="17" spans="1:12" ht="27">
      <c r="A17" s="68" t="s">
        <v>2443</v>
      </c>
      <c r="B17" s="69" t="s">
        <v>2444</v>
      </c>
      <c r="C17" s="69" t="s">
        <v>2445</v>
      </c>
      <c r="D17" s="68" t="s">
        <v>2446</v>
      </c>
      <c r="E17" s="69" t="s">
        <v>2447</v>
      </c>
      <c r="F17" s="70">
        <v>6</v>
      </c>
      <c r="G17" s="70">
        <v>416.67</v>
      </c>
      <c r="H17" s="97">
        <f>'BDI DESONERADO'!$G$36</f>
        <v>0.35799658508821852</v>
      </c>
      <c r="I17" s="70">
        <f t="shared" si="0"/>
        <v>565.83643710870808</v>
      </c>
      <c r="J17" s="70">
        <f t="shared" si="1"/>
        <v>3395.0186226522483</v>
      </c>
      <c r="L17" s="92">
        <f t="shared" si="2"/>
        <v>2500.02</v>
      </c>
    </row>
    <row r="18" spans="1:12" ht="19.5" customHeight="1">
      <c r="A18" s="66" t="s">
        <v>2448</v>
      </c>
      <c r="B18" s="167" t="s">
        <v>2449</v>
      </c>
      <c r="C18" s="149"/>
      <c r="D18" s="149"/>
      <c r="E18" s="149"/>
      <c r="F18" s="149"/>
      <c r="G18" s="149"/>
      <c r="H18" s="149"/>
      <c r="I18" s="150"/>
      <c r="J18" s="67">
        <f>J19+J32+J38+J40+J45</f>
        <v>3295889.0936785294</v>
      </c>
    </row>
    <row r="19" spans="1:12" ht="19.5" customHeight="1">
      <c r="A19" s="66" t="s">
        <v>2450</v>
      </c>
      <c r="B19" s="167" t="s">
        <v>2451</v>
      </c>
      <c r="C19" s="149"/>
      <c r="D19" s="149"/>
      <c r="E19" s="149"/>
      <c r="F19" s="149"/>
      <c r="G19" s="149"/>
      <c r="H19" s="149"/>
      <c r="I19" s="150"/>
      <c r="J19" s="67">
        <f>SUM(J20:J31)</f>
        <v>678376.4353339934</v>
      </c>
    </row>
    <row r="20" spans="1:12">
      <c r="A20" s="68" t="s">
        <v>2452</v>
      </c>
      <c r="B20" s="69" t="s">
        <v>2453</v>
      </c>
      <c r="C20" s="69" t="s">
        <v>2454</v>
      </c>
      <c r="D20" s="68" t="s">
        <v>2455</v>
      </c>
      <c r="E20" s="69" t="s">
        <v>2456</v>
      </c>
      <c r="F20" s="70">
        <v>6496.78</v>
      </c>
      <c r="G20" s="70">
        <v>4.8499999999999996</v>
      </c>
      <c r="H20" s="97">
        <f>'BDI DESONERADO'!$G$36</f>
        <v>0.35799658508821852</v>
      </c>
      <c r="I20" s="70">
        <f t="shared" ref="I20:I31" si="3">(1+H20)*G20</f>
        <v>6.5862834376778592</v>
      </c>
      <c r="J20" s="70">
        <f t="shared" ref="J20:J58" si="4">I20*F20</f>
        <v>42789.634512236764</v>
      </c>
      <c r="L20" s="92">
        <f t="shared" ref="L20:L31" si="5">F20*G20</f>
        <v>31509.382999999998</v>
      </c>
    </row>
    <row r="21" spans="1:12" ht="15.75" customHeight="1">
      <c r="A21" s="68" t="s">
        <v>2457</v>
      </c>
      <c r="B21" s="69" t="s">
        <v>2458</v>
      </c>
      <c r="C21" s="69" t="s">
        <v>2459</v>
      </c>
      <c r="D21" s="68" t="s">
        <v>2460</v>
      </c>
      <c r="E21" s="69" t="s">
        <v>2461</v>
      </c>
      <c r="F21" s="70">
        <v>599.67999999999995</v>
      </c>
      <c r="G21" s="70">
        <v>76.2</v>
      </c>
      <c r="H21" s="97">
        <f>'BDI DESONERADO'!$G$36</f>
        <v>0.35799658508821852</v>
      </c>
      <c r="I21" s="70">
        <f t="shared" si="3"/>
        <v>103.47933978372225</v>
      </c>
      <c r="J21" s="70">
        <f t="shared" si="4"/>
        <v>62054.490481502558</v>
      </c>
      <c r="L21" s="92">
        <f t="shared" si="5"/>
        <v>45695.615999999995</v>
      </c>
    </row>
    <row r="22" spans="1:12" ht="15.75" customHeight="1">
      <c r="A22" s="68" t="s">
        <v>2462</v>
      </c>
      <c r="B22" s="69" t="s">
        <v>2463</v>
      </c>
      <c r="C22" s="69" t="s">
        <v>2464</v>
      </c>
      <c r="D22" s="68" t="s">
        <v>2465</v>
      </c>
      <c r="E22" s="69" t="s">
        <v>2466</v>
      </c>
      <c r="F22" s="70">
        <v>1942.89</v>
      </c>
      <c r="G22" s="70">
        <v>6.16</v>
      </c>
      <c r="H22" s="97">
        <f>'BDI DESONERADO'!$G$36</f>
        <v>0.35799658508821852</v>
      </c>
      <c r="I22" s="70">
        <f t="shared" si="3"/>
        <v>8.3652589641434254</v>
      </c>
      <c r="J22" s="70">
        <f t="shared" si="4"/>
        <v>16252.77798884462</v>
      </c>
      <c r="L22" s="92">
        <f t="shared" si="5"/>
        <v>11968.2024</v>
      </c>
    </row>
    <row r="23" spans="1:12" ht="15.75" customHeight="1">
      <c r="A23" s="68" t="s">
        <v>2467</v>
      </c>
      <c r="B23" s="69" t="s">
        <v>2468</v>
      </c>
      <c r="C23" s="69" t="s">
        <v>2469</v>
      </c>
      <c r="D23" s="68" t="s">
        <v>2470</v>
      </c>
      <c r="E23" s="69" t="s">
        <v>2471</v>
      </c>
      <c r="F23" s="70">
        <v>2525.7600000000002</v>
      </c>
      <c r="G23" s="70">
        <v>7.35</v>
      </c>
      <c r="H23" s="97">
        <f>'BDI DESONERADO'!$G$36</f>
        <v>0.35799658508821852</v>
      </c>
      <c r="I23" s="70">
        <f t="shared" si="3"/>
        <v>9.9812749003984056</v>
      </c>
      <c r="J23" s="70">
        <f t="shared" si="4"/>
        <v>25210.304892430278</v>
      </c>
      <c r="L23" s="92">
        <f t="shared" si="5"/>
        <v>18564.335999999999</v>
      </c>
    </row>
    <row r="24" spans="1:12" ht="15.75" customHeight="1">
      <c r="A24" s="68" t="s">
        <v>2472</v>
      </c>
      <c r="B24" s="69" t="s">
        <v>2473</v>
      </c>
      <c r="C24" s="69" t="s">
        <v>2474</v>
      </c>
      <c r="D24" s="68" t="s">
        <v>2475</v>
      </c>
      <c r="E24" s="69" t="s">
        <v>2476</v>
      </c>
      <c r="F24" s="70">
        <v>1942.89</v>
      </c>
      <c r="G24" s="70">
        <v>4.93</v>
      </c>
      <c r="H24" s="97">
        <f>'BDI DESONERADO'!$G$36</f>
        <v>0.35799658508821852</v>
      </c>
      <c r="I24" s="70">
        <f t="shared" si="3"/>
        <v>6.6949231644849165</v>
      </c>
      <c r="J24" s="70">
        <f t="shared" si="4"/>
        <v>13007.4992670461</v>
      </c>
      <c r="L24" s="92">
        <f t="shared" si="5"/>
        <v>9578.4477000000006</v>
      </c>
    </row>
    <row r="25" spans="1:12" ht="15.75" customHeight="1">
      <c r="A25" s="68" t="s">
        <v>2477</v>
      </c>
      <c r="B25" s="69" t="s">
        <v>2478</v>
      </c>
      <c r="C25" s="69" t="s">
        <v>2479</v>
      </c>
      <c r="D25" s="68" t="s">
        <v>2480</v>
      </c>
      <c r="E25" s="69" t="s">
        <v>2481</v>
      </c>
      <c r="F25" s="70">
        <v>33.79</v>
      </c>
      <c r="G25" s="70">
        <v>123.98</v>
      </c>
      <c r="H25" s="97">
        <f>'BDI DESONERADO'!$G$36</f>
        <v>0.35799658508821852</v>
      </c>
      <c r="I25" s="70">
        <f t="shared" si="3"/>
        <v>168.36441661923735</v>
      </c>
      <c r="J25" s="70">
        <f t="shared" si="4"/>
        <v>5689.03363756403</v>
      </c>
      <c r="L25" s="92">
        <f t="shared" si="5"/>
        <v>4189.2842000000001</v>
      </c>
    </row>
    <row r="26" spans="1:12" ht="15.75" customHeight="1">
      <c r="A26" s="68" t="s">
        <v>2482</v>
      </c>
      <c r="B26" s="69" t="s">
        <v>2483</v>
      </c>
      <c r="C26" s="69" t="s">
        <v>2484</v>
      </c>
      <c r="D26" s="68" t="s">
        <v>2485</v>
      </c>
      <c r="E26" s="69" t="s">
        <v>2486</v>
      </c>
      <c r="F26" s="70">
        <v>11.26</v>
      </c>
      <c r="G26" s="70">
        <v>136.24</v>
      </c>
      <c r="H26" s="97">
        <f>'BDI DESONERADO'!$G$36</f>
        <v>0.35799658508821852</v>
      </c>
      <c r="I26" s="70">
        <f t="shared" si="3"/>
        <v>185.01345475241891</v>
      </c>
      <c r="J26" s="70">
        <f t="shared" si="4"/>
        <v>2083.2515005122368</v>
      </c>
      <c r="L26" s="92">
        <f t="shared" si="5"/>
        <v>1534.0624</v>
      </c>
    </row>
    <row r="27" spans="1:12" ht="15.75" customHeight="1">
      <c r="A27" s="68" t="s">
        <v>2487</v>
      </c>
      <c r="B27" s="69" t="s">
        <v>2488</v>
      </c>
      <c r="C27" s="69" t="s">
        <v>2489</v>
      </c>
      <c r="D27" s="68" t="s">
        <v>2490</v>
      </c>
      <c r="E27" s="69" t="s">
        <v>2491</v>
      </c>
      <c r="F27" s="70">
        <v>225.2</v>
      </c>
      <c r="G27" s="70">
        <v>0.22</v>
      </c>
      <c r="H27" s="97">
        <f>'BDI DESONERADO'!$G$36</f>
        <v>0.35799658508821852</v>
      </c>
      <c r="I27" s="70">
        <f t="shared" si="3"/>
        <v>0.29875924871940807</v>
      </c>
      <c r="J27" s="70">
        <f t="shared" si="4"/>
        <v>67.280582811610699</v>
      </c>
      <c r="L27" s="92">
        <f t="shared" si="5"/>
        <v>49.543999999999997</v>
      </c>
    </row>
    <row r="28" spans="1:12" ht="15.75" customHeight="1">
      <c r="A28" s="68" t="s">
        <v>2492</v>
      </c>
      <c r="B28" s="69" t="s">
        <v>2493</v>
      </c>
      <c r="C28" s="69" t="s">
        <v>2494</v>
      </c>
      <c r="D28" s="68" t="s">
        <v>2495</v>
      </c>
      <c r="E28" s="69" t="s">
        <v>2496</v>
      </c>
      <c r="F28" s="70">
        <v>1689.16</v>
      </c>
      <c r="G28" s="70">
        <v>72.45</v>
      </c>
      <c r="H28" s="97">
        <f>'BDI DESONERADO'!$G$75</f>
        <v>0.12522796352583598</v>
      </c>
      <c r="I28" s="70">
        <f t="shared" si="3"/>
        <v>81.522765957446822</v>
      </c>
      <c r="J28" s="70">
        <f t="shared" si="4"/>
        <v>137704.99534468088</v>
      </c>
      <c r="L28" s="92">
        <f t="shared" si="5"/>
        <v>122379.64200000001</v>
      </c>
    </row>
    <row r="29" spans="1:12" ht="15.75" customHeight="1">
      <c r="A29" s="68" t="s">
        <v>2497</v>
      </c>
      <c r="B29" s="69" t="s">
        <v>2498</v>
      </c>
      <c r="C29" s="69" t="s">
        <v>2499</v>
      </c>
      <c r="D29" s="68" t="s">
        <v>2500</v>
      </c>
      <c r="E29" s="69" t="s">
        <v>2501</v>
      </c>
      <c r="F29" s="70">
        <v>0.17</v>
      </c>
      <c r="G29" s="70">
        <v>2222.56</v>
      </c>
      <c r="H29" s="97">
        <f>'BDI DESONERADO'!$G$75</f>
        <v>0.12522796352583598</v>
      </c>
      <c r="I29" s="70">
        <f t="shared" si="3"/>
        <v>2500.886662613982</v>
      </c>
      <c r="J29" s="70">
        <f t="shared" si="4"/>
        <v>425.150732644377</v>
      </c>
      <c r="L29" s="92">
        <f t="shared" si="5"/>
        <v>377.83520000000004</v>
      </c>
    </row>
    <row r="30" spans="1:12" ht="15.75" customHeight="1">
      <c r="A30" s="68" t="s">
        <v>2502</v>
      </c>
      <c r="B30" s="69" t="s">
        <v>2503</v>
      </c>
      <c r="C30" s="69" t="s">
        <v>2504</v>
      </c>
      <c r="D30" s="68" t="s">
        <v>2505</v>
      </c>
      <c r="E30" s="69" t="s">
        <v>2506</v>
      </c>
      <c r="F30" s="70">
        <v>126687.21</v>
      </c>
      <c r="G30" s="70">
        <v>0.35</v>
      </c>
      <c r="H30" s="97">
        <f>'BDI DESONERADO'!$G$36</f>
        <v>0.35799658508821852</v>
      </c>
      <c r="I30" s="70">
        <f t="shared" si="3"/>
        <v>0.47529880478087644</v>
      </c>
      <c r="J30" s="70">
        <f t="shared" si="4"/>
        <v>60214.279494023904</v>
      </c>
      <c r="L30" s="92">
        <f t="shared" si="5"/>
        <v>44340.523500000003</v>
      </c>
    </row>
    <row r="31" spans="1:12" ht="15.75" customHeight="1">
      <c r="A31" s="68" t="s">
        <v>2507</v>
      </c>
      <c r="B31" s="69" t="s">
        <v>2508</v>
      </c>
      <c r="C31" s="69" t="s">
        <v>2509</v>
      </c>
      <c r="D31" s="68" t="s">
        <v>2510</v>
      </c>
      <c r="E31" s="69" t="s">
        <v>2511</v>
      </c>
      <c r="F31" s="70">
        <v>6951.43</v>
      </c>
      <c r="G31" s="70">
        <v>40</v>
      </c>
      <c r="H31" s="97">
        <f>'BDI DESONERADO'!$G$75</f>
        <v>0.12522796352583598</v>
      </c>
      <c r="I31" s="70">
        <f t="shared" si="3"/>
        <v>45.009118541033438</v>
      </c>
      <c r="J31" s="70">
        <f t="shared" si="4"/>
        <v>312877.73689969606</v>
      </c>
      <c r="L31" s="92">
        <f t="shared" si="5"/>
        <v>278057.2</v>
      </c>
    </row>
    <row r="32" spans="1:12" ht="19.5" customHeight="1">
      <c r="A32" s="66" t="s">
        <v>2512</v>
      </c>
      <c r="B32" s="167" t="s">
        <v>2513</v>
      </c>
      <c r="C32" s="149"/>
      <c r="D32" s="149"/>
      <c r="E32" s="149"/>
      <c r="F32" s="149"/>
      <c r="G32" s="149"/>
      <c r="H32" s="149"/>
      <c r="I32" s="150"/>
      <c r="J32" s="67">
        <f>SUM(J33:J37)</f>
        <v>36410.27865600455</v>
      </c>
    </row>
    <row r="33" spans="1:12" ht="15.75" customHeight="1">
      <c r="A33" s="68" t="s">
        <v>2514</v>
      </c>
      <c r="B33" s="69" t="s">
        <v>2515</v>
      </c>
      <c r="C33" s="69" t="s">
        <v>2516</v>
      </c>
      <c r="D33" s="68" t="s">
        <v>2517</v>
      </c>
      <c r="E33" s="69" t="s">
        <v>2518</v>
      </c>
      <c r="F33" s="70">
        <v>6</v>
      </c>
      <c r="G33" s="70">
        <v>385.3</v>
      </c>
      <c r="H33" s="97">
        <f>'BDI DESONERADO'!$G$36</f>
        <v>0.35799658508821852</v>
      </c>
      <c r="I33" s="70">
        <f t="shared" ref="I33:I37" si="6">(1+H33)*G33</f>
        <v>523.23608423449059</v>
      </c>
      <c r="J33" s="70">
        <f t="shared" si="4"/>
        <v>3139.4165054069435</v>
      </c>
      <c r="L33" s="92">
        <f t="shared" ref="L33:L37" si="7">F33*G33</f>
        <v>2311.8000000000002</v>
      </c>
    </row>
    <row r="34" spans="1:12" ht="15.75" customHeight="1">
      <c r="A34" s="68" t="s">
        <v>2519</v>
      </c>
      <c r="B34" s="69" t="s">
        <v>2520</v>
      </c>
      <c r="C34" s="69" t="s">
        <v>2521</v>
      </c>
      <c r="D34" s="68" t="s">
        <v>2522</v>
      </c>
      <c r="E34" s="69" t="s">
        <v>2523</v>
      </c>
      <c r="F34" s="70">
        <v>107.77</v>
      </c>
      <c r="G34" s="70">
        <v>130.13</v>
      </c>
      <c r="H34" s="97">
        <f>'BDI DESONERADO'!$G$36</f>
        <v>0.35799658508821852</v>
      </c>
      <c r="I34" s="70">
        <f t="shared" si="6"/>
        <v>176.71609561752987</v>
      </c>
      <c r="J34" s="70">
        <f t="shared" si="4"/>
        <v>19044.693624701194</v>
      </c>
      <c r="L34" s="92">
        <f t="shared" si="7"/>
        <v>14024.1101</v>
      </c>
    </row>
    <row r="35" spans="1:12" ht="15.75" customHeight="1">
      <c r="A35" s="68" t="s">
        <v>2524</v>
      </c>
      <c r="B35" s="69" t="s">
        <v>2525</v>
      </c>
      <c r="C35" s="69" t="s">
        <v>2526</v>
      </c>
      <c r="D35" s="68" t="s">
        <v>2527</v>
      </c>
      <c r="E35" s="69" t="s">
        <v>2528</v>
      </c>
      <c r="F35" s="70">
        <v>4</v>
      </c>
      <c r="G35" s="70">
        <v>1227.01</v>
      </c>
      <c r="H35" s="97">
        <f>'BDI DESONERADO'!$G$36</f>
        <v>0.35799658508821852</v>
      </c>
      <c r="I35" s="70">
        <f t="shared" si="6"/>
        <v>1666.2753898690951</v>
      </c>
      <c r="J35" s="70">
        <f t="shared" si="4"/>
        <v>6665.1015594763803</v>
      </c>
      <c r="L35" s="92">
        <f t="shared" si="7"/>
        <v>4908.04</v>
      </c>
    </row>
    <row r="36" spans="1:12" ht="15.75" customHeight="1">
      <c r="A36" s="68" t="s">
        <v>2529</v>
      </c>
      <c r="B36" s="69" t="s">
        <v>2530</v>
      </c>
      <c r="C36" s="69" t="s">
        <v>2531</v>
      </c>
      <c r="D36" s="68" t="s">
        <v>2532</v>
      </c>
      <c r="E36" s="69" t="s">
        <v>2533</v>
      </c>
      <c r="F36" s="70">
        <v>5</v>
      </c>
      <c r="G36" s="70">
        <v>160.12</v>
      </c>
      <c r="H36" s="97">
        <f>'BDI DESONERADO'!$G$36</f>
        <v>0.35799658508821852</v>
      </c>
      <c r="I36" s="70">
        <f t="shared" si="6"/>
        <v>217.44241320432556</v>
      </c>
      <c r="J36" s="70">
        <f t="shared" si="4"/>
        <v>1087.2120660216278</v>
      </c>
      <c r="L36" s="92">
        <f t="shared" si="7"/>
        <v>800.6</v>
      </c>
    </row>
    <row r="37" spans="1:12" ht="15.75" customHeight="1">
      <c r="A37" s="68" t="s">
        <v>2534</v>
      </c>
      <c r="B37" s="69" t="s">
        <v>2535</v>
      </c>
      <c r="C37" s="69" t="s">
        <v>2536</v>
      </c>
      <c r="D37" s="68" t="s">
        <v>2537</v>
      </c>
      <c r="E37" s="69" t="s">
        <v>2538</v>
      </c>
      <c r="F37" s="70">
        <v>23</v>
      </c>
      <c r="G37" s="70">
        <v>207.27</v>
      </c>
      <c r="H37" s="97">
        <f>'BDI DESONERADO'!$G$36</f>
        <v>0.35799658508821852</v>
      </c>
      <c r="I37" s="70">
        <f t="shared" si="6"/>
        <v>281.47195219123506</v>
      </c>
      <c r="J37" s="70">
        <f t="shared" si="4"/>
        <v>6473.8549003984062</v>
      </c>
      <c r="L37" s="92">
        <f t="shared" si="7"/>
        <v>4767.21</v>
      </c>
    </row>
    <row r="38" spans="1:12" ht="19.5" customHeight="1">
      <c r="A38" s="66" t="s">
        <v>2539</v>
      </c>
      <c r="B38" s="167" t="s">
        <v>2540</v>
      </c>
      <c r="C38" s="149"/>
      <c r="D38" s="149"/>
      <c r="E38" s="149"/>
      <c r="F38" s="149"/>
      <c r="G38" s="149"/>
      <c r="H38" s="149"/>
      <c r="I38" s="150"/>
      <c r="J38" s="67">
        <v>8200.0499999999993</v>
      </c>
    </row>
    <row r="39" spans="1:12" ht="15.75" customHeight="1">
      <c r="A39" s="68" t="s">
        <v>2541</v>
      </c>
      <c r="B39" s="69" t="s">
        <v>2542</v>
      </c>
      <c r="C39" s="69" t="s">
        <v>2543</v>
      </c>
      <c r="D39" s="68" t="s">
        <v>2544</v>
      </c>
      <c r="E39" s="69" t="s">
        <v>2545</v>
      </c>
      <c r="F39" s="70">
        <v>5</v>
      </c>
      <c r="G39" s="70">
        <v>1227.01</v>
      </c>
      <c r="H39" s="97">
        <f>'BDI DESONERADO'!$G$36</f>
        <v>0.35799658508821852</v>
      </c>
      <c r="I39" s="70">
        <f t="shared" ref="I39" si="8">(1+H39)*G39</f>
        <v>1666.2753898690951</v>
      </c>
      <c r="J39" s="70">
        <f t="shared" si="4"/>
        <v>8331.3769493454747</v>
      </c>
      <c r="L39" s="92">
        <f t="shared" ref="L39:L58" si="9">F39*G39</f>
        <v>6135.05</v>
      </c>
    </row>
    <row r="40" spans="1:12" ht="19.5" customHeight="1">
      <c r="A40" s="66" t="s">
        <v>2546</v>
      </c>
      <c r="B40" s="167" t="s">
        <v>2547</v>
      </c>
      <c r="C40" s="149"/>
      <c r="D40" s="149"/>
      <c r="E40" s="149"/>
      <c r="F40" s="149"/>
      <c r="G40" s="149"/>
      <c r="H40" s="149"/>
      <c r="I40" s="150"/>
      <c r="J40" s="67">
        <f>SUM(J41:J44)</f>
        <v>117372.5854028172</v>
      </c>
    </row>
    <row r="41" spans="1:12" ht="15.75" customHeight="1">
      <c r="A41" s="68" t="s">
        <v>2548</v>
      </c>
      <c r="B41" s="69" t="s">
        <v>2549</v>
      </c>
      <c r="C41" s="69" t="s">
        <v>2550</v>
      </c>
      <c r="D41" s="68" t="s">
        <v>2551</v>
      </c>
      <c r="E41" s="69" t="s">
        <v>2552</v>
      </c>
      <c r="F41" s="70">
        <v>54.02</v>
      </c>
      <c r="G41" s="70">
        <v>245.51</v>
      </c>
      <c r="H41" s="97">
        <f>'BDI DESONERADO'!$G$36</f>
        <v>0.35799658508821852</v>
      </c>
      <c r="I41" s="70">
        <f t="shared" ref="I41:I44" si="10">(1+H41)*G41</f>
        <v>333.40174160500851</v>
      </c>
      <c r="J41" s="70">
        <f t="shared" si="4"/>
        <v>18010.362081502561</v>
      </c>
      <c r="L41" s="92">
        <f t="shared" si="9"/>
        <v>13262.450200000001</v>
      </c>
    </row>
    <row r="42" spans="1:12" ht="15.75" customHeight="1">
      <c r="A42" s="68" t="s">
        <v>2553</v>
      </c>
      <c r="B42" s="69" t="s">
        <v>2554</v>
      </c>
      <c r="C42" s="69" t="s">
        <v>2555</v>
      </c>
      <c r="D42" s="68" t="s">
        <v>2556</v>
      </c>
      <c r="E42" s="69" t="s">
        <v>2557</v>
      </c>
      <c r="F42" s="70">
        <v>1957.27</v>
      </c>
      <c r="G42" s="70">
        <v>36.090000000000003</v>
      </c>
      <c r="H42" s="97">
        <f>'BDI DESONERADO'!$G$36</f>
        <v>0.35799658508821852</v>
      </c>
      <c r="I42" s="70">
        <f t="shared" si="10"/>
        <v>49.010096755833814</v>
      </c>
      <c r="J42" s="70">
        <f t="shared" si="4"/>
        <v>95925.992077290852</v>
      </c>
      <c r="L42" s="92">
        <f t="shared" si="9"/>
        <v>70637.87430000001</v>
      </c>
    </row>
    <row r="43" spans="1:12" ht="15.75" customHeight="1">
      <c r="A43" s="68" t="s">
        <v>2558</v>
      </c>
      <c r="B43" s="69" t="s">
        <v>2559</v>
      </c>
      <c r="C43" s="69" t="s">
        <v>2560</v>
      </c>
      <c r="D43" s="68" t="s">
        <v>2561</v>
      </c>
      <c r="E43" s="69" t="s">
        <v>2562</v>
      </c>
      <c r="F43" s="70">
        <v>225.29</v>
      </c>
      <c r="G43" s="70">
        <v>2.14</v>
      </c>
      <c r="H43" s="97">
        <f>'BDI DESONERADO'!$G$36</f>
        <v>0.35799658508821852</v>
      </c>
      <c r="I43" s="70">
        <f t="shared" si="10"/>
        <v>2.9061126920887879</v>
      </c>
      <c r="J43" s="70">
        <f t="shared" si="4"/>
        <v>654.71812840068299</v>
      </c>
      <c r="L43" s="92">
        <f t="shared" si="9"/>
        <v>482.12060000000002</v>
      </c>
    </row>
    <row r="44" spans="1:12" ht="15.75" customHeight="1">
      <c r="A44" s="68" t="s">
        <v>2563</v>
      </c>
      <c r="B44" s="69" t="s">
        <v>2564</v>
      </c>
      <c r="C44" s="69" t="s">
        <v>2565</v>
      </c>
      <c r="D44" s="68" t="s">
        <v>2566</v>
      </c>
      <c r="E44" s="69" t="s">
        <v>2567</v>
      </c>
      <c r="F44" s="70">
        <v>54.02</v>
      </c>
      <c r="G44" s="70">
        <v>45.76</v>
      </c>
      <c r="H44" s="97">
        <f>'BDI DESONERADO'!$G$75</f>
        <v>0.12522796352583598</v>
      </c>
      <c r="I44" s="70">
        <f t="shared" si="10"/>
        <v>51.490431610942252</v>
      </c>
      <c r="J44" s="70">
        <f t="shared" si="4"/>
        <v>2781.5131156231005</v>
      </c>
      <c r="L44" s="92">
        <f t="shared" si="9"/>
        <v>2471.9551999999999</v>
      </c>
    </row>
    <row r="45" spans="1:12" ht="19.5" customHeight="1">
      <c r="A45" s="66" t="s">
        <v>2568</v>
      </c>
      <c r="B45" s="167" t="s">
        <v>2569</v>
      </c>
      <c r="C45" s="149"/>
      <c r="D45" s="149"/>
      <c r="E45" s="149"/>
      <c r="F45" s="149"/>
      <c r="G45" s="149"/>
      <c r="H45" s="149"/>
      <c r="I45" s="150"/>
      <c r="J45" s="67">
        <f>SUM(J46:J58)</f>
        <v>2455529.7442857139</v>
      </c>
    </row>
    <row r="46" spans="1:12" ht="15.75" customHeight="1">
      <c r="A46" s="68" t="s">
        <v>2570</v>
      </c>
      <c r="B46" s="69" t="s">
        <v>2571</v>
      </c>
      <c r="C46" s="69" t="s">
        <v>2572</v>
      </c>
      <c r="D46" s="68" t="s">
        <v>2573</v>
      </c>
      <c r="E46" s="69" t="s">
        <v>2574</v>
      </c>
      <c r="F46" s="70">
        <v>588</v>
      </c>
      <c r="G46" s="70">
        <v>2111.56</v>
      </c>
      <c r="H46" s="97">
        <f>'BDI DESONERADO'!$G$36</f>
        <v>0.35799658508821852</v>
      </c>
      <c r="I46" s="70">
        <f t="shared" ref="I46:I58" si="11">(1+H46)*G46</f>
        <v>2867.4912692088787</v>
      </c>
      <c r="J46" s="70">
        <f t="shared" si="4"/>
        <v>1686084.8662948208</v>
      </c>
      <c r="L46" s="92">
        <f t="shared" si="9"/>
        <v>1241597.28</v>
      </c>
    </row>
    <row r="47" spans="1:12" ht="15.75" customHeight="1">
      <c r="A47" s="68" t="s">
        <v>2575</v>
      </c>
      <c r="B47" s="69" t="s">
        <v>2576</v>
      </c>
      <c r="C47" s="69" t="s">
        <v>2577</v>
      </c>
      <c r="D47" s="68" t="s">
        <v>2578</v>
      </c>
      <c r="E47" s="69" t="s">
        <v>2579</v>
      </c>
      <c r="F47" s="70">
        <v>11</v>
      </c>
      <c r="G47" s="70">
        <v>2324.2800000000002</v>
      </c>
      <c r="H47" s="97">
        <f>'BDI DESONERADO'!$G$36</f>
        <v>0.35799658508821852</v>
      </c>
      <c r="I47" s="70">
        <f t="shared" si="11"/>
        <v>3156.3643027888447</v>
      </c>
      <c r="J47" s="70">
        <f t="shared" si="4"/>
        <v>34720.00733067729</v>
      </c>
      <c r="L47" s="92">
        <f t="shared" si="9"/>
        <v>25567.08</v>
      </c>
    </row>
    <row r="48" spans="1:12" ht="15.75" customHeight="1">
      <c r="A48" s="68" t="s">
        <v>2580</v>
      </c>
      <c r="B48" s="69" t="s">
        <v>2581</v>
      </c>
      <c r="C48" s="69" t="s">
        <v>2582</v>
      </c>
      <c r="D48" s="68" t="s">
        <v>2583</v>
      </c>
      <c r="E48" s="69" t="s">
        <v>2584</v>
      </c>
      <c r="F48" s="70">
        <v>86.1</v>
      </c>
      <c r="G48" s="70">
        <v>244.19</v>
      </c>
      <c r="H48" s="97">
        <f>'BDI DESONERADO'!$G$36</f>
        <v>0.35799658508821852</v>
      </c>
      <c r="I48" s="70">
        <f t="shared" si="11"/>
        <v>331.6091861126921</v>
      </c>
      <c r="J48" s="70">
        <f t="shared" si="4"/>
        <v>28551.550924302788</v>
      </c>
      <c r="L48" s="92">
        <f t="shared" si="9"/>
        <v>21024.758999999998</v>
      </c>
    </row>
    <row r="49" spans="1:12" ht="15.75" customHeight="1">
      <c r="A49" s="68" t="s">
        <v>2585</v>
      </c>
      <c r="B49" s="69" t="s">
        <v>2586</v>
      </c>
      <c r="C49" s="69" t="s">
        <v>2587</v>
      </c>
      <c r="D49" s="68" t="s">
        <v>2588</v>
      </c>
      <c r="E49" s="69" t="s">
        <v>2589</v>
      </c>
      <c r="F49" s="70">
        <v>42</v>
      </c>
      <c r="G49" s="70">
        <v>127.29</v>
      </c>
      <c r="H49" s="97">
        <f>'BDI DESONERADO'!$G$36</f>
        <v>0.35799658508821852</v>
      </c>
      <c r="I49" s="70">
        <f t="shared" si="11"/>
        <v>172.85938531587934</v>
      </c>
      <c r="J49" s="70">
        <f t="shared" si="4"/>
        <v>7260.0941832669323</v>
      </c>
      <c r="L49" s="92">
        <f t="shared" si="9"/>
        <v>5346.18</v>
      </c>
    </row>
    <row r="50" spans="1:12" ht="15.75" customHeight="1">
      <c r="A50" s="68" t="s">
        <v>2590</v>
      </c>
      <c r="B50" s="69" t="s">
        <v>2591</v>
      </c>
      <c r="C50" s="69" t="s">
        <v>2592</v>
      </c>
      <c r="D50" s="68" t="s">
        <v>2593</v>
      </c>
      <c r="E50" s="69" t="s">
        <v>2594</v>
      </c>
      <c r="F50" s="70">
        <v>214</v>
      </c>
      <c r="G50" s="70">
        <v>257.08</v>
      </c>
      <c r="H50" s="97">
        <f>'BDI DESONERADO'!$G$36</f>
        <v>0.35799658508821852</v>
      </c>
      <c r="I50" s="70">
        <f t="shared" si="11"/>
        <v>349.11376209447917</v>
      </c>
      <c r="J50" s="70">
        <f t="shared" si="4"/>
        <v>74710.345088218543</v>
      </c>
      <c r="L50" s="92">
        <f t="shared" si="9"/>
        <v>55015.119999999995</v>
      </c>
    </row>
    <row r="51" spans="1:12" ht="15.75" customHeight="1">
      <c r="A51" s="68" t="s">
        <v>2595</v>
      </c>
      <c r="B51" s="69" t="s">
        <v>2596</v>
      </c>
      <c r="C51" s="69" t="s">
        <v>2597</v>
      </c>
      <c r="D51" s="68" t="s">
        <v>2598</v>
      </c>
      <c r="E51" s="69" t="s">
        <v>2599</v>
      </c>
      <c r="F51" s="70">
        <v>214</v>
      </c>
      <c r="G51" s="70">
        <v>31.19</v>
      </c>
      <c r="H51" s="97">
        <f>'BDI DESONERADO'!$G$36</f>
        <v>0.35799658508821852</v>
      </c>
      <c r="I51" s="70">
        <f t="shared" si="11"/>
        <v>42.355913488901535</v>
      </c>
      <c r="J51" s="70">
        <f t="shared" si="4"/>
        <v>9064.1654866249282</v>
      </c>
      <c r="L51" s="92">
        <f t="shared" si="9"/>
        <v>6674.66</v>
      </c>
    </row>
    <row r="52" spans="1:12" ht="15.75" customHeight="1">
      <c r="A52" s="68" t="s">
        <v>2600</v>
      </c>
      <c r="B52" s="69" t="s">
        <v>2601</v>
      </c>
      <c r="C52" s="69" t="s">
        <v>2602</v>
      </c>
      <c r="D52" s="68" t="s">
        <v>2603</v>
      </c>
      <c r="E52" s="69" t="s">
        <v>2604</v>
      </c>
      <c r="F52" s="70">
        <v>6281</v>
      </c>
      <c r="G52" s="70">
        <v>13.35</v>
      </c>
      <c r="H52" s="97">
        <f>'BDI DESONERADO'!$G$36</f>
        <v>0.35799658508821852</v>
      </c>
      <c r="I52" s="70">
        <f t="shared" si="11"/>
        <v>18.129254410927718</v>
      </c>
      <c r="J52" s="70">
        <f t="shared" si="4"/>
        <v>113869.84695503699</v>
      </c>
      <c r="L52" s="92">
        <f t="shared" si="9"/>
        <v>83851.349999999991</v>
      </c>
    </row>
    <row r="53" spans="1:12" ht="15.75" customHeight="1">
      <c r="A53" s="68" t="s">
        <v>2605</v>
      </c>
      <c r="B53" s="69" t="s">
        <v>2606</v>
      </c>
      <c r="C53" s="69" t="s">
        <v>2607</v>
      </c>
      <c r="D53" s="68" t="s">
        <v>2608</v>
      </c>
      <c r="E53" s="69" t="s">
        <v>2609</v>
      </c>
      <c r="F53" s="70">
        <v>7280</v>
      </c>
      <c r="G53" s="70">
        <v>8.02</v>
      </c>
      <c r="H53" s="97">
        <f>'BDI DESONERADO'!$G$36</f>
        <v>0.35799658508821852</v>
      </c>
      <c r="I53" s="70">
        <f t="shared" si="11"/>
        <v>10.891132612407512</v>
      </c>
      <c r="J53" s="70">
        <f t="shared" si="4"/>
        <v>79287.445418326693</v>
      </c>
      <c r="L53" s="92">
        <f t="shared" si="9"/>
        <v>58385.599999999999</v>
      </c>
    </row>
    <row r="54" spans="1:12" ht="15.75" customHeight="1">
      <c r="A54" s="68" t="s">
        <v>2610</v>
      </c>
      <c r="B54" s="69" t="s">
        <v>2611</v>
      </c>
      <c r="C54" s="69" t="s">
        <v>2612</v>
      </c>
      <c r="D54" s="68" t="s">
        <v>2613</v>
      </c>
      <c r="E54" s="69" t="s">
        <v>2614</v>
      </c>
      <c r="F54" s="70">
        <v>1507</v>
      </c>
      <c r="G54" s="70">
        <v>7.56</v>
      </c>
      <c r="H54" s="97">
        <f>'BDI DESONERADO'!$G$36</f>
        <v>0.35799658508821852</v>
      </c>
      <c r="I54" s="70">
        <f t="shared" si="11"/>
        <v>10.266454183266932</v>
      </c>
      <c r="J54" s="70">
        <f t="shared" si="4"/>
        <v>15471.546454183266</v>
      </c>
      <c r="L54" s="92">
        <f t="shared" si="9"/>
        <v>11392.92</v>
      </c>
    </row>
    <row r="55" spans="1:12" ht="15.75" customHeight="1">
      <c r="A55" s="68" t="s">
        <v>2615</v>
      </c>
      <c r="B55" s="69" t="s">
        <v>2616</v>
      </c>
      <c r="C55" s="69" t="s">
        <v>2617</v>
      </c>
      <c r="D55" s="68" t="s">
        <v>2618</v>
      </c>
      <c r="E55" s="69" t="s">
        <v>2619</v>
      </c>
      <c r="F55" s="70">
        <v>516.6</v>
      </c>
      <c r="G55" s="70">
        <v>99.86</v>
      </c>
      <c r="H55" s="97">
        <f>'BDI DESONERADO'!$G$36</f>
        <v>0.35799658508821852</v>
      </c>
      <c r="I55" s="70">
        <f t="shared" si="11"/>
        <v>135.60953898690951</v>
      </c>
      <c r="J55" s="70">
        <f t="shared" si="4"/>
        <v>70055.887840637457</v>
      </c>
      <c r="L55" s="92">
        <f t="shared" si="9"/>
        <v>51587.675999999999</v>
      </c>
    </row>
    <row r="56" spans="1:12" ht="15.75" customHeight="1">
      <c r="A56" s="68" t="s">
        <v>2620</v>
      </c>
      <c r="B56" s="69" t="s">
        <v>2621</v>
      </c>
      <c r="C56" s="69" t="s">
        <v>2622</v>
      </c>
      <c r="D56" s="68" t="s">
        <v>2623</v>
      </c>
      <c r="E56" s="69" t="s">
        <v>2624</v>
      </c>
      <c r="F56" s="70">
        <v>4182</v>
      </c>
      <c r="G56" s="70">
        <v>54.93</v>
      </c>
      <c r="H56" s="97">
        <f>'BDI DESONERADO'!$G$36</f>
        <v>0.35799658508821852</v>
      </c>
      <c r="I56" s="70">
        <f t="shared" si="11"/>
        <v>74.594752418895837</v>
      </c>
      <c r="J56" s="70">
        <f t="shared" si="4"/>
        <v>311955.2546158224</v>
      </c>
      <c r="L56" s="92">
        <f t="shared" si="9"/>
        <v>229717.26</v>
      </c>
    </row>
    <row r="57" spans="1:12" ht="15.75" customHeight="1">
      <c r="A57" s="68" t="s">
        <v>2625</v>
      </c>
      <c r="B57" s="69" t="s">
        <v>2626</v>
      </c>
      <c r="C57" s="69" t="s">
        <v>2627</v>
      </c>
      <c r="D57" s="68" t="s">
        <v>2628</v>
      </c>
      <c r="E57" s="69" t="s">
        <v>2629</v>
      </c>
      <c r="F57" s="70">
        <v>3</v>
      </c>
      <c r="G57" s="70">
        <v>3435.85</v>
      </c>
      <c r="H57" s="97">
        <f>'BDI DESONERADO'!$G$36</f>
        <v>0.35799658508821852</v>
      </c>
      <c r="I57" s="70">
        <f t="shared" si="11"/>
        <v>4665.8725668753559</v>
      </c>
      <c r="J57" s="70">
        <f t="shared" si="4"/>
        <v>13997.617700626068</v>
      </c>
      <c r="L57" s="92">
        <f t="shared" si="9"/>
        <v>10307.549999999999</v>
      </c>
    </row>
    <row r="58" spans="1:12" ht="15.75" customHeight="1">
      <c r="A58" s="68" t="s">
        <v>2630</v>
      </c>
      <c r="B58" s="69" t="s">
        <v>2631</v>
      </c>
      <c r="C58" s="69" t="s">
        <v>2632</v>
      </c>
      <c r="D58" s="68" t="s">
        <v>2633</v>
      </c>
      <c r="E58" s="69" t="s">
        <v>2634</v>
      </c>
      <c r="F58" s="70">
        <v>720</v>
      </c>
      <c r="G58" s="70">
        <v>10.74</v>
      </c>
      <c r="H58" s="97">
        <f>'BDI DESONERADO'!$G$36</f>
        <v>0.35799658508821852</v>
      </c>
      <c r="I58" s="70">
        <f t="shared" si="11"/>
        <v>14.584883323847468</v>
      </c>
      <c r="J58" s="70">
        <f t="shared" si="4"/>
        <v>10501.115993170177</v>
      </c>
      <c r="L58" s="92">
        <f t="shared" si="9"/>
        <v>7732.8</v>
      </c>
    </row>
    <row r="59" spans="1:12" ht="15" customHeight="1">
      <c r="A59" s="44"/>
      <c r="B59" s="44"/>
      <c r="C59" s="44"/>
      <c r="D59" s="44"/>
      <c r="E59" s="44"/>
      <c r="F59" s="44"/>
      <c r="G59" s="44"/>
      <c r="H59" s="168" t="s">
        <v>2635</v>
      </c>
      <c r="I59" s="150"/>
      <c r="J59" s="67">
        <f>J3+J18</f>
        <v>3372103.9224434695</v>
      </c>
      <c r="L59" s="99">
        <f>SUM(L5:L58)</f>
        <v>2552368.5118000004</v>
      </c>
    </row>
    <row r="60" spans="1:12" ht="15.75" customHeight="1"/>
    <row r="61" spans="1:12" ht="15.75" customHeight="1"/>
    <row r="62" spans="1:12" ht="15.75" customHeight="1"/>
    <row r="63" spans="1:12" ht="15.75" customHeight="1"/>
    <row r="64" spans="1:12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B38:I38"/>
    <mergeCell ref="B40:I40"/>
    <mergeCell ref="B45:I45"/>
    <mergeCell ref="H59:I59"/>
    <mergeCell ref="A1:J1"/>
    <mergeCell ref="B3:I3"/>
    <mergeCell ref="B4:I4"/>
    <mergeCell ref="B12:I12"/>
    <mergeCell ref="B18:I18"/>
    <mergeCell ref="B19:I19"/>
    <mergeCell ref="B32:I32"/>
  </mergeCells>
  <pageMargins left="0.27777777777777779" right="0.27777777777777779" top="0.27777777777777779" bottom="0.27777777777777779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9</vt:i4>
      </vt:variant>
    </vt:vector>
  </HeadingPairs>
  <TitlesOfParts>
    <vt:vector size="20" baseType="lpstr">
      <vt:lpstr>MAPA DESTINACAO GUA</vt:lpstr>
      <vt:lpstr>CRONOGRAMA</vt:lpstr>
      <vt:lpstr>CURVA ABC</vt:lpstr>
      <vt:lpstr>BDI SEM desoneração</vt:lpstr>
      <vt:lpstr>PLANILHA SEM DESONERACAO</vt:lpstr>
      <vt:lpstr>CPU SEM DESONERACAO</vt:lpstr>
      <vt:lpstr>CPU AUX SEM DESONERACAO</vt:lpstr>
      <vt:lpstr>BDI DESONERADO</vt:lpstr>
      <vt:lpstr>PLANILHA DESONERADA</vt:lpstr>
      <vt:lpstr>CPU DESONERADA</vt:lpstr>
      <vt:lpstr>CPU AUX DESONERADO</vt:lpstr>
      <vt:lpstr>'PLANILHA SEM DESONERACAO'!Area_de_impressao</vt:lpstr>
      <vt:lpstr>'CPU AUX DESONERADO'!JR_PAGE_ANCHOR_0_1</vt:lpstr>
      <vt:lpstr>'CPU AUX SEM DESONERACAO'!JR_PAGE_ANCHOR_0_1</vt:lpstr>
      <vt:lpstr>'CPU DESONERADA'!JR_PAGE_ANCHOR_0_1</vt:lpstr>
      <vt:lpstr>'CPU SEM DESONERACAO'!JR_PAGE_ANCHOR_0_1</vt:lpstr>
      <vt:lpstr>CRONOGRAMA!JR_PAGE_ANCHOR_0_1</vt:lpstr>
      <vt:lpstr>'CURVA ABC'!JR_PAGE_ANCHOR_0_1</vt:lpstr>
      <vt:lpstr>'PLANILHA DESONERADA'!JR_PAGE_ANCHOR_0_1</vt:lpstr>
      <vt:lpstr>'PLANILHA SEM DESONERACAO'!JR_PAGE_ANCHOR_0_1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Musso</dc:creator>
  <cp:lastModifiedBy>Nettie Alves Paulo de Moraes</cp:lastModifiedBy>
  <cp:lastPrinted>2021-12-14T18:17:45Z</cp:lastPrinted>
  <dcterms:created xsi:type="dcterms:W3CDTF">2021-12-06T14:21:48Z</dcterms:created>
  <dcterms:modified xsi:type="dcterms:W3CDTF">2021-12-15T18:12:06Z</dcterms:modified>
</cp:coreProperties>
</file>