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filterPrivacy="1"/>
  <xr:revisionPtr revIDLastSave="0" documentId="13_ncr:1_{F1D40089-1BC3-46E8-8379-CE5D937E284C}" xr6:coauthVersionLast="46" xr6:coauthVersionMax="46" xr10:uidLastSave="{00000000-0000-0000-0000-000000000000}"/>
  <bookViews>
    <workbookView xWindow="-120" yWindow="-120" windowWidth="29040" windowHeight="15840" xr2:uid="{693778F7-8B07-41F3-957E-89A17B6D65E5}"/>
    <workbookView xWindow="-120" yWindow="-120" windowWidth="29040" windowHeight="15840" xr2:uid="{29E8FE64-3FCC-4A71-BC3B-F9A206687595}"/>
  </bookViews>
  <sheets>
    <sheet name="BDI" sheetId="40" r:id="rId1"/>
    <sheet name="ORÇAMENTO" sheetId="27" r:id="rId2"/>
    <sheet name="MEM_LIMPEZA" sheetId="35" r:id="rId3"/>
    <sheet name="MEMORIAL " sheetId="34" state="hidden" r:id="rId4"/>
    <sheet name="Cronograma" sheetId="4" state="hidden" r:id="rId5"/>
    <sheet name="Preços Serviços" sheetId="14" state="hidden" r:id="rId6"/>
    <sheet name="FGV_TABELA" sheetId="39" state="hidden" r:id="rId7"/>
    <sheet name="CPU01" sheetId="7" r:id="rId8"/>
    <sheet name="LEIS_SOCIAIS" sheetId="29" state="hidden" r:id="rId9"/>
    <sheet name="MAO_OBRA_PROJETO" sheetId="21" state="hidden" r:id="rId10"/>
    <sheet name="BDI_Equi_Mat" sheetId="30" state="hidden" r:id="rId11"/>
    <sheet name="BDI_Serviços" sheetId="31" state="hidden" r:id="rId12"/>
    <sheet name="Cotacoes" sheetId="33" state="hidden" r:id="rId13"/>
    <sheet name="SINAPI_07_19_SEM_DESO_SER" sheetId="23" state="hidden" r:id="rId14"/>
    <sheet name="SINAPI_07_19_SEM_DESO_INS" sheetId="24" state="hidden" r:id="rId15"/>
  </sheets>
  <externalReferences>
    <externalReference r:id="rId16"/>
    <externalReference r:id="rId17"/>
    <externalReference r:id="rId18"/>
    <externalReference r:id="rId19"/>
    <externalReference r:id="rId20"/>
    <externalReference r:id="rId21"/>
    <externalReference r:id="rId22"/>
  </externalReferences>
  <definedNames>
    <definedName name="__123Graph_A" hidden="1">[1]A!$AF$59:$AF$65</definedName>
    <definedName name="__123Graph_B" hidden="1">[1]A!$AG$58:$AG$64</definedName>
    <definedName name="__123Graph_D" hidden="1">'[2]Etapa Única'!$C$125:$C$134</definedName>
    <definedName name="__123Graph_E" hidden="1">'[2]Etapa Única'!$E$125:$E$134</definedName>
    <definedName name="__123Graph_X" hidden="1">[1]A!$AE$59:$AE$65</definedName>
    <definedName name="_Fill" localSheetId="0" hidden="1">'[3]A.2- RESUMO'!#REF!</definedName>
    <definedName name="_Fill" localSheetId="9" hidden="1">#REF!</definedName>
    <definedName name="_Fill" localSheetId="5" hidden="1">#REF!</definedName>
    <definedName name="_Fill" hidden="1">'[3]A.2- RESUMO'!#REF!</definedName>
    <definedName name="_xlnm._FilterDatabase" localSheetId="2" hidden="1">MEM_LIMPEZA!$A$15:$H$119</definedName>
    <definedName name="_xlnm._FilterDatabase" localSheetId="1" hidden="1">ORÇAMENTO!$A$8:$K$84</definedName>
    <definedName name="_xlnm._FilterDatabase" localSheetId="5" hidden="1">'Preços Serviços'!$A$5:$J$49</definedName>
    <definedName name="_MM" localSheetId="0" hidden="1">#REF!</definedName>
    <definedName name="_MM" hidden="1">#REF!</definedName>
    <definedName name="aa" localSheetId="0" hidden="1">{"'EI 060 02'!$A$1:$K$59"}</definedName>
    <definedName name="aa" hidden="1">{"'EI 060 02'!$A$1:$K$59"}</definedName>
    <definedName name="Adut" localSheetId="0" hidden="1">#REF!</definedName>
    <definedName name="Adut" hidden="1">#REF!</definedName>
    <definedName name="_xlnm.Print_Area" localSheetId="0">BDI!$A$1:$F$13</definedName>
    <definedName name="_xlnm.Print_Area" localSheetId="7">'CPU01'!$A$1:$I$36</definedName>
    <definedName name="_xlnm.Print_Area" localSheetId="4">Cronograma!$A$1:$L$33</definedName>
    <definedName name="_xlnm.Print_Area" localSheetId="2">MEM_LIMPEZA!$A:$I</definedName>
    <definedName name="_xlnm.Print_Area" localSheetId="1">ORÇAMENTO!$B$1:$K$84</definedName>
    <definedName name="BDI_SERVIÇO_DRENAGEM">'[4]BDI-DRENAGEM'!$F$9</definedName>
    <definedName name="EE" localSheetId="0" hidden="1">#REF!</definedName>
    <definedName name="EE" hidden="1">#REF!</definedName>
    <definedName name="F" localSheetId="0" hidden="1">#REF!</definedName>
    <definedName name="F" hidden="1">#REF!</definedName>
    <definedName name="Faixa">BDI!$C$18:$F$18</definedName>
    <definedName name="fffff" localSheetId="0" hidden="1">{"'EI 060 02'!$A$1:$K$59"}</definedName>
    <definedName name="fffff" hidden="1">{"'EI 060 02'!$A$1:$K$59"}</definedName>
    <definedName name="Fot" localSheetId="0" hidden="1">{"'EI 060 02'!$A$1:$K$59"}</definedName>
    <definedName name="Fot" hidden="1">{"'EI 060 02'!$A$1:$K$59"}</definedName>
    <definedName name="HTML_CodePage" hidden="1">1252</definedName>
    <definedName name="HTML_Control" localSheetId="0" hidden="1">{"'EI 060 02'!$A$1:$K$59"}</definedName>
    <definedName name="HTML_Control" hidden="1">{"'EI 060 02'!$A$1:$K$59"}</definedName>
    <definedName name="HTML_Description" hidden="1">""</definedName>
    <definedName name="HTML_Email" hidden="1">""</definedName>
    <definedName name="HTML_Header" hidden="1">"EI 060 02"</definedName>
    <definedName name="HTML_LastUpdate" hidden="1">"05/05/03"</definedName>
    <definedName name="HTML_LineAfter" hidden="1">FALSE</definedName>
    <definedName name="HTML_LineBefore" hidden="1">FALSE</definedName>
    <definedName name="HTML_Name" hidden="1">"Keyloir"</definedName>
    <definedName name="HTML_OBDlg2" hidden="1">TRUE</definedName>
    <definedName name="HTML_OBDlg4" hidden="1">TRUE</definedName>
    <definedName name="HTML_OS" hidden="1">0</definedName>
    <definedName name="HTML_PathFile" hidden="1">"C:\Meus documentos\EI 060-02.htm"</definedName>
    <definedName name="HTML_Title" hidden="1">"EI 060-02 Relatório"</definedName>
    <definedName name="I" localSheetId="0" hidden="1">[5]Poço!#REF!</definedName>
    <definedName name="I" localSheetId="9" hidden="1">[5]Poço!#REF!</definedName>
    <definedName name="I" localSheetId="5" hidden="1">[5]Poço!#REF!</definedName>
    <definedName name="I" hidden="1">[5]Poço!#REF!</definedName>
    <definedName name="INSUMOS">[6]MAT!$A$3:$E$249</definedName>
    <definedName name="S" localSheetId="0" hidden="1">'[3]A.2- RESUMO'!#REF!</definedName>
    <definedName name="S" hidden="1">'[3]A.2- RESUMO'!#REF!</definedName>
    <definedName name="SS" localSheetId="0" hidden="1">'[3]A.2- RESUMO'!#REF!</definedName>
    <definedName name="SS" hidden="1">'[3]A.2- RESUMO'!#REF!</definedName>
    <definedName name="TABREC">'[7]TABELA RECURSOS'!$A$1:$G$142</definedName>
    <definedName name="_xlnm.Print_Titles" localSheetId="4">Cronograma!$1:$14</definedName>
    <definedName name="_xlnm.Print_Titles" localSheetId="2">MEM_LIMPEZA!$1:$1</definedName>
    <definedName name="_xlnm.Print_Titles" localSheetId="1">ORÇAMENTO!$1:$8</definedName>
    <definedName name="wrn.PENDENCIAS." localSheetId="0" hidden="1">{#N/A,#N/A,FALSE,"GERAL";#N/A,#N/A,FALSE,"012-96";#N/A,#N/A,FALSE,"018-96";#N/A,#N/A,FALSE,"027-96";#N/A,#N/A,FALSE,"059-96";#N/A,#N/A,FALSE,"076-96";#N/A,#N/A,FALSE,"019-97";#N/A,#N/A,FALSE,"021-97";#N/A,#N/A,FALSE,"022-97";#N/A,#N/A,FALSE,"028-97"}</definedName>
    <definedName name="wrn.PENDENCIAS." localSheetId="9" hidden="1">{#N/A,#N/A,FALSE,"GERAL";#N/A,#N/A,FALSE,"012-96";#N/A,#N/A,FALSE,"018-96";#N/A,#N/A,FALSE,"027-96";#N/A,#N/A,FALSE,"059-96";#N/A,#N/A,FALSE,"076-96";#N/A,#N/A,FALSE,"019-97";#N/A,#N/A,FALSE,"021-97";#N/A,#N/A,FALSE,"022-97";#N/A,#N/A,FALSE,"028-97"}</definedName>
    <definedName name="wrn.PENDENCIAS." localSheetId="5"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RELAT_EAP." localSheetId="0" hidden="1">{#N/A,#N/A,FALSE,"EAP";#N/A,#N/A,FALSE,"CURVA AV.FÍSICO";#N/A,#N/A,FALSE,"CURVA AV.FINANC."}</definedName>
    <definedName name="wrn.RELAT_EAP." hidden="1">{#N/A,#N/A,FALSE,"EAP";#N/A,#N/A,FALSE,"CURVA AV.FÍSICO";#N/A,#N/A,FALSE,"CURVA AV.FINANC."}</definedName>
    <definedName name="x" localSheetId="0" hidden="1">{"'EI 060 02'!$A$1:$K$59"}</definedName>
    <definedName name="x" hidden="1">{"'EI 060 02'!$A$1:$K$59"}</definedName>
    <definedName name="XX" localSheetId="0" hidden="1">{"'EI 060 02'!$A$1:$K$59"}</definedName>
    <definedName name="XX" hidden="1">{"'EI 060 02'!$A$1:$K$59"}</definedName>
  </definedNames>
  <calcPr calcId="181029"/>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7" i="35" l="1"/>
  <c r="G64" i="35"/>
  <c r="D76" i="35"/>
  <c r="D86" i="35" s="1"/>
  <c r="D96" i="35" s="1"/>
  <c r="C74" i="35"/>
  <c r="C84" i="35" s="1"/>
  <c r="C94" i="35" s="1"/>
  <c r="G57" i="35"/>
  <c r="G56" i="35"/>
  <c r="G55" i="35"/>
  <c r="G54" i="35"/>
  <c r="I54" i="35" s="1"/>
  <c r="G53" i="35"/>
  <c r="C57" i="35"/>
  <c r="C77" i="35" s="1"/>
  <c r="C56" i="35"/>
  <c r="C76" i="35" s="1"/>
  <c r="C86" i="35" s="1"/>
  <c r="C96" i="35" s="1"/>
  <c r="C55" i="35"/>
  <c r="G65" i="35" s="1"/>
  <c r="C54" i="35"/>
  <c r="F64" i="35" s="1"/>
  <c r="C53" i="35"/>
  <c r="F63" i="35" s="1"/>
  <c r="A36" i="27"/>
  <c r="A35" i="27"/>
  <c r="O34" i="27"/>
  <c r="F34" i="27"/>
  <c r="E34" i="27"/>
  <c r="A34" i="27"/>
  <c r="A33" i="27"/>
  <c r="A32" i="27"/>
  <c r="A31" i="27"/>
  <c r="A30" i="27"/>
  <c r="A29" i="27"/>
  <c r="A28" i="27"/>
  <c r="A27" i="27"/>
  <c r="A26" i="27"/>
  <c r="A25" i="27"/>
  <c r="A24" i="27"/>
  <c r="A23" i="27"/>
  <c r="A50" i="27"/>
  <c r="A49" i="27"/>
  <c r="O48" i="27"/>
  <c r="F48" i="27"/>
  <c r="E48" i="27"/>
  <c r="A48" i="27"/>
  <c r="A47" i="27"/>
  <c r="A46" i="27"/>
  <c r="A45" i="27"/>
  <c r="A44" i="27"/>
  <c r="A43" i="27"/>
  <c r="A42" i="27"/>
  <c r="A41" i="27"/>
  <c r="A40" i="27"/>
  <c r="A39" i="27"/>
  <c r="A38" i="27"/>
  <c r="A37" i="27"/>
  <c r="A64" i="27"/>
  <c r="A63" i="27"/>
  <c r="O62" i="27"/>
  <c r="F62" i="27"/>
  <c r="E62" i="27"/>
  <c r="A62" i="27"/>
  <c r="A61" i="27"/>
  <c r="A60" i="27"/>
  <c r="A59" i="27"/>
  <c r="A58" i="27"/>
  <c r="A57" i="27"/>
  <c r="A56" i="27"/>
  <c r="A55" i="27"/>
  <c r="A54" i="27"/>
  <c r="A53" i="27"/>
  <c r="A52" i="27"/>
  <c r="A51" i="27"/>
  <c r="A78" i="27"/>
  <c r="A77" i="27"/>
  <c r="O76" i="27"/>
  <c r="F76" i="27"/>
  <c r="E76" i="27"/>
  <c r="A76" i="27"/>
  <c r="A75" i="27"/>
  <c r="A74" i="27"/>
  <c r="A73" i="27"/>
  <c r="A72" i="27"/>
  <c r="A71" i="27"/>
  <c r="A70" i="27"/>
  <c r="A69" i="27"/>
  <c r="A68" i="27"/>
  <c r="A67" i="27"/>
  <c r="A66" i="27"/>
  <c r="A65" i="27"/>
  <c r="H57" i="35"/>
  <c r="H56" i="35"/>
  <c r="H54" i="35"/>
  <c r="H53" i="35"/>
  <c r="F97" i="35"/>
  <c r="F96" i="35"/>
  <c r="F95" i="35"/>
  <c r="F94" i="35"/>
  <c r="F93" i="35"/>
  <c r="F87" i="35"/>
  <c r="F86" i="35"/>
  <c r="F85" i="35"/>
  <c r="F84" i="35"/>
  <c r="F83" i="35"/>
  <c r="E77" i="35"/>
  <c r="E76" i="35"/>
  <c r="E75" i="35"/>
  <c r="E74" i="35"/>
  <c r="E73" i="35"/>
  <c r="D73" i="35" l="1"/>
  <c r="D83" i="35" s="1"/>
  <c r="D93" i="35" s="1"/>
  <c r="I93" i="35" s="1"/>
  <c r="J20" i="27" s="1"/>
  <c r="I53" i="35"/>
  <c r="D74" i="35"/>
  <c r="I74" i="35" s="1"/>
  <c r="J32" i="27" s="1"/>
  <c r="G66" i="35"/>
  <c r="C73" i="35"/>
  <c r="H73" i="35" s="1"/>
  <c r="D77" i="35"/>
  <c r="D87" i="35" s="1"/>
  <c r="I87" i="35" s="1"/>
  <c r="J75" i="27" s="1"/>
  <c r="G63" i="35"/>
  <c r="F65" i="35"/>
  <c r="I55" i="35"/>
  <c r="F67" i="35"/>
  <c r="C75" i="35"/>
  <c r="C85" i="35" s="1"/>
  <c r="C95" i="35" s="1"/>
  <c r="H95" i="35" s="1"/>
  <c r="H48" i="27" s="1"/>
  <c r="F66" i="35"/>
  <c r="H55" i="35"/>
  <c r="I57" i="35"/>
  <c r="I56" i="35"/>
  <c r="D75" i="35"/>
  <c r="I75" i="35" s="1"/>
  <c r="J46" i="27" s="1"/>
  <c r="H76" i="35"/>
  <c r="H60" i="27" s="1"/>
  <c r="D84" i="35"/>
  <c r="D94" i="35" s="1"/>
  <c r="H77" i="35"/>
  <c r="H74" i="27" s="1"/>
  <c r="H75" i="35"/>
  <c r="H46" i="27" s="1"/>
  <c r="D85" i="35"/>
  <c r="I85" i="35" s="1"/>
  <c r="J47" i="27" s="1"/>
  <c r="I96" i="35"/>
  <c r="J62" i="27" s="1"/>
  <c r="H96" i="35"/>
  <c r="H62" i="27" s="1"/>
  <c r="H94" i="35"/>
  <c r="H34" i="27" s="1"/>
  <c r="I73" i="35"/>
  <c r="J18" i="27" s="1"/>
  <c r="C83" i="35"/>
  <c r="C87" i="35"/>
  <c r="C97" i="35" s="1"/>
  <c r="I76" i="35"/>
  <c r="J60" i="27" s="1"/>
  <c r="H86" i="35"/>
  <c r="H61" i="27" s="1"/>
  <c r="I86" i="35"/>
  <c r="J61" i="27" s="1"/>
  <c r="H74" i="35"/>
  <c r="H32" i="27" s="1"/>
  <c r="I83" i="35"/>
  <c r="H84" i="35"/>
  <c r="H33" i="27" s="1"/>
  <c r="I77" i="35" l="1"/>
  <c r="J74" i="27" s="1"/>
  <c r="D97" i="35"/>
  <c r="I97" i="35" s="1"/>
  <c r="H85" i="35"/>
  <c r="H47" i="27" s="1"/>
  <c r="H18" i="27"/>
  <c r="H69" i="35"/>
  <c r="J19" i="27"/>
  <c r="D67" i="35"/>
  <c r="H72" i="27"/>
  <c r="D66" i="35"/>
  <c r="H58" i="27"/>
  <c r="D65" i="35"/>
  <c r="H44" i="27"/>
  <c r="D64" i="35"/>
  <c r="H30" i="27"/>
  <c r="D63" i="35"/>
  <c r="H16" i="27"/>
  <c r="E67" i="35"/>
  <c r="J72" i="27"/>
  <c r="E66" i="35"/>
  <c r="J58" i="27"/>
  <c r="E65" i="35"/>
  <c r="J44" i="27"/>
  <c r="E64" i="35"/>
  <c r="J30" i="27"/>
  <c r="E63" i="35"/>
  <c r="J16" i="27"/>
  <c r="C104" i="35"/>
  <c r="C106" i="35"/>
  <c r="D106" i="35"/>
  <c r="D103" i="35"/>
  <c r="C105" i="35"/>
  <c r="I84" i="35"/>
  <c r="J33" i="27" s="1"/>
  <c r="H87" i="35"/>
  <c r="H75" i="27" s="1"/>
  <c r="I69" i="35"/>
  <c r="D95" i="35"/>
  <c r="I94" i="35"/>
  <c r="J34" i="27" s="1"/>
  <c r="H97" i="35"/>
  <c r="H76" i="27" s="1"/>
  <c r="C93" i="35"/>
  <c r="H83" i="35"/>
  <c r="I49" i="35"/>
  <c r="H49" i="35"/>
  <c r="H19" i="27" l="1"/>
  <c r="H79" i="35"/>
  <c r="D107" i="35"/>
  <c r="J76" i="27"/>
  <c r="I79" i="35"/>
  <c r="C107" i="35"/>
  <c r="D104" i="35"/>
  <c r="I95" i="35"/>
  <c r="H93" i="35"/>
  <c r="C103" i="35" l="1"/>
  <c r="H20" i="27"/>
  <c r="D105" i="35"/>
  <c r="J48" i="27"/>
  <c r="I46" i="35"/>
  <c r="H46" i="35"/>
  <c r="I39" i="35"/>
  <c r="J69" i="27" s="1"/>
  <c r="H39" i="35"/>
  <c r="H69" i="27" s="1"/>
  <c r="I38" i="35"/>
  <c r="J55" i="27" s="1"/>
  <c r="H38" i="35"/>
  <c r="H55" i="27" s="1"/>
  <c r="I37" i="35"/>
  <c r="J41" i="27" s="1"/>
  <c r="H37" i="35"/>
  <c r="H41" i="27" s="1"/>
  <c r="I36" i="35"/>
  <c r="J27" i="27" s="1"/>
  <c r="H36" i="35"/>
  <c r="H27" i="27" s="1"/>
  <c r="I35" i="35"/>
  <c r="J13" i="27" s="1"/>
  <c r="H35" i="35"/>
  <c r="H13" i="27" s="1"/>
  <c r="H47" i="35" l="1"/>
  <c r="H42" i="35" s="1"/>
  <c r="I47" i="35"/>
  <c r="I42" i="35" s="1"/>
  <c r="J43" i="27" l="1"/>
  <c r="J29" i="27"/>
  <c r="J71" i="27"/>
  <c r="J15" i="27"/>
  <c r="J57" i="27"/>
  <c r="H57" i="27"/>
  <c r="H43" i="27"/>
  <c r="H71" i="27"/>
  <c r="H29" i="27"/>
  <c r="H15" i="27"/>
  <c r="C66" i="35"/>
  <c r="I66" i="35" s="1"/>
  <c r="C65" i="35"/>
  <c r="I65" i="35" s="1"/>
  <c r="C64" i="35"/>
  <c r="I64" i="35" s="1"/>
  <c r="C67" i="35"/>
  <c r="I67" i="35" s="1"/>
  <c r="C63" i="35"/>
  <c r="I63" i="35" s="1"/>
  <c r="B67" i="35"/>
  <c r="H67" i="35" s="1"/>
  <c r="B63" i="35"/>
  <c r="H63" i="35" s="1"/>
  <c r="B66" i="35"/>
  <c r="H66" i="35" s="1"/>
  <c r="B65" i="35"/>
  <c r="H65" i="35" s="1"/>
  <c r="B64" i="35"/>
  <c r="H64" i="35" s="1"/>
  <c r="H73" i="27" l="1"/>
  <c r="E107" i="35"/>
  <c r="H107" i="35" s="1"/>
  <c r="H77" i="27" s="1"/>
  <c r="H59" i="27"/>
  <c r="E106" i="35"/>
  <c r="H106" i="35" s="1"/>
  <c r="C116" i="35" s="1"/>
  <c r="H31" i="27"/>
  <c r="E104" i="35"/>
  <c r="H104" i="35" s="1"/>
  <c r="H35" i="27" s="1"/>
  <c r="H45" i="27"/>
  <c r="E105" i="35"/>
  <c r="H105" i="35" s="1"/>
  <c r="H17" i="27"/>
  <c r="E103" i="35"/>
  <c r="H103" i="35" s="1"/>
  <c r="H21" i="27" s="1"/>
  <c r="J59" i="27"/>
  <c r="F106" i="35"/>
  <c r="I106" i="35" s="1"/>
  <c r="D116" i="35" s="1"/>
  <c r="J45" i="27"/>
  <c r="F105" i="35"/>
  <c r="I105" i="35" s="1"/>
  <c r="D115" i="35" s="1"/>
  <c r="J17" i="27"/>
  <c r="F103" i="35"/>
  <c r="I103" i="35" s="1"/>
  <c r="D113" i="35" s="1"/>
  <c r="J73" i="27"/>
  <c r="F107" i="35"/>
  <c r="I107" i="35" s="1"/>
  <c r="D117" i="35" s="1"/>
  <c r="J31" i="27"/>
  <c r="F104" i="35"/>
  <c r="I104" i="35" s="1"/>
  <c r="D114" i="35" s="1"/>
  <c r="C115" i="35"/>
  <c r="H49" i="27"/>
  <c r="C117" i="35"/>
  <c r="C113" i="35"/>
  <c r="J77" i="27"/>
  <c r="C114" i="35"/>
  <c r="H63" i="27" l="1"/>
  <c r="J49" i="27"/>
  <c r="J35" i="27"/>
  <c r="J63" i="27"/>
  <c r="J21" i="27"/>
  <c r="H117" i="35"/>
  <c r="H78" i="27" s="1"/>
  <c r="H116" i="35"/>
  <c r="H64" i="27" s="1"/>
  <c r="H115" i="35"/>
  <c r="H50" i="27" s="1"/>
  <c r="H114" i="35"/>
  <c r="H36" i="27" s="1"/>
  <c r="H113" i="35"/>
  <c r="H22" i="27" s="1"/>
  <c r="I117" i="35"/>
  <c r="J78" i="27" s="1"/>
  <c r="I116" i="35"/>
  <c r="J64" i="27" s="1"/>
  <c r="I115" i="35"/>
  <c r="J50" i="27" s="1"/>
  <c r="I114" i="35"/>
  <c r="J36" i="27" s="1"/>
  <c r="I113" i="35"/>
  <c r="J22" i="27" s="1"/>
  <c r="I30" i="35" l="1"/>
  <c r="J68" i="27" s="1"/>
  <c r="I29" i="35"/>
  <c r="J54" i="27" s="1"/>
  <c r="I28" i="35"/>
  <c r="J40" i="27" s="1"/>
  <c r="I27" i="35"/>
  <c r="J26" i="27" s="1"/>
  <c r="I26" i="35"/>
  <c r="J12" i="27" s="1"/>
  <c r="H30" i="35"/>
  <c r="H68" i="27" s="1"/>
  <c r="H29" i="35"/>
  <c r="H54" i="27" s="1"/>
  <c r="H28" i="35"/>
  <c r="H40" i="27" s="1"/>
  <c r="H27" i="35"/>
  <c r="H26" i="27" s="1"/>
  <c r="H26" i="35"/>
  <c r="H12" i="27" s="1"/>
  <c r="F20" i="27"/>
  <c r="E20" i="27"/>
  <c r="I21" i="7"/>
  <c r="I25" i="7"/>
  <c r="I29" i="7"/>
  <c r="I14" i="7"/>
  <c r="I13" i="7"/>
  <c r="I12" i="7"/>
  <c r="I11" i="7"/>
  <c r="I6" i="7"/>
  <c r="H34" i="14"/>
  <c r="A34" i="14"/>
  <c r="A16" i="27"/>
  <c r="I34" i="7" l="1"/>
  <c r="I35" i="7" s="1"/>
  <c r="I7" i="7"/>
  <c r="I15" i="7"/>
  <c r="I17" i="7" s="1"/>
  <c r="H33" i="14" l="1"/>
  <c r="A33" i="14"/>
  <c r="H32" i="14"/>
  <c r="A32" i="14"/>
  <c r="H35" i="14"/>
  <c r="A35" i="14"/>
  <c r="H18" i="14"/>
  <c r="A18" i="14"/>
  <c r="H16" i="14"/>
  <c r="A16" i="14"/>
  <c r="H17" i="14"/>
  <c r="A17" i="14"/>
  <c r="H19" i="14"/>
  <c r="A19" i="14"/>
  <c r="H49" i="14"/>
  <c r="H48" i="14"/>
  <c r="H47" i="14"/>
  <c r="H46" i="14"/>
  <c r="H45" i="14"/>
  <c r="H44" i="14"/>
  <c r="H43" i="14"/>
  <c r="H42" i="14"/>
  <c r="H41" i="14"/>
  <c r="H40" i="14"/>
  <c r="H39" i="14"/>
  <c r="H38" i="14"/>
  <c r="H37" i="14"/>
  <c r="H36" i="14"/>
  <c r="H31" i="14"/>
  <c r="H30" i="14"/>
  <c r="H29" i="14"/>
  <c r="H28" i="14"/>
  <c r="H27" i="14"/>
  <c r="H24" i="14"/>
  <c r="H23" i="14"/>
  <c r="H21" i="14"/>
  <c r="H20" i="14"/>
  <c r="H14" i="14"/>
  <c r="H13" i="14"/>
  <c r="H12" i="14"/>
  <c r="H11" i="14"/>
  <c r="H10" i="14"/>
  <c r="H9" i="14"/>
  <c r="H8" i="14"/>
  <c r="H7" i="14"/>
  <c r="H6" i="14"/>
  <c r="H15" i="14"/>
  <c r="A15" i="14"/>
  <c r="A47" i="14" l="1"/>
  <c r="A12" i="27"/>
  <c r="A13" i="27"/>
  <c r="H32" i="35" l="1"/>
  <c r="I32" i="35"/>
  <c r="A9" i="27" l="1"/>
  <c r="A22" i="27" l="1"/>
  <c r="A21" i="27"/>
  <c r="A17" i="27"/>
  <c r="A14" i="27"/>
  <c r="A20" i="27"/>
  <c r="A19" i="27"/>
  <c r="A18" i="27"/>
  <c r="A15" i="27"/>
  <c r="A11" i="27"/>
  <c r="A10" i="27"/>
  <c r="Q25" i="27" l="1"/>
  <c r="Q31" i="27"/>
  <c r="Q36" i="27"/>
  <c r="Q26" i="27"/>
  <c r="Q32" i="27"/>
  <c r="Q35" i="27"/>
  <c r="Q27" i="27"/>
  <c r="Q29" i="27"/>
  <c r="Q33" i="27"/>
  <c r="Q34" i="27"/>
  <c r="Q30" i="27"/>
  <c r="Q39" i="27"/>
  <c r="Q41" i="27"/>
  <c r="Q45" i="27"/>
  <c r="Q50" i="27"/>
  <c r="Q48" i="27"/>
  <c r="Q47" i="27"/>
  <c r="Q44" i="27"/>
  <c r="Q40" i="27"/>
  <c r="Q46" i="27"/>
  <c r="Q43" i="27"/>
  <c r="Q49" i="27"/>
  <c r="Q53" i="27"/>
  <c r="Q61" i="27"/>
  <c r="Q59" i="27"/>
  <c r="Q64" i="27"/>
  <c r="Q57" i="27"/>
  <c r="Q55" i="27"/>
  <c r="Q60" i="27"/>
  <c r="Q58" i="27"/>
  <c r="Q54" i="27"/>
  <c r="Q63" i="27"/>
  <c r="Q62" i="27"/>
  <c r="Q76" i="27"/>
  <c r="Q73" i="27"/>
  <c r="Q68" i="27"/>
  <c r="Q75" i="27"/>
  <c r="Q77" i="27"/>
  <c r="Q74" i="27"/>
  <c r="Q71" i="27"/>
  <c r="Q67" i="27"/>
  <c r="Q78" i="27"/>
  <c r="Q69" i="27"/>
  <c r="Q72" i="27"/>
  <c r="Q16" i="27"/>
  <c r="I34" i="14"/>
  <c r="I33" i="14"/>
  <c r="I35" i="14"/>
  <c r="I32" i="14"/>
  <c r="I16" i="14"/>
  <c r="I17" i="14"/>
  <c r="I19" i="14"/>
  <c r="I47" i="14"/>
  <c r="I18" i="14"/>
  <c r="I15" i="14"/>
  <c r="Q13" i="27"/>
  <c r="Q12" i="27"/>
  <c r="H21" i="35" l="1"/>
  <c r="H67" i="27" s="1"/>
  <c r="H20" i="35"/>
  <c r="H53" i="27" s="1"/>
  <c r="H19" i="35"/>
  <c r="H39" i="27" s="1"/>
  <c r="H18" i="35"/>
  <c r="H25" i="27" s="1"/>
  <c r="H17" i="35"/>
  <c r="H11" i="27" s="1"/>
  <c r="I21" i="35"/>
  <c r="J67" i="27" s="1"/>
  <c r="I20" i="35"/>
  <c r="J53" i="27" s="1"/>
  <c r="I19" i="35"/>
  <c r="J39" i="27" s="1"/>
  <c r="I18" i="35"/>
  <c r="J25" i="27" s="1"/>
  <c r="I17" i="35"/>
  <c r="J11" i="27" s="1"/>
  <c r="F25" i="14"/>
  <c r="H25" i="14" s="1"/>
  <c r="A46" i="14"/>
  <c r="A41" i="14"/>
  <c r="A43" i="14"/>
  <c r="A31" i="14"/>
  <c r="H89" i="35" l="1"/>
  <c r="I89" i="35"/>
  <c r="I14" i="35"/>
  <c r="H14" i="35"/>
  <c r="I23" i="35"/>
  <c r="H23" i="35"/>
  <c r="F26" i="14"/>
  <c r="H26" i="14" s="1"/>
  <c r="F22" i="14"/>
  <c r="H22" i="14" s="1"/>
  <c r="A23" i="14" l="1"/>
  <c r="K5" i="27" l="1"/>
  <c r="H59" i="35" l="1"/>
  <c r="I59" i="35"/>
  <c r="A45" i="14"/>
  <c r="B41" i="35"/>
  <c r="B13" i="35"/>
  <c r="C22" i="40"/>
  <c r="D22" i="40"/>
  <c r="H99" i="35" l="1"/>
  <c r="I99" i="35"/>
  <c r="F22" i="40"/>
  <c r="F29" i="40" s="1"/>
  <c r="E22" i="40"/>
  <c r="E29" i="40" s="1"/>
  <c r="D29" i="40"/>
  <c r="C29" i="40"/>
  <c r="D12" i="40"/>
  <c r="D11" i="40"/>
  <c r="D10" i="40"/>
  <c r="D9" i="40"/>
  <c r="D8" i="40"/>
  <c r="D7" i="40"/>
  <c r="D4" i="40"/>
  <c r="D6" i="40" l="1"/>
  <c r="D13" i="40" s="1"/>
  <c r="K4" i="27" s="1"/>
  <c r="I109" i="35"/>
  <c r="H109" i="35"/>
  <c r="N27" i="27" l="1"/>
  <c r="N26" i="27"/>
  <c r="N25" i="27"/>
  <c r="N36" i="27"/>
  <c r="N35" i="27"/>
  <c r="N34" i="27"/>
  <c r="G34" i="27" s="1"/>
  <c r="N33" i="27"/>
  <c r="N32" i="27"/>
  <c r="N31" i="27"/>
  <c r="N30" i="27"/>
  <c r="N29" i="27"/>
  <c r="N41" i="27"/>
  <c r="N40" i="27"/>
  <c r="N39" i="27"/>
  <c r="N50" i="27"/>
  <c r="N49" i="27"/>
  <c r="N48" i="27"/>
  <c r="G48" i="27" s="1"/>
  <c r="N47" i="27"/>
  <c r="N46" i="27"/>
  <c r="N45" i="27"/>
  <c r="N44" i="27"/>
  <c r="N43" i="27"/>
  <c r="N55" i="27"/>
  <c r="N54" i="27"/>
  <c r="N53" i="27"/>
  <c r="N64" i="27"/>
  <c r="N63" i="27"/>
  <c r="N62" i="27"/>
  <c r="G62" i="27" s="1"/>
  <c r="N61" i="27"/>
  <c r="N60" i="27"/>
  <c r="N59" i="27"/>
  <c r="N58" i="27"/>
  <c r="N57" i="27"/>
  <c r="N16" i="27"/>
  <c r="N69" i="27"/>
  <c r="N68" i="27"/>
  <c r="N67" i="27"/>
  <c r="N78" i="27"/>
  <c r="N77" i="27"/>
  <c r="N76" i="27"/>
  <c r="G76" i="27" s="1"/>
  <c r="K76" i="27" s="1"/>
  <c r="N75" i="27"/>
  <c r="N74" i="27"/>
  <c r="N73" i="27"/>
  <c r="N72" i="27"/>
  <c r="N71" i="27"/>
  <c r="N17" i="27"/>
  <c r="N18" i="27"/>
  <c r="N12" i="27"/>
  <c r="N13" i="27"/>
  <c r="N21" i="27"/>
  <c r="N15" i="27"/>
  <c r="N20" i="27"/>
  <c r="N19" i="27"/>
  <c r="N22" i="27"/>
  <c r="N11" i="27"/>
  <c r="A30" i="14"/>
  <c r="K62" i="27" l="1"/>
  <c r="I62" i="27"/>
  <c r="K34" i="27"/>
  <c r="I34" i="27"/>
  <c r="K48" i="27"/>
  <c r="I48" i="27"/>
  <c r="R34" i="27"/>
  <c r="R48" i="27"/>
  <c r="R62" i="27"/>
  <c r="I76" i="27"/>
  <c r="R76" i="27"/>
  <c r="I31" i="14"/>
  <c r="I46" i="14"/>
  <c r="I43" i="14"/>
  <c r="I41" i="14"/>
  <c r="I23" i="14"/>
  <c r="I45" i="14"/>
  <c r="I30" i="14"/>
  <c r="Q22" i="27"/>
  <c r="Q11" i="27"/>
  <c r="Q15" i="27"/>
  <c r="Q17" i="27"/>
  <c r="Q21" i="27"/>
  <c r="A49" i="14"/>
  <c r="I49" i="14" s="1"/>
  <c r="A48" i="14"/>
  <c r="I48" i="14" s="1"/>
  <c r="A44" i="14"/>
  <c r="I44" i="14" s="1"/>
  <c r="A42" i="14"/>
  <c r="I42" i="14" s="1"/>
  <c r="A40" i="14"/>
  <c r="I40" i="14" s="1"/>
  <c r="A39" i="14"/>
  <c r="I39" i="14" s="1"/>
  <c r="A38" i="14"/>
  <c r="I38" i="14" s="1"/>
  <c r="A37" i="14"/>
  <c r="I37" i="14" s="1"/>
  <c r="A36" i="14"/>
  <c r="I36" i="14" s="1"/>
  <c r="A29" i="14"/>
  <c r="I29" i="14" s="1"/>
  <c r="A28" i="14"/>
  <c r="I28" i="14" s="1"/>
  <c r="A27" i="14"/>
  <c r="I27" i="14" s="1"/>
  <c r="A26" i="14"/>
  <c r="I26" i="14" s="1"/>
  <c r="A25" i="14"/>
  <c r="I25" i="14" s="1"/>
  <c r="A24" i="14"/>
  <c r="I24" i="14" s="1"/>
  <c r="A22" i="14"/>
  <c r="I22" i="14" s="1"/>
  <c r="A21" i="14"/>
  <c r="I21" i="14" s="1"/>
  <c r="A20" i="14"/>
  <c r="I20" i="14" s="1"/>
  <c r="A14" i="14"/>
  <c r="I14" i="14" s="1"/>
  <c r="A13" i="14"/>
  <c r="I13" i="14" s="1"/>
  <c r="A12" i="14"/>
  <c r="I12" i="14" s="1"/>
  <c r="A11" i="14"/>
  <c r="I11" i="14" s="1"/>
  <c r="A10" i="14"/>
  <c r="I10" i="14" s="1"/>
  <c r="A9" i="14"/>
  <c r="I9" i="14" s="1"/>
  <c r="A8" i="14"/>
  <c r="I8" i="14" s="1"/>
  <c r="A7" i="14"/>
  <c r="I7" i="14" s="1"/>
  <c r="A6" i="14"/>
  <c r="O73" i="27" l="1"/>
  <c r="G73" i="27" s="1"/>
  <c r="F55" i="27"/>
  <c r="O44" i="27"/>
  <c r="G44" i="27" s="1"/>
  <c r="O33" i="27"/>
  <c r="G33" i="27" s="1"/>
  <c r="E67" i="27"/>
  <c r="F41" i="27"/>
  <c r="O30" i="27"/>
  <c r="G30" i="27" s="1"/>
  <c r="O58" i="27"/>
  <c r="G58" i="27" s="1"/>
  <c r="O77" i="27"/>
  <c r="G77" i="27" s="1"/>
  <c r="O46" i="27"/>
  <c r="G46" i="27" s="1"/>
  <c r="E41" i="27"/>
  <c r="E55" i="27"/>
  <c r="E26" i="27"/>
  <c r="O40" i="27"/>
  <c r="G40" i="27" s="1"/>
  <c r="E53" i="27"/>
  <c r="E31" i="27"/>
  <c r="E36" i="27"/>
  <c r="F30" i="27"/>
  <c r="F35" i="27"/>
  <c r="E44" i="27"/>
  <c r="E49" i="27"/>
  <c r="F45" i="27"/>
  <c r="F50" i="27"/>
  <c r="E59" i="27"/>
  <c r="E64" i="27"/>
  <c r="F60" i="27"/>
  <c r="O69" i="27"/>
  <c r="G69" i="27" s="1"/>
  <c r="E73" i="27"/>
  <c r="E78" i="27"/>
  <c r="F74" i="27"/>
  <c r="O32" i="27"/>
  <c r="G32" i="27" s="1"/>
  <c r="O25" i="27"/>
  <c r="G25" i="27" s="1"/>
  <c r="O75" i="27"/>
  <c r="G75" i="27" s="1"/>
  <c r="E69" i="27"/>
  <c r="O57" i="27"/>
  <c r="G57" i="27" s="1"/>
  <c r="E39" i="27"/>
  <c r="O68" i="27"/>
  <c r="G68" i="27" s="1"/>
  <c r="E29" i="27"/>
  <c r="E33" i="27"/>
  <c r="F32" i="27"/>
  <c r="E46" i="27"/>
  <c r="F47" i="27"/>
  <c r="E61" i="27"/>
  <c r="F63" i="27"/>
  <c r="E75" i="27"/>
  <c r="F77" i="27"/>
  <c r="F40" i="27"/>
  <c r="O29" i="27"/>
  <c r="G29" i="27" s="1"/>
  <c r="O60" i="27"/>
  <c r="G60" i="27" s="1"/>
  <c r="O78" i="27"/>
  <c r="G78" i="27" s="1"/>
  <c r="O61" i="27"/>
  <c r="G61" i="27" s="1"/>
  <c r="F68" i="27"/>
  <c r="O55" i="27"/>
  <c r="G55" i="27" s="1"/>
  <c r="E35" i="27"/>
  <c r="F29" i="27"/>
  <c r="E43" i="27"/>
  <c r="F44" i="27"/>
  <c r="F49" i="27"/>
  <c r="E63" i="27"/>
  <c r="F64" i="27"/>
  <c r="E77" i="27"/>
  <c r="F78" i="27"/>
  <c r="F39" i="27"/>
  <c r="O59" i="27"/>
  <c r="G59" i="27" s="1"/>
  <c r="O49" i="27"/>
  <c r="G49" i="27" s="1"/>
  <c r="F54" i="27"/>
  <c r="O71" i="27"/>
  <c r="G71" i="27" s="1"/>
  <c r="O45" i="27"/>
  <c r="G45" i="27" s="1"/>
  <c r="O35" i="27"/>
  <c r="G35" i="27" s="1"/>
  <c r="O47" i="27"/>
  <c r="G47" i="27" s="1"/>
  <c r="F53" i="27"/>
  <c r="O27" i="27"/>
  <c r="G27" i="27" s="1"/>
  <c r="O39" i="27"/>
  <c r="G39" i="27" s="1"/>
  <c r="E40" i="27"/>
  <c r="E27" i="27"/>
  <c r="F25" i="27"/>
  <c r="O54" i="27"/>
  <c r="G54" i="27" s="1"/>
  <c r="E32" i="27"/>
  <c r="E54" i="27"/>
  <c r="F31" i="27"/>
  <c r="F36" i="27"/>
  <c r="E45" i="27"/>
  <c r="E50" i="27"/>
  <c r="F46" i="27"/>
  <c r="F69" i="27"/>
  <c r="E60" i="27"/>
  <c r="F57" i="27"/>
  <c r="F61" i="27"/>
  <c r="F67" i="27"/>
  <c r="E74" i="27"/>
  <c r="F71" i="27"/>
  <c r="F75" i="27"/>
  <c r="O64" i="27"/>
  <c r="G64" i="27" s="1"/>
  <c r="O63" i="27"/>
  <c r="G63" i="27" s="1"/>
  <c r="O50" i="27"/>
  <c r="G50" i="27" s="1"/>
  <c r="E68" i="27"/>
  <c r="O31" i="27"/>
  <c r="G31" i="27" s="1"/>
  <c r="O41" i="27"/>
  <c r="G41" i="27" s="1"/>
  <c r="F26" i="27"/>
  <c r="O53" i="27"/>
  <c r="G53" i="27" s="1"/>
  <c r="O67" i="27"/>
  <c r="G67" i="27" s="1"/>
  <c r="F43" i="27"/>
  <c r="E57" i="27"/>
  <c r="F58" i="27"/>
  <c r="E71" i="27"/>
  <c r="F72" i="27"/>
  <c r="O74" i="27"/>
  <c r="G74" i="27" s="1"/>
  <c r="O43" i="27"/>
  <c r="G43" i="27" s="1"/>
  <c r="O26" i="27"/>
  <c r="G26" i="27" s="1"/>
  <c r="O72" i="27"/>
  <c r="G72" i="27" s="1"/>
  <c r="O36" i="27"/>
  <c r="G36" i="27" s="1"/>
  <c r="E25" i="27"/>
  <c r="F27" i="27"/>
  <c r="E30" i="27"/>
  <c r="F33" i="27"/>
  <c r="E47" i="27"/>
  <c r="E58" i="27"/>
  <c r="F59" i="27"/>
  <c r="E72" i="27"/>
  <c r="F73" i="27"/>
  <c r="E16" i="27"/>
  <c r="E22" i="27"/>
  <c r="E21" i="27"/>
  <c r="E15" i="27"/>
  <c r="E17" i="27"/>
  <c r="F16" i="27"/>
  <c r="O16" i="27"/>
  <c r="G16" i="27" s="1"/>
  <c r="I16" i="27" s="1"/>
  <c r="F17" i="27"/>
  <c r="E18" i="27"/>
  <c r="F18" i="27"/>
  <c r="O13" i="27"/>
  <c r="G13" i="27" s="1"/>
  <c r="I13" i="27" s="1"/>
  <c r="I6" i="14"/>
  <c r="O12" i="27"/>
  <c r="G12" i="27" s="1"/>
  <c r="I12" i="27" s="1"/>
  <c r="F13" i="27"/>
  <c r="E13" i="27"/>
  <c r="F12" i="27"/>
  <c r="E12" i="27"/>
  <c r="F19" i="27"/>
  <c r="E19" i="27"/>
  <c r="F15" i="27"/>
  <c r="G42" i="35" s="1"/>
  <c r="F22" i="27"/>
  <c r="B89" i="35"/>
  <c r="E11" i="27"/>
  <c r="B14" i="35" s="1"/>
  <c r="F21" i="27"/>
  <c r="G99" i="35" s="1"/>
  <c r="G89" i="35"/>
  <c r="F11" i="27"/>
  <c r="G14" i="35" s="1"/>
  <c r="B99" i="35"/>
  <c r="O11" i="27"/>
  <c r="O21" i="27"/>
  <c r="K43" i="27" l="1"/>
  <c r="R43" i="27"/>
  <c r="I43" i="27"/>
  <c r="I53" i="27"/>
  <c r="R53" i="27"/>
  <c r="K53" i="27"/>
  <c r="I27" i="27"/>
  <c r="R27" i="27"/>
  <c r="K27" i="27"/>
  <c r="I45" i="27"/>
  <c r="K45" i="27"/>
  <c r="R45" i="27"/>
  <c r="K59" i="27"/>
  <c r="I59" i="27"/>
  <c r="R59" i="27"/>
  <c r="I29" i="27"/>
  <c r="R29" i="27"/>
  <c r="K29" i="27"/>
  <c r="K25" i="27"/>
  <c r="R25" i="27"/>
  <c r="I25" i="27"/>
  <c r="K58" i="27"/>
  <c r="I58" i="27"/>
  <c r="R58" i="27"/>
  <c r="K33" i="27"/>
  <c r="R33" i="27"/>
  <c r="I33" i="27"/>
  <c r="I36" i="27"/>
  <c r="K36" i="27"/>
  <c r="R36" i="27"/>
  <c r="K74" i="27"/>
  <c r="R74" i="27"/>
  <c r="I74" i="27"/>
  <c r="K50" i="27"/>
  <c r="I50" i="27"/>
  <c r="R50" i="27"/>
  <c r="K71" i="27"/>
  <c r="R71" i="27"/>
  <c r="I71" i="27"/>
  <c r="K61" i="27"/>
  <c r="I61" i="27"/>
  <c r="R61" i="27"/>
  <c r="R57" i="27"/>
  <c r="I57" i="27"/>
  <c r="K57" i="27"/>
  <c r="I32" i="27"/>
  <c r="K32" i="27"/>
  <c r="R32" i="27"/>
  <c r="K69" i="27"/>
  <c r="I69" i="27"/>
  <c r="R69" i="27"/>
  <c r="R30" i="27"/>
  <c r="I30" i="27"/>
  <c r="K30" i="27"/>
  <c r="K44" i="27"/>
  <c r="I44" i="27"/>
  <c r="R44" i="27"/>
  <c r="K72" i="27"/>
  <c r="I72" i="27"/>
  <c r="R72" i="27"/>
  <c r="K41" i="27"/>
  <c r="I41" i="27"/>
  <c r="R41" i="27"/>
  <c r="I63" i="27"/>
  <c r="K63" i="27"/>
  <c r="R63" i="27"/>
  <c r="R47" i="27"/>
  <c r="K47" i="27"/>
  <c r="I47" i="27"/>
  <c r="K78" i="27"/>
  <c r="I78" i="27"/>
  <c r="R78" i="27"/>
  <c r="K40" i="27"/>
  <c r="I40" i="27"/>
  <c r="R40" i="27"/>
  <c r="I46" i="27"/>
  <c r="R46" i="27"/>
  <c r="K46" i="27"/>
  <c r="I26" i="27"/>
  <c r="K26" i="27"/>
  <c r="R26" i="27"/>
  <c r="K67" i="27"/>
  <c r="R67" i="27"/>
  <c r="I67" i="27"/>
  <c r="R31" i="27"/>
  <c r="I31" i="27"/>
  <c r="K31" i="27"/>
  <c r="K64" i="27"/>
  <c r="I64" i="27"/>
  <c r="R64" i="27"/>
  <c r="K54" i="27"/>
  <c r="R54" i="27"/>
  <c r="I54" i="27"/>
  <c r="I39" i="27"/>
  <c r="I38" i="27" s="1"/>
  <c r="R39" i="27"/>
  <c r="K39" i="27"/>
  <c r="I35" i="27"/>
  <c r="K35" i="27"/>
  <c r="R35" i="27"/>
  <c r="I49" i="27"/>
  <c r="R49" i="27"/>
  <c r="K49" i="27"/>
  <c r="R55" i="27"/>
  <c r="I55" i="27"/>
  <c r="K55" i="27"/>
  <c r="K60" i="27"/>
  <c r="R60" i="27"/>
  <c r="I60" i="27"/>
  <c r="K68" i="27"/>
  <c r="I68" i="27"/>
  <c r="R68" i="27"/>
  <c r="K75" i="27"/>
  <c r="I75" i="27"/>
  <c r="R75" i="27"/>
  <c r="K77" i="27"/>
  <c r="R77" i="27"/>
  <c r="I77" i="27"/>
  <c r="K73" i="27"/>
  <c r="I73" i="27"/>
  <c r="R73" i="27"/>
  <c r="B32" i="35"/>
  <c r="B69" i="35"/>
  <c r="B49" i="35"/>
  <c r="G69" i="35"/>
  <c r="G49" i="35"/>
  <c r="R16" i="27"/>
  <c r="K16" i="27"/>
  <c r="G23" i="35"/>
  <c r="G32" i="35"/>
  <c r="B23" i="35"/>
  <c r="O18" i="27"/>
  <c r="O17" i="27"/>
  <c r="K12" i="27"/>
  <c r="R12" i="27"/>
  <c r="K13" i="27"/>
  <c r="R13" i="27"/>
  <c r="O15" i="27"/>
  <c r="G15" i="27" s="1"/>
  <c r="I15" i="27" s="1"/>
  <c r="O22" i="27"/>
  <c r="G22" i="27" s="1"/>
  <c r="I22" i="27" s="1"/>
  <c r="G59" i="35"/>
  <c r="B59" i="35"/>
  <c r="B79" i="35"/>
  <c r="G79" i="35"/>
  <c r="B109" i="35"/>
  <c r="O19" i="27"/>
  <c r="G19" i="27" s="1"/>
  <c r="I19" i="27" s="1"/>
  <c r="G109" i="35"/>
  <c r="B42" i="35"/>
  <c r="G11" i="27"/>
  <c r="I11" i="27" s="1"/>
  <c r="I10" i="27" s="1"/>
  <c r="G21" i="27"/>
  <c r="I21" i="27" s="1"/>
  <c r="K38" i="27" l="1"/>
  <c r="I66" i="27"/>
  <c r="I56" i="27"/>
  <c r="I28" i="27"/>
  <c r="I52" i="27"/>
  <c r="I70" i="27"/>
  <c r="I65" i="27" s="1"/>
  <c r="K24" i="27"/>
  <c r="I42" i="27"/>
  <c r="I37" i="27" s="1"/>
  <c r="K66" i="27"/>
  <c r="K28" i="27"/>
  <c r="K52" i="27"/>
  <c r="K56" i="27"/>
  <c r="K51" i="27" s="1"/>
  <c r="K70" i="27"/>
  <c r="I24" i="27"/>
  <c r="K42" i="27"/>
  <c r="K22" i="27"/>
  <c r="K15" i="27"/>
  <c r="K11" i="27"/>
  <c r="K10" i="27" s="1"/>
  <c r="K21" i="27"/>
  <c r="G18" i="27"/>
  <c r="I18" i="27" s="1"/>
  <c r="M39" i="34"/>
  <c r="O8" i="34"/>
  <c r="O9" i="34"/>
  <c r="O10" i="34"/>
  <c r="O11" i="34"/>
  <c r="O12" i="34"/>
  <c r="D13" i="34"/>
  <c r="O13" i="34" s="1"/>
  <c r="D14" i="34"/>
  <c r="O14" i="34" s="1"/>
  <c r="D15" i="34"/>
  <c r="N15" i="34" s="1"/>
  <c r="O16" i="34"/>
  <c r="D17" i="34"/>
  <c r="O17" i="34" s="1"/>
  <c r="D18" i="34"/>
  <c r="O18" i="34"/>
  <c r="O19" i="34"/>
  <c r="O20" i="34"/>
  <c r="O21" i="34"/>
  <c r="D22" i="34"/>
  <c r="O22" i="34"/>
  <c r="D23" i="34"/>
  <c r="O23" i="34" s="1"/>
  <c r="O24" i="34"/>
  <c r="D25" i="34"/>
  <c r="N25" i="34" s="1"/>
  <c r="O25" i="34"/>
  <c r="D26" i="34"/>
  <c r="O26" i="34"/>
  <c r="O27" i="34"/>
  <c r="O28" i="34"/>
  <c r="O29" i="34"/>
  <c r="D30" i="34"/>
  <c r="O30" i="34"/>
  <c r="O31" i="34"/>
  <c r="O32" i="34"/>
  <c r="O33" i="34"/>
  <c r="O34" i="34"/>
  <c r="O35" i="34"/>
  <c r="O36" i="34"/>
  <c r="D37" i="34"/>
  <c r="O38" i="34"/>
  <c r="O39" i="34"/>
  <c r="O40" i="34"/>
  <c r="O41" i="34"/>
  <c r="O42" i="34"/>
  <c r="O43" i="34"/>
  <c r="O44" i="34"/>
  <c r="O45" i="34"/>
  <c r="E8" i="34"/>
  <c r="H8" i="34" s="1"/>
  <c r="J8" i="34" s="1"/>
  <c r="E9" i="34"/>
  <c r="N9" i="34" s="1"/>
  <c r="E10" i="34"/>
  <c r="N10" i="34" s="1"/>
  <c r="N19" i="34"/>
  <c r="N20" i="34"/>
  <c r="N21" i="34"/>
  <c r="E22" i="34"/>
  <c r="E23" i="34"/>
  <c r="N23" i="34" s="1"/>
  <c r="E24" i="34"/>
  <c r="N24" i="34" s="1"/>
  <c r="E25" i="34"/>
  <c r="E26" i="34"/>
  <c r="E27" i="34"/>
  <c r="H27" i="34" s="1"/>
  <c r="J27" i="34" s="1"/>
  <c r="L27" i="34" s="1"/>
  <c r="E28" i="34"/>
  <c r="H28" i="34" s="1"/>
  <c r="J28" i="34" s="1"/>
  <c r="L28" i="34" s="1"/>
  <c r="N29" i="34"/>
  <c r="N30" i="34"/>
  <c r="E31" i="34"/>
  <c r="N31" i="34"/>
  <c r="E32" i="34"/>
  <c r="H32" i="34" s="1"/>
  <c r="J32" i="34" s="1"/>
  <c r="L32" i="34" s="1"/>
  <c r="E33" i="34"/>
  <c r="N33" i="34" s="1"/>
  <c r="E34" i="34"/>
  <c r="H34" i="34" s="1"/>
  <c r="J34" i="34" s="1"/>
  <c r="L34" i="34" s="1"/>
  <c r="N34" i="34"/>
  <c r="E35" i="34"/>
  <c r="H35" i="34" s="1"/>
  <c r="J35" i="34" s="1"/>
  <c r="L35" i="34" s="1"/>
  <c r="E36" i="34"/>
  <c r="N36" i="34" s="1"/>
  <c r="E37" i="34"/>
  <c r="N39" i="34"/>
  <c r="N40" i="34"/>
  <c r="N42" i="34"/>
  <c r="N43" i="34"/>
  <c r="N44" i="34"/>
  <c r="N45" i="34"/>
  <c r="H10" i="34"/>
  <c r="J10" i="34" s="1"/>
  <c r="L10" i="34" s="1"/>
  <c r="J11" i="34"/>
  <c r="L11" i="34" s="1"/>
  <c r="J12" i="34"/>
  <c r="J14" i="34"/>
  <c r="L14" i="34" s="1"/>
  <c r="H15" i="34"/>
  <c r="J15" i="34"/>
  <c r="L15" i="34" s="1"/>
  <c r="J16" i="34"/>
  <c r="L16" i="34" s="1"/>
  <c r="J17" i="34"/>
  <c r="L17" i="34" s="1"/>
  <c r="J18" i="34"/>
  <c r="L18" i="34" s="1"/>
  <c r="H19" i="34"/>
  <c r="J19" i="34" s="1"/>
  <c r="L19" i="34" s="1"/>
  <c r="H20" i="34"/>
  <c r="J20" i="34"/>
  <c r="L20" i="34" s="1"/>
  <c r="H21" i="34"/>
  <c r="J21" i="34" s="1"/>
  <c r="L21" i="34" s="1"/>
  <c r="H24" i="34"/>
  <c r="J24" i="34" s="1"/>
  <c r="L24" i="34" s="1"/>
  <c r="H29" i="34"/>
  <c r="J29" i="34"/>
  <c r="L29" i="34" s="1"/>
  <c r="H30" i="34"/>
  <c r="J30" i="34" s="1"/>
  <c r="L30" i="34" s="1"/>
  <c r="H31" i="34"/>
  <c r="J31" i="34" s="1"/>
  <c r="L31" i="34" s="1"/>
  <c r="H36" i="34"/>
  <c r="J36" i="34" s="1"/>
  <c r="L36" i="34" s="1"/>
  <c r="J38" i="34"/>
  <c r="L38" i="34" s="1"/>
  <c r="H39" i="34"/>
  <c r="J39" i="34" s="1"/>
  <c r="L39" i="34" s="1"/>
  <c r="H40" i="34"/>
  <c r="J40" i="34"/>
  <c r="L40" i="34" s="1"/>
  <c r="J41" i="34"/>
  <c r="L41" i="34" s="1"/>
  <c r="H42" i="34"/>
  <c r="J42" i="34"/>
  <c r="L42" i="34" s="1"/>
  <c r="H43" i="34"/>
  <c r="J43" i="34" s="1"/>
  <c r="L43" i="34" s="1"/>
  <c r="H44" i="34"/>
  <c r="J44" i="34" s="1"/>
  <c r="L44" i="34" s="1"/>
  <c r="H45" i="34"/>
  <c r="J45" i="34"/>
  <c r="L12" i="34"/>
  <c r="L45" i="34"/>
  <c r="K8" i="34"/>
  <c r="M8" i="34" s="1"/>
  <c r="K9" i="34"/>
  <c r="M9" i="34" s="1"/>
  <c r="K10" i="34"/>
  <c r="M10" i="34" s="1"/>
  <c r="I11" i="34"/>
  <c r="K11" i="34" s="1"/>
  <c r="M11" i="34" s="1"/>
  <c r="I12" i="34"/>
  <c r="K12" i="34" s="1"/>
  <c r="M12" i="34" s="1"/>
  <c r="K13" i="34"/>
  <c r="M13" i="34" s="1"/>
  <c r="K15" i="34"/>
  <c r="M15" i="34" s="1"/>
  <c r="I16" i="34"/>
  <c r="K16" i="34"/>
  <c r="M16" i="34" s="1"/>
  <c r="I17" i="34"/>
  <c r="K17" i="34" s="1"/>
  <c r="M17" i="34" s="1"/>
  <c r="I18" i="34"/>
  <c r="K18" i="34" s="1"/>
  <c r="M18" i="34" s="1"/>
  <c r="K19" i="34"/>
  <c r="M19" i="34" s="1"/>
  <c r="K20" i="34"/>
  <c r="M20" i="34" s="1"/>
  <c r="K21" i="34"/>
  <c r="M21" i="34" s="1"/>
  <c r="K22" i="34"/>
  <c r="M22" i="34" s="1"/>
  <c r="K23" i="34"/>
  <c r="M23" i="34" s="1"/>
  <c r="K24" i="34"/>
  <c r="M24" i="34" s="1"/>
  <c r="K25" i="34"/>
  <c r="M25" i="34" s="1"/>
  <c r="K26" i="34"/>
  <c r="M26" i="34" s="1"/>
  <c r="K27" i="34"/>
  <c r="M27" i="34" s="1"/>
  <c r="K28" i="34"/>
  <c r="M28" i="34" s="1"/>
  <c r="K29" i="34"/>
  <c r="M29" i="34" s="1"/>
  <c r="K30" i="34"/>
  <c r="M30" i="34" s="1"/>
  <c r="K31" i="34"/>
  <c r="M31" i="34" s="1"/>
  <c r="K32" i="34"/>
  <c r="M32" i="34" s="1"/>
  <c r="K33" i="34"/>
  <c r="M33" i="34" s="1"/>
  <c r="K34" i="34"/>
  <c r="M34" i="34" s="1"/>
  <c r="K35" i="34"/>
  <c r="M35" i="34" s="1"/>
  <c r="K36" i="34"/>
  <c r="M36" i="34" s="1"/>
  <c r="K37" i="34"/>
  <c r="M37" i="34" s="1"/>
  <c r="I38" i="34"/>
  <c r="K38" i="34" s="1"/>
  <c r="M38" i="34" s="1"/>
  <c r="K39" i="34"/>
  <c r="K40" i="34"/>
  <c r="M40" i="34" s="1"/>
  <c r="I41" i="34"/>
  <c r="K41" i="34" s="1"/>
  <c r="M41" i="34" s="1"/>
  <c r="K42" i="34"/>
  <c r="M42" i="34" s="1"/>
  <c r="K43" i="34"/>
  <c r="M43" i="34" s="1"/>
  <c r="K44" i="34"/>
  <c r="M44" i="34" s="1"/>
  <c r="K45" i="34"/>
  <c r="M45" i="34" s="1"/>
  <c r="I16" i="33"/>
  <c r="I15" i="33"/>
  <c r="I14" i="33"/>
  <c r="I13" i="33"/>
  <c r="I12" i="33"/>
  <c r="I11" i="33"/>
  <c r="I10" i="33"/>
  <c r="I9" i="33"/>
  <c r="I8" i="33"/>
  <c r="K18" i="21"/>
  <c r="K16" i="21"/>
  <c r="K14" i="21"/>
  <c r="K11" i="21"/>
  <c r="K9" i="21"/>
  <c r="J11" i="21"/>
  <c r="L11" i="21" s="1"/>
  <c r="M11" i="21" s="1"/>
  <c r="G11" i="21" s="1"/>
  <c r="J9" i="21"/>
  <c r="L9" i="21" s="1"/>
  <c r="M9" i="21" s="1"/>
  <c r="G9" i="21" s="1"/>
  <c r="B28" i="31"/>
  <c r="B28" i="30"/>
  <c r="D43" i="29"/>
  <c r="D39" i="29"/>
  <c r="C39" i="29"/>
  <c r="D32" i="29"/>
  <c r="C32" i="29"/>
  <c r="D20" i="29"/>
  <c r="C20" i="29"/>
  <c r="L12" i="21"/>
  <c r="M12" i="21"/>
  <c r="L10" i="21"/>
  <c r="M10" i="21" s="1"/>
  <c r="L18" i="21"/>
  <c r="M18" i="21"/>
  <c r="L16" i="21"/>
  <c r="M16" i="21" s="1"/>
  <c r="L14" i="21"/>
  <c r="M14" i="21" s="1"/>
  <c r="L17" i="21"/>
  <c r="M17" i="21" s="1"/>
  <c r="L15" i="21"/>
  <c r="M15" i="21" s="1"/>
  <c r="L13" i="21"/>
  <c r="M13" i="21"/>
  <c r="D11" i="21"/>
  <c r="D9" i="21"/>
  <c r="K23" i="4"/>
  <c r="J23" i="4"/>
  <c r="I23" i="4"/>
  <c r="B27" i="4"/>
  <c r="A27" i="4"/>
  <c r="B25" i="4"/>
  <c r="A25" i="4"/>
  <c r="B23" i="4"/>
  <c r="B21" i="4"/>
  <c r="A21" i="4"/>
  <c r="B19" i="4"/>
  <c r="A19" i="4"/>
  <c r="B17" i="4"/>
  <c r="A17" i="4"/>
  <c r="B15" i="4"/>
  <c r="C21" i="4"/>
  <c r="C19" i="4"/>
  <c r="K19" i="4"/>
  <c r="C17" i="4"/>
  <c r="F17" i="4" s="1"/>
  <c r="K17" i="4"/>
  <c r="C27" i="4"/>
  <c r="G27" i="4" s="1"/>
  <c r="E19" i="4"/>
  <c r="I17" i="4"/>
  <c r="J19" i="4"/>
  <c r="I19" i="4"/>
  <c r="L19" i="4"/>
  <c r="H19" i="4"/>
  <c r="F19" i="4"/>
  <c r="C25" i="4"/>
  <c r="E25" i="4" s="1"/>
  <c r="F25" i="4"/>
  <c r="F23" i="4"/>
  <c r="F24" i="4" s="1"/>
  <c r="C23" i="4"/>
  <c r="E24" i="4" s="1"/>
  <c r="L25" i="4"/>
  <c r="L23" i="4" s="1"/>
  <c r="L24" i="4" s="1"/>
  <c r="C15" i="4"/>
  <c r="K37" i="27" l="1"/>
  <c r="I51" i="27"/>
  <c r="I23" i="27"/>
  <c r="K65" i="27"/>
  <c r="K23" i="27"/>
  <c r="D44" i="29"/>
  <c r="I24" i="4"/>
  <c r="C44" i="29"/>
  <c r="I14" i="34"/>
  <c r="K14" i="34" s="1"/>
  <c r="M14" i="34" s="1"/>
  <c r="C29" i="4"/>
  <c r="D46" i="34"/>
  <c r="H33" i="34"/>
  <c r="J33" i="34" s="1"/>
  <c r="L33" i="34" s="1"/>
  <c r="H9" i="34"/>
  <c r="H22" i="34"/>
  <c r="J22" i="34" s="1"/>
  <c r="L22" i="34" s="1"/>
  <c r="H37" i="34"/>
  <c r="J37" i="34" s="1"/>
  <c r="L37" i="34" s="1"/>
  <c r="K24" i="4"/>
  <c r="I46" i="34"/>
  <c r="H25" i="34"/>
  <c r="J25" i="34" s="1"/>
  <c r="L25" i="34" s="1"/>
  <c r="N27" i="34"/>
  <c r="H26" i="34"/>
  <c r="J26" i="34" s="1"/>
  <c r="L26" i="34" s="1"/>
  <c r="D15" i="4"/>
  <c r="D19" i="4"/>
  <c r="D25" i="4"/>
  <c r="D21" i="4"/>
  <c r="M46" i="34"/>
  <c r="J9" i="34"/>
  <c r="L9" i="34" s="1"/>
  <c r="N35" i="34"/>
  <c r="N28" i="34"/>
  <c r="N22" i="34"/>
  <c r="O37" i="34"/>
  <c r="E21" i="4"/>
  <c r="L17" i="4"/>
  <c r="L21" i="4"/>
  <c r="H23" i="34"/>
  <c r="J23" i="34" s="1"/>
  <c r="L23" i="34" s="1"/>
  <c r="K46" i="34"/>
  <c r="N26" i="34"/>
  <c r="J24" i="4"/>
  <c r="E27" i="4"/>
  <c r="E17" i="4"/>
  <c r="E15" i="4" s="1"/>
  <c r="H21" i="4"/>
  <c r="H27" i="4"/>
  <c r="J17" i="4"/>
  <c r="F21" i="4"/>
  <c r="F15" i="4" s="1"/>
  <c r="D23" i="4"/>
  <c r="H25" i="4"/>
  <c r="H23" i="4" s="1"/>
  <c r="H24" i="4" s="1"/>
  <c r="F27" i="4"/>
  <c r="H17" i="4"/>
  <c r="H15" i="4" s="1"/>
  <c r="I21" i="4"/>
  <c r="I15" i="4" s="1"/>
  <c r="L8" i="34"/>
  <c r="N13" i="34"/>
  <c r="H13" i="34"/>
  <c r="J13" i="34" s="1"/>
  <c r="L13" i="34" s="1"/>
  <c r="N32" i="34"/>
  <c r="O15" i="34"/>
  <c r="O46" i="34" s="1"/>
  <c r="H51" i="34" s="1"/>
  <c r="N37" i="34"/>
  <c r="J21" i="4"/>
  <c r="G25" i="4"/>
  <c r="G23" i="4" s="1"/>
  <c r="G24" i="4" s="1"/>
  <c r="L27" i="4"/>
  <c r="K21" i="4"/>
  <c r="K15" i="4" s="1"/>
  <c r="D27" i="4"/>
  <c r="D17" i="4"/>
  <c r="D29" i="4" s="1"/>
  <c r="G17" i="4"/>
  <c r="G15" i="4" s="1"/>
  <c r="N8" i="34"/>
  <c r="K18" i="27"/>
  <c r="J15" i="4" l="1"/>
  <c r="J46" i="34"/>
  <c r="L15" i="4"/>
  <c r="D53" i="34"/>
  <c r="D52" i="34"/>
  <c r="I30" i="4"/>
  <c r="I31" i="4" s="1"/>
  <c r="I16" i="4"/>
  <c r="G16" i="4"/>
  <c r="G30" i="4"/>
  <c r="G31" i="4" s="1"/>
  <c r="L46" i="34"/>
  <c r="E30" i="4"/>
  <c r="E16" i="4"/>
  <c r="H46" i="34"/>
  <c r="H16" i="4"/>
  <c r="H30" i="4"/>
  <c r="H31" i="4" s="1"/>
  <c r="F30" i="4"/>
  <c r="F31" i="4" s="1"/>
  <c r="F16" i="4"/>
  <c r="L30" i="4"/>
  <c r="L31" i="4" s="1"/>
  <c r="L16" i="4"/>
  <c r="K30" i="4"/>
  <c r="K31" i="4" s="1"/>
  <c r="K16" i="4"/>
  <c r="J30" i="4"/>
  <c r="J16" i="4"/>
  <c r="N46" i="34"/>
  <c r="H50" i="34" s="1"/>
  <c r="I3" i="7"/>
  <c r="O20" i="27" s="1"/>
  <c r="G20" i="27" s="1"/>
  <c r="I20" i="27" s="1"/>
  <c r="R15" i="27"/>
  <c r="G17" i="27" l="1"/>
  <c r="I17" i="27" s="1"/>
  <c r="I14" i="27" s="1"/>
  <c r="J31" i="4"/>
  <c r="J33" i="4" s="1"/>
  <c r="K33" i="4" s="1"/>
  <c r="L33" i="4" s="1"/>
  <c r="J32" i="4"/>
  <c r="K32" i="4" s="1"/>
  <c r="L32" i="4" s="1"/>
  <c r="E32" i="4"/>
  <c r="E31" i="4"/>
  <c r="I9" i="27" l="1"/>
  <c r="I79" i="27"/>
  <c r="K17" i="27"/>
  <c r="R17" i="27"/>
  <c r="F32" i="4"/>
  <c r="G32" i="4" s="1"/>
  <c r="H32" i="4" s="1"/>
  <c r="E33" i="4"/>
  <c r="F33" i="4" s="1"/>
  <c r="G33" i="4" s="1"/>
  <c r="H33" i="4" s="1"/>
  <c r="R21" i="27"/>
  <c r="R11" i="27"/>
  <c r="R22" i="27"/>
  <c r="K19" i="27" l="1"/>
  <c r="Q19" i="27"/>
  <c r="Q18" i="27" l="1"/>
  <c r="R19" i="27"/>
  <c r="R18" i="27" l="1"/>
  <c r="K20" i="27"/>
  <c r="K14" i="27" s="1"/>
  <c r="K79" i="27" s="1"/>
  <c r="Q20" i="27"/>
  <c r="R20" i="27" s="1"/>
  <c r="Q79" i="27" l="1"/>
  <c r="T5" i="27"/>
  <c r="Q5" i="27" s="1"/>
  <c r="T3" i="27"/>
  <c r="Q3" i="27" s="1"/>
  <c r="R79" i="27"/>
  <c r="S29" i="27" s="1"/>
  <c r="T4" i="27"/>
  <c r="Q4" i="27" s="1"/>
  <c r="K9" i="27"/>
  <c r="S19" i="27" l="1"/>
  <c r="S15" i="27"/>
  <c r="S69" i="27"/>
  <c r="S47" i="27"/>
  <c r="S32" i="27"/>
  <c r="S78" i="27"/>
  <c r="S60" i="27"/>
  <c r="S13" i="27"/>
  <c r="S71" i="27"/>
  <c r="S16" i="27"/>
  <c r="S59" i="27"/>
  <c r="S45" i="27"/>
  <c r="S27" i="27"/>
  <c r="S25" i="27"/>
  <c r="S62" i="27"/>
  <c r="S41" i="27"/>
  <c r="S36" i="27"/>
  <c r="S17" i="27"/>
  <c r="S77" i="27"/>
  <c r="S44" i="27"/>
  <c r="S21" i="27"/>
  <c r="S18" i="27"/>
  <c r="S74" i="27"/>
  <c r="S53" i="27"/>
  <c r="S54" i="27"/>
  <c r="S43" i="27"/>
  <c r="S26" i="27"/>
  <c r="S12" i="27"/>
  <c r="S11" i="27"/>
  <c r="S76" i="27"/>
  <c r="S75" i="27"/>
  <c r="S67" i="27"/>
  <c r="S63" i="27"/>
  <c r="S55" i="27"/>
  <c r="S57" i="27"/>
  <c r="S48" i="27"/>
  <c r="S46" i="27"/>
  <c r="S39" i="27"/>
  <c r="S35" i="27"/>
  <c r="S34" i="27"/>
  <c r="S33" i="27"/>
  <c r="S20" i="27"/>
  <c r="S22" i="27"/>
  <c r="S72" i="27"/>
  <c r="S73" i="27"/>
  <c r="S68" i="27"/>
  <c r="S61" i="27"/>
  <c r="S58" i="27"/>
  <c r="S64" i="27"/>
  <c r="S50" i="27"/>
  <c r="S49" i="27"/>
  <c r="S40" i="27"/>
  <c r="S31" i="27"/>
  <c r="S30" i="27"/>
  <c r="U4" i="27"/>
  <c r="U3" i="27"/>
  <c r="U5" i="27"/>
  <c r="T32" i="27"/>
  <c r="T30" i="27"/>
  <c r="T27" i="27"/>
  <c r="T34" i="27"/>
  <c r="T36" i="27"/>
  <c r="T25" i="27"/>
  <c r="T31" i="27"/>
  <c r="T35" i="27"/>
  <c r="T29" i="27"/>
  <c r="T33" i="27"/>
  <c r="T26" i="27"/>
  <c r="T49" i="27"/>
  <c r="T46" i="27"/>
  <c r="T45" i="27"/>
  <c r="T40" i="27"/>
  <c r="T39" i="27"/>
  <c r="T41" i="27"/>
  <c r="T44" i="27"/>
  <c r="T50" i="27"/>
  <c r="T48" i="27"/>
  <c r="T47" i="27"/>
  <c r="T43" i="27"/>
  <c r="T59" i="27"/>
  <c r="T60" i="27"/>
  <c r="T58" i="27"/>
  <c r="T62" i="27"/>
  <c r="T54" i="27"/>
  <c r="T61" i="27"/>
  <c r="T63" i="27"/>
  <c r="T55" i="27"/>
  <c r="T53" i="27"/>
  <c r="T64" i="27"/>
  <c r="T57" i="27"/>
  <c r="T16" i="27"/>
  <c r="T74" i="27"/>
  <c r="T73" i="27"/>
  <c r="T68" i="27"/>
  <c r="T67" i="27"/>
  <c r="T77" i="27"/>
  <c r="T76" i="27"/>
  <c r="T69" i="27"/>
  <c r="T75" i="27"/>
  <c r="T71" i="27"/>
  <c r="T78" i="27"/>
  <c r="T72" i="27"/>
  <c r="T22" i="27"/>
  <c r="T11" i="27"/>
  <c r="T17" i="27"/>
  <c r="T19" i="27"/>
  <c r="T21" i="27"/>
  <c r="T18" i="27"/>
  <c r="T13" i="27"/>
  <c r="T20" i="27"/>
  <c r="T15" i="27"/>
  <c r="T12" i="27"/>
  <c r="S79" i="27" l="1"/>
  <c r="V3" i="27"/>
  <c r="W3" i="27" s="1"/>
  <c r="V4" i="27"/>
  <c r="W4" i="27" s="1"/>
  <c r="V5" i="27"/>
  <c r="W5" i="27" s="1"/>
</calcChain>
</file>

<file path=xl/sharedStrings.xml><?xml version="1.0" encoding="utf-8"?>
<sst xmlns="http://schemas.openxmlformats.org/spreadsheetml/2006/main" count="42661" uniqueCount="26468">
  <si>
    <t>ITENS</t>
  </si>
  <si>
    <t>DESCRIÇÃO DOS SERVIÇOS</t>
  </si>
  <si>
    <t>UND.</t>
  </si>
  <si>
    <t>1.1</t>
  </si>
  <si>
    <t>1.2</t>
  </si>
  <si>
    <t xml:space="preserve">TOTAL GERAL </t>
  </si>
  <si>
    <t>km</t>
  </si>
  <si>
    <t>2.1</t>
  </si>
  <si>
    <t>und</t>
  </si>
  <si>
    <t>CRONOGRAMA FÍSICO-FINANCEIRO</t>
  </si>
  <si>
    <t>SUBTOTAIS</t>
  </si>
  <si>
    <t>%</t>
  </si>
  <si>
    <t>MÊS 01</t>
  </si>
  <si>
    <t>MÊS 02</t>
  </si>
  <si>
    <t>MÊS 03</t>
  </si>
  <si>
    <t>MÊS 04</t>
  </si>
  <si>
    <t>MÊS 05</t>
  </si>
  <si>
    <t>MÊS 06</t>
  </si>
  <si>
    <t>MÊS 07</t>
  </si>
  <si>
    <t>MÊS 08</t>
  </si>
  <si>
    <t>VALOR TOTAL (R$)</t>
  </si>
  <si>
    <t>TOTAL DO PERÍODO (R$)</t>
  </si>
  <si>
    <t>PORCENTAGEM DO PERÍODO (%)</t>
  </si>
  <si>
    <t>TOTAL ACUMULADO (R$)</t>
  </si>
  <si>
    <t>PORCENTAGEM ACUMULADO (%)</t>
  </si>
  <si>
    <t>CÓDIGO</t>
  </si>
  <si>
    <t>ORGÃO</t>
  </si>
  <si>
    <t>h</t>
  </si>
  <si>
    <t>CPU</t>
  </si>
  <si>
    <t>DESCRIÇÃO DO SERVIÇO</t>
  </si>
  <si>
    <t>ITEM</t>
  </si>
  <si>
    <t>UNIDADE</t>
  </si>
  <si>
    <t>P. UNITÁRIO</t>
  </si>
  <si>
    <t>DATA BASE</t>
  </si>
  <si>
    <t>UNID</t>
  </si>
  <si>
    <t>TOTAL A</t>
  </si>
  <si>
    <t>SINAPI</t>
  </si>
  <si>
    <t>Desenhista copista</t>
  </si>
  <si>
    <t>TOTAL B</t>
  </si>
  <si>
    <t>TOTAL C</t>
  </si>
  <si>
    <t>Engenheiro Civil Sênior</t>
  </si>
  <si>
    <t>mês</t>
  </si>
  <si>
    <t>PROFISSIONAIS</t>
  </si>
  <si>
    <t>COMPOSIÇÃO ANALÍTICA DAS TAXAS DE ENCARGOS SOCIAIS</t>
  </si>
  <si>
    <t xml:space="preserve">DESCRIÇÃO </t>
  </si>
  <si>
    <t>SEM DESONERAÇÃO</t>
  </si>
  <si>
    <t xml:space="preserve">HORISTA </t>
  </si>
  <si>
    <t>MENSALISTA</t>
  </si>
  <si>
    <t>GRUPO A</t>
  </si>
  <si>
    <t>A1</t>
  </si>
  <si>
    <t>INSS</t>
  </si>
  <si>
    <t>A2</t>
  </si>
  <si>
    <t>SESI</t>
  </si>
  <si>
    <t>A3</t>
  </si>
  <si>
    <t>SENAI</t>
  </si>
  <si>
    <t>A4</t>
  </si>
  <si>
    <t>INCRA</t>
  </si>
  <si>
    <t>A5</t>
  </si>
  <si>
    <t>SEBRAI</t>
  </si>
  <si>
    <t>A6</t>
  </si>
  <si>
    <t>Salário Educação</t>
  </si>
  <si>
    <t>A7</t>
  </si>
  <si>
    <t>Seguro Contra Acidentes do Trabalho</t>
  </si>
  <si>
    <t>A8</t>
  </si>
  <si>
    <t>FGTS</t>
  </si>
  <si>
    <t>A9</t>
  </si>
  <si>
    <t>SECONCI</t>
  </si>
  <si>
    <t>A</t>
  </si>
  <si>
    <t>SUBTOTAL</t>
  </si>
  <si>
    <t>GRUPO B</t>
  </si>
  <si>
    <t>B1</t>
  </si>
  <si>
    <t>Repouso Semanal Remunerado</t>
  </si>
  <si>
    <t>Não incide</t>
  </si>
  <si>
    <t>B2</t>
  </si>
  <si>
    <t>Feriados</t>
  </si>
  <si>
    <t>B3</t>
  </si>
  <si>
    <t>Auxílio - Enfermidade</t>
  </si>
  <si>
    <t>B4</t>
  </si>
  <si>
    <t>13º Salário</t>
  </si>
  <si>
    <t>B5</t>
  </si>
  <si>
    <t>Licença Paternidade</t>
  </si>
  <si>
    <t>B6</t>
  </si>
  <si>
    <t>Faltas Justificadas</t>
  </si>
  <si>
    <t>B7</t>
  </si>
  <si>
    <t>Dias de Chuvas</t>
  </si>
  <si>
    <t>B8</t>
  </si>
  <si>
    <t>Auxílio Acidente do Trabalho</t>
  </si>
  <si>
    <t>B9</t>
  </si>
  <si>
    <t>Férias Gozadas</t>
  </si>
  <si>
    <t>B10</t>
  </si>
  <si>
    <t>Salário Maternidade</t>
  </si>
  <si>
    <t>B</t>
  </si>
  <si>
    <t>GRUPO C</t>
  </si>
  <si>
    <t>C1</t>
  </si>
  <si>
    <t>Aviso Prévio Indenizado</t>
  </si>
  <si>
    <t>C2</t>
  </si>
  <si>
    <t>Aviso Prévio Trabalhado</t>
  </si>
  <si>
    <t>C3</t>
  </si>
  <si>
    <t>Férias Indenizadas</t>
  </si>
  <si>
    <t>C4</t>
  </si>
  <si>
    <t>Depósito Recisão Sem Justa Causa</t>
  </si>
  <si>
    <t>C5</t>
  </si>
  <si>
    <t>Indenização Adicional</t>
  </si>
  <si>
    <t>C</t>
  </si>
  <si>
    <t>GRUPO D</t>
  </si>
  <si>
    <t>D1</t>
  </si>
  <si>
    <t>Reincidência de Grupo A sobre Grupo B</t>
  </si>
  <si>
    <t>D2</t>
  </si>
  <si>
    <t>Reincidência de Grupo A sobre o Aviso Prévio Trabalhado e Reincidência do FGTS sobre o Aviso Prévio Trabalhado</t>
  </si>
  <si>
    <t>D</t>
  </si>
  <si>
    <t>TOTAL GRUPOS (A+B+C+D)</t>
  </si>
  <si>
    <t>UND</t>
  </si>
  <si>
    <t>OBS.:</t>
  </si>
  <si>
    <t>m3</t>
  </si>
  <si>
    <t>Mês</t>
  </si>
  <si>
    <t xml:space="preserve">TOPOGRAFIA E BATIMETRIA </t>
  </si>
  <si>
    <t xml:space="preserve">  CANAL MARINHO</t>
  </si>
  <si>
    <t>SISTEMA DE MACRODRENAGEM VILA VELHA, CARIACICA E VIANA</t>
  </si>
  <si>
    <t>m2</t>
  </si>
  <si>
    <t>88253</t>
  </si>
  <si>
    <t>93560</t>
  </si>
  <si>
    <t>93568</t>
  </si>
  <si>
    <t>90781</t>
  </si>
  <si>
    <t>92138</t>
  </si>
  <si>
    <t>BDI</t>
  </si>
  <si>
    <t>88597</t>
  </si>
  <si>
    <t>90777</t>
  </si>
  <si>
    <t>92145</t>
  </si>
  <si>
    <t>92146</t>
  </si>
  <si>
    <t>TABELA / INSUMOS</t>
  </si>
  <si>
    <t>SALÁRIO HORA</t>
  </si>
  <si>
    <r>
      <t xml:space="preserve">PREÇO DE TABELAS COM ENCARGOS (MÊS) </t>
    </r>
    <r>
      <rPr>
        <b/>
        <vertAlign val="superscript"/>
        <sz val="11"/>
        <rFont val="Calibri"/>
        <family val="2"/>
        <scheme val="minor"/>
      </rPr>
      <t>(1)</t>
    </r>
  </si>
  <si>
    <t>MENOR SALÁRIO
(MÊS)</t>
  </si>
  <si>
    <r>
      <t>SALÁRIO HORA</t>
    </r>
    <r>
      <rPr>
        <b/>
        <vertAlign val="superscript"/>
        <sz val="11"/>
        <rFont val="Calibri"/>
        <family val="2"/>
        <scheme val="minor"/>
      </rPr>
      <t xml:space="preserve"> (2)</t>
    </r>
    <r>
      <rPr>
        <b/>
        <sz val="11"/>
        <rFont val="Calibri"/>
        <family val="2"/>
        <scheme val="minor"/>
      </rPr>
      <t xml:space="preserve">
(H)</t>
    </r>
  </si>
  <si>
    <t>DER</t>
  </si>
  <si>
    <r>
      <t xml:space="preserve">COD. ADOTADO </t>
    </r>
    <r>
      <rPr>
        <b/>
        <vertAlign val="superscript"/>
        <sz val="11"/>
        <rFont val="Calibri"/>
        <family val="2"/>
        <scheme val="minor"/>
      </rPr>
      <t>(3)</t>
    </r>
  </si>
  <si>
    <t>93571</t>
  </si>
  <si>
    <t>mes</t>
  </si>
  <si>
    <t>20079</t>
  </si>
  <si>
    <t>91677</t>
  </si>
  <si>
    <t>1) Encargos Sociais e Complementares conforme respectivas tabelas de referência.</t>
  </si>
  <si>
    <t>DESCRICAO DA COMPOSICAO</t>
  </si>
  <si>
    <t>CUSTO TOTAL</t>
  </si>
  <si>
    <t>97141</t>
  </si>
  <si>
    <t>6,77</t>
  </si>
  <si>
    <t>97142</t>
  </si>
  <si>
    <t>97143</t>
  </si>
  <si>
    <t>9,56</t>
  </si>
  <si>
    <t>97144</t>
  </si>
  <si>
    <t>11,54</t>
  </si>
  <si>
    <t>97145</t>
  </si>
  <si>
    <t>13,54</t>
  </si>
  <si>
    <t>97146</t>
  </si>
  <si>
    <t>97147</t>
  </si>
  <si>
    <t>97148</t>
  </si>
  <si>
    <t>97149</t>
  </si>
  <si>
    <t>97150</t>
  </si>
  <si>
    <t>26,01</t>
  </si>
  <si>
    <t>97151</t>
  </si>
  <si>
    <t>97152</t>
  </si>
  <si>
    <t>34,58</t>
  </si>
  <si>
    <t>97153</t>
  </si>
  <si>
    <t>97154</t>
  </si>
  <si>
    <t>97155</t>
  </si>
  <si>
    <t>97156</t>
  </si>
  <si>
    <t>97157</t>
  </si>
  <si>
    <t>4,08</t>
  </si>
  <si>
    <t>97158</t>
  </si>
  <si>
    <t>4,57</t>
  </si>
  <si>
    <t>97159</t>
  </si>
  <si>
    <t>5,80</t>
  </si>
  <si>
    <t>97160</t>
  </si>
  <si>
    <t>7,00</t>
  </si>
  <si>
    <t>97161</t>
  </si>
  <si>
    <t>97162</t>
  </si>
  <si>
    <t>97163</t>
  </si>
  <si>
    <t>10,68</t>
  </si>
  <si>
    <t>97164</t>
  </si>
  <si>
    <t>11,91</t>
  </si>
  <si>
    <t>97165</t>
  </si>
  <si>
    <t>13,14</t>
  </si>
  <si>
    <t>97166</t>
  </si>
  <si>
    <t>97167</t>
  </si>
  <si>
    <t>18,54</t>
  </si>
  <si>
    <t>97168</t>
  </si>
  <si>
    <t>21,07</t>
  </si>
  <si>
    <t>97169</t>
  </si>
  <si>
    <t>23,71</t>
  </si>
  <si>
    <t>97170</t>
  </si>
  <si>
    <t>97171</t>
  </si>
  <si>
    <t>97172</t>
  </si>
  <si>
    <t>34,60</t>
  </si>
  <si>
    <t>97173</t>
  </si>
  <si>
    <t>97174</t>
  </si>
  <si>
    <t>97175</t>
  </si>
  <si>
    <t>97176</t>
  </si>
  <si>
    <t>42,86</t>
  </si>
  <si>
    <t>97177</t>
  </si>
  <si>
    <t>97178</t>
  </si>
  <si>
    <t>97179</t>
  </si>
  <si>
    <t>70,23</t>
  </si>
  <si>
    <t>97180</t>
  </si>
  <si>
    <t>79,36</t>
  </si>
  <si>
    <t>97181</t>
  </si>
  <si>
    <t>97182</t>
  </si>
  <si>
    <t>100,73</t>
  </si>
  <si>
    <t>97183</t>
  </si>
  <si>
    <t>24,06</t>
  </si>
  <si>
    <t>97184</t>
  </si>
  <si>
    <t>97185</t>
  </si>
  <si>
    <t>97186</t>
  </si>
  <si>
    <t>35,54</t>
  </si>
  <si>
    <t>97187</t>
  </si>
  <si>
    <t>97188</t>
  </si>
  <si>
    <t>50,84</t>
  </si>
  <si>
    <t>97189</t>
  </si>
  <si>
    <t>97190</t>
  </si>
  <si>
    <t>66,16</t>
  </si>
  <si>
    <t>97191</t>
  </si>
  <si>
    <t>97192</t>
  </si>
  <si>
    <t>90694</t>
  </si>
  <si>
    <t>22,04</t>
  </si>
  <si>
    <t>90695</t>
  </si>
  <si>
    <t>90696</t>
  </si>
  <si>
    <t>90697</t>
  </si>
  <si>
    <t>90698</t>
  </si>
  <si>
    <t>178,32</t>
  </si>
  <si>
    <t>90699</t>
  </si>
  <si>
    <t>90700</t>
  </si>
  <si>
    <t>90701</t>
  </si>
  <si>
    <t>39,44</t>
  </si>
  <si>
    <t>90702</t>
  </si>
  <si>
    <t>90703</t>
  </si>
  <si>
    <t>90704</t>
  </si>
  <si>
    <t>90705</t>
  </si>
  <si>
    <t>90706</t>
  </si>
  <si>
    <t>90708</t>
  </si>
  <si>
    <t>90709</t>
  </si>
  <si>
    <t>90710</t>
  </si>
  <si>
    <t>47,05</t>
  </si>
  <si>
    <t>90711</t>
  </si>
  <si>
    <t>68,64</t>
  </si>
  <si>
    <t>90712</t>
  </si>
  <si>
    <t>113,61</t>
  </si>
  <si>
    <t>90713</t>
  </si>
  <si>
    <t>90714</t>
  </si>
  <si>
    <t>90715</t>
  </si>
  <si>
    <t>90716</t>
  </si>
  <si>
    <t>90717</t>
  </si>
  <si>
    <t>62,89</t>
  </si>
  <si>
    <t>90718</t>
  </si>
  <si>
    <t>90719</t>
  </si>
  <si>
    <t>90720</t>
  </si>
  <si>
    <t>90721</t>
  </si>
  <si>
    <t>90723</t>
  </si>
  <si>
    <t>90724</t>
  </si>
  <si>
    <t>21,91</t>
  </si>
  <si>
    <t>90725</t>
  </si>
  <si>
    <t>90726</t>
  </si>
  <si>
    <t>90727</t>
  </si>
  <si>
    <t>37,14</t>
  </si>
  <si>
    <t>90728</t>
  </si>
  <si>
    <t>42,22</t>
  </si>
  <si>
    <t>90729</t>
  </si>
  <si>
    <t>90730</t>
  </si>
  <si>
    <t>90731</t>
  </si>
  <si>
    <t>90732</t>
  </si>
  <si>
    <t>90733</t>
  </si>
  <si>
    <t>2,43</t>
  </si>
  <si>
    <t>90734</t>
  </si>
  <si>
    <t>2,95</t>
  </si>
  <si>
    <t>90735</t>
  </si>
  <si>
    <t>3,51</t>
  </si>
  <si>
    <t>90736</t>
  </si>
  <si>
    <t>4,05</t>
  </si>
  <si>
    <t>90737</t>
  </si>
  <si>
    <t>4,59</t>
  </si>
  <si>
    <t>90738</t>
  </si>
  <si>
    <t>5,13</t>
  </si>
  <si>
    <t>90739</t>
  </si>
  <si>
    <t>90740</t>
  </si>
  <si>
    <t>5,40</t>
  </si>
  <si>
    <t>90741</t>
  </si>
  <si>
    <t>90742</t>
  </si>
  <si>
    <t>6,49</t>
  </si>
  <si>
    <t>90743</t>
  </si>
  <si>
    <t>7,03</t>
  </si>
  <si>
    <t>90744</t>
  </si>
  <si>
    <t>7,58</t>
  </si>
  <si>
    <t>90745</t>
  </si>
  <si>
    <t>90746</t>
  </si>
  <si>
    <t>3,29</t>
  </si>
  <si>
    <t>90747</t>
  </si>
  <si>
    <t>12,46</t>
  </si>
  <si>
    <t>90748</t>
  </si>
  <si>
    <t>4,35</t>
  </si>
  <si>
    <t>90749</t>
  </si>
  <si>
    <t>4,89</t>
  </si>
  <si>
    <t>90750</t>
  </si>
  <si>
    <t>90751</t>
  </si>
  <si>
    <t>5,97</t>
  </si>
  <si>
    <t>90752</t>
  </si>
  <si>
    <t>6,51</t>
  </si>
  <si>
    <t>90753</t>
  </si>
  <si>
    <t>7,06</t>
  </si>
  <si>
    <t>90754</t>
  </si>
  <si>
    <t>15,34</t>
  </si>
  <si>
    <t>90755</t>
  </si>
  <si>
    <t>7,33</t>
  </si>
  <si>
    <t>90756</t>
  </si>
  <si>
    <t>7,87</t>
  </si>
  <si>
    <t>90757</t>
  </si>
  <si>
    <t>8,42</t>
  </si>
  <si>
    <t>90758</t>
  </si>
  <si>
    <t>8,95</t>
  </si>
  <si>
    <t>90759</t>
  </si>
  <si>
    <t>9,49</t>
  </si>
  <si>
    <t>90760</t>
  </si>
  <si>
    <t>20,25</t>
  </si>
  <si>
    <t>90761</t>
  </si>
  <si>
    <t>4,03</t>
  </si>
  <si>
    <t>90762</t>
  </si>
  <si>
    <t>14,84</t>
  </si>
  <si>
    <t>94869</t>
  </si>
  <si>
    <t>122,66</t>
  </si>
  <si>
    <t>94870</t>
  </si>
  <si>
    <t>0,81</t>
  </si>
  <si>
    <t>94871</t>
  </si>
  <si>
    <t>94872</t>
  </si>
  <si>
    <t>1,41</t>
  </si>
  <si>
    <t>94875</t>
  </si>
  <si>
    <t>94876</t>
  </si>
  <si>
    <t>18,86</t>
  </si>
  <si>
    <t>94878</t>
  </si>
  <si>
    <t>94879</t>
  </si>
  <si>
    <t>94880</t>
  </si>
  <si>
    <t>27,11</t>
  </si>
  <si>
    <t>94881</t>
  </si>
  <si>
    <t>94882</t>
  </si>
  <si>
    <t>94884</t>
  </si>
  <si>
    <t>42,40</t>
  </si>
  <si>
    <t>94885</t>
  </si>
  <si>
    <t>94886</t>
  </si>
  <si>
    <t>1,03</t>
  </si>
  <si>
    <t>94887</t>
  </si>
  <si>
    <t>94888</t>
  </si>
  <si>
    <t>1,79</t>
  </si>
  <si>
    <t>94891</t>
  </si>
  <si>
    <t>94892</t>
  </si>
  <si>
    <t>94894</t>
  </si>
  <si>
    <t>94895</t>
  </si>
  <si>
    <t>94896</t>
  </si>
  <si>
    <t>94897</t>
  </si>
  <si>
    <t>94898</t>
  </si>
  <si>
    <t>94900</t>
  </si>
  <si>
    <t>97121</t>
  </si>
  <si>
    <t>97122</t>
  </si>
  <si>
    <t>2,48</t>
  </si>
  <si>
    <t>97123</t>
  </si>
  <si>
    <t>3,15</t>
  </si>
  <si>
    <t>97124</t>
  </si>
  <si>
    <t>0,77</t>
  </si>
  <si>
    <t>97125</t>
  </si>
  <si>
    <t>1,10</t>
  </si>
  <si>
    <t>97126</t>
  </si>
  <si>
    <t>1,39</t>
  </si>
  <si>
    <t>92833</t>
  </si>
  <si>
    <t>92834</t>
  </si>
  <si>
    <t>6,72</t>
  </si>
  <si>
    <t>92835</t>
  </si>
  <si>
    <t>92836</t>
  </si>
  <si>
    <t>8,59</t>
  </si>
  <si>
    <t>92837</t>
  </si>
  <si>
    <t>92838</t>
  </si>
  <si>
    <t>10,31</t>
  </si>
  <si>
    <t>92839</t>
  </si>
  <si>
    <t>92840</t>
  </si>
  <si>
    <t>12,22</t>
  </si>
  <si>
    <t>92841</t>
  </si>
  <si>
    <t>92842</t>
  </si>
  <si>
    <t>13,96</t>
  </si>
  <si>
    <t>92844</t>
  </si>
  <si>
    <t>15,85</t>
  </si>
  <si>
    <t>92846</t>
  </si>
  <si>
    <t>92847</t>
  </si>
  <si>
    <t>92848</t>
  </si>
  <si>
    <t>19,50</t>
  </si>
  <si>
    <t>92849</t>
  </si>
  <si>
    <t>92850</t>
  </si>
  <si>
    <t>12,72</t>
  </si>
  <si>
    <t>92851</t>
  </si>
  <si>
    <t>92852</t>
  </si>
  <si>
    <t>16,07</t>
  </si>
  <si>
    <t>92853</t>
  </si>
  <si>
    <t>92854</t>
  </si>
  <si>
    <t>92855</t>
  </si>
  <si>
    <t>92856</t>
  </si>
  <si>
    <t>23,06</t>
  </si>
  <si>
    <t>92857</t>
  </si>
  <si>
    <t>92858</t>
  </si>
  <si>
    <t>26,41</t>
  </si>
  <si>
    <t>92860</t>
  </si>
  <si>
    <t>92862</t>
  </si>
  <si>
    <t>33,45</t>
  </si>
  <si>
    <t>92863</t>
  </si>
  <si>
    <t>92864</t>
  </si>
  <si>
    <t>92210</t>
  </si>
  <si>
    <t>91,69</t>
  </si>
  <si>
    <t>92211</t>
  </si>
  <si>
    <t>92212</t>
  </si>
  <si>
    <t>92213</t>
  </si>
  <si>
    <t>92214</t>
  </si>
  <si>
    <t>92215</t>
  </si>
  <si>
    <t>92216</t>
  </si>
  <si>
    <t>92219</t>
  </si>
  <si>
    <t>92220</t>
  </si>
  <si>
    <t>92221</t>
  </si>
  <si>
    <t>92222</t>
  </si>
  <si>
    <t>92223</t>
  </si>
  <si>
    <t>92224</t>
  </si>
  <si>
    <t>92226</t>
  </si>
  <si>
    <t>92808</t>
  </si>
  <si>
    <t>92809</t>
  </si>
  <si>
    <t>38,63</t>
  </si>
  <si>
    <t>92810</t>
  </si>
  <si>
    <t>92811</t>
  </si>
  <si>
    <t>92812</t>
  </si>
  <si>
    <t>92813</t>
  </si>
  <si>
    <t>92814</t>
  </si>
  <si>
    <t>92815</t>
  </si>
  <si>
    <t>92816</t>
  </si>
  <si>
    <t>92817</t>
  </si>
  <si>
    <t>92818</t>
  </si>
  <si>
    <t>92819</t>
  </si>
  <si>
    <t>92820</t>
  </si>
  <si>
    <t>92821</t>
  </si>
  <si>
    <t>46,12</t>
  </si>
  <si>
    <t>92822</t>
  </si>
  <si>
    <t>92824</t>
  </si>
  <si>
    <t>92825</t>
  </si>
  <si>
    <t>92826</t>
  </si>
  <si>
    <t>88,38</t>
  </si>
  <si>
    <t>92827</t>
  </si>
  <si>
    <t>92828</t>
  </si>
  <si>
    <t>92829</t>
  </si>
  <si>
    <t>92830</t>
  </si>
  <si>
    <t>92831</t>
  </si>
  <si>
    <t>92832</t>
  </si>
  <si>
    <t>95565</t>
  </si>
  <si>
    <t>79,74</t>
  </si>
  <si>
    <t>95566</t>
  </si>
  <si>
    <t>95567</t>
  </si>
  <si>
    <t>95568</t>
  </si>
  <si>
    <t>81,88</t>
  </si>
  <si>
    <t>95569</t>
  </si>
  <si>
    <t>95570</t>
  </si>
  <si>
    <t>95571</t>
  </si>
  <si>
    <t>95572</t>
  </si>
  <si>
    <t>73606</t>
  </si>
  <si>
    <t>73607</t>
  </si>
  <si>
    <t>83623</t>
  </si>
  <si>
    <t>83624</t>
  </si>
  <si>
    <t>83626</t>
  </si>
  <si>
    <t>83627</t>
  </si>
  <si>
    <t>83724</t>
  </si>
  <si>
    <t>1,59</t>
  </si>
  <si>
    <t>83725</t>
  </si>
  <si>
    <t>0,99</t>
  </si>
  <si>
    <t>83726</t>
  </si>
  <si>
    <t>0,74</t>
  </si>
  <si>
    <t>97127</t>
  </si>
  <si>
    <t>4,51</t>
  </si>
  <si>
    <t>97128</t>
  </si>
  <si>
    <t>8,47</t>
  </si>
  <si>
    <t>97129</t>
  </si>
  <si>
    <t>10,42</t>
  </si>
  <si>
    <t>97130</t>
  </si>
  <si>
    <t>12,38</t>
  </si>
  <si>
    <t>97131</t>
  </si>
  <si>
    <t>97132</t>
  </si>
  <si>
    <t>16,26</t>
  </si>
  <si>
    <t>97133</t>
  </si>
  <si>
    <t>20,17</t>
  </si>
  <si>
    <t>97134</t>
  </si>
  <si>
    <t>2,02</t>
  </si>
  <si>
    <t>97135</t>
  </si>
  <si>
    <t>4,18</t>
  </si>
  <si>
    <t>97136</t>
  </si>
  <si>
    <t>5,14</t>
  </si>
  <si>
    <t>97137</t>
  </si>
  <si>
    <t>6,12</t>
  </si>
  <si>
    <t>97138</t>
  </si>
  <si>
    <t>7,07</t>
  </si>
  <si>
    <t>97139</t>
  </si>
  <si>
    <t>8,02</t>
  </si>
  <si>
    <t>97140</t>
  </si>
  <si>
    <t>83520</t>
  </si>
  <si>
    <t>80,14</t>
  </si>
  <si>
    <t>83531</t>
  </si>
  <si>
    <t>83535</t>
  </si>
  <si>
    <t>92235</t>
  </si>
  <si>
    <t>54,72</t>
  </si>
  <si>
    <t>93206</t>
  </si>
  <si>
    <t>93207</t>
  </si>
  <si>
    <t>93208</t>
  </si>
  <si>
    <t>93209</t>
  </si>
  <si>
    <t>93210</t>
  </si>
  <si>
    <t>93211</t>
  </si>
  <si>
    <t>93212</t>
  </si>
  <si>
    <t>93213</t>
  </si>
  <si>
    <t>93214</t>
  </si>
  <si>
    <t>93243</t>
  </si>
  <si>
    <t>93582</t>
  </si>
  <si>
    <t>93583</t>
  </si>
  <si>
    <t>93584</t>
  </si>
  <si>
    <t>93585</t>
  </si>
  <si>
    <t>98441</t>
  </si>
  <si>
    <t>98442</t>
  </si>
  <si>
    <t>98443</t>
  </si>
  <si>
    <t>98444</t>
  </si>
  <si>
    <t>89,41</t>
  </si>
  <si>
    <t>98445</t>
  </si>
  <si>
    <t>98446</t>
  </si>
  <si>
    <t>156,03</t>
  </si>
  <si>
    <t>98447</t>
  </si>
  <si>
    <t>98448</t>
  </si>
  <si>
    <t>98449</t>
  </si>
  <si>
    <t>98450</t>
  </si>
  <si>
    <t>98451</t>
  </si>
  <si>
    <t>98452</t>
  </si>
  <si>
    <t>98453</t>
  </si>
  <si>
    <t>98454</t>
  </si>
  <si>
    <t>98455</t>
  </si>
  <si>
    <t>98456</t>
  </si>
  <si>
    <t>98458</t>
  </si>
  <si>
    <t>96,21</t>
  </si>
  <si>
    <t>98459</t>
  </si>
  <si>
    <t>98460</t>
  </si>
  <si>
    <t>98461</t>
  </si>
  <si>
    <t>98462</t>
  </si>
  <si>
    <t>74209/1</t>
  </si>
  <si>
    <t>276,44</t>
  </si>
  <si>
    <t>5631</t>
  </si>
  <si>
    <t>5678</t>
  </si>
  <si>
    <t>5680</t>
  </si>
  <si>
    <t>5684</t>
  </si>
  <si>
    <t>5689</t>
  </si>
  <si>
    <t>3,09</t>
  </si>
  <si>
    <t>5795</t>
  </si>
  <si>
    <t>5811</t>
  </si>
  <si>
    <t>5823</t>
  </si>
  <si>
    <t>5824</t>
  </si>
  <si>
    <t>5835</t>
  </si>
  <si>
    <t>5839</t>
  </si>
  <si>
    <t>4,56</t>
  </si>
  <si>
    <t>5843</t>
  </si>
  <si>
    <t>5847</t>
  </si>
  <si>
    <t>5851</t>
  </si>
  <si>
    <t>5855</t>
  </si>
  <si>
    <t>5863</t>
  </si>
  <si>
    <t>10,66</t>
  </si>
  <si>
    <t>5867</t>
  </si>
  <si>
    <t>5875</t>
  </si>
  <si>
    <t>93,32</t>
  </si>
  <si>
    <t>5879</t>
  </si>
  <si>
    <t>5882</t>
  </si>
  <si>
    <t>5890</t>
  </si>
  <si>
    <t>5894</t>
  </si>
  <si>
    <t>5901</t>
  </si>
  <si>
    <t>5909</t>
  </si>
  <si>
    <t>22,48</t>
  </si>
  <si>
    <t>5921</t>
  </si>
  <si>
    <t>5928</t>
  </si>
  <si>
    <t>5932</t>
  </si>
  <si>
    <t>5940</t>
  </si>
  <si>
    <t>5944</t>
  </si>
  <si>
    <t>5953</t>
  </si>
  <si>
    <t>33,24</t>
  </si>
  <si>
    <t>6259</t>
  </si>
  <si>
    <t>6879</t>
  </si>
  <si>
    <t>7030</t>
  </si>
  <si>
    <t>7042</t>
  </si>
  <si>
    <t>4,63</t>
  </si>
  <si>
    <t>7049</t>
  </si>
  <si>
    <t>67826</t>
  </si>
  <si>
    <t>73417</t>
  </si>
  <si>
    <t>73436</t>
  </si>
  <si>
    <t>73467</t>
  </si>
  <si>
    <t>73536</t>
  </si>
  <si>
    <t>3,88</t>
  </si>
  <si>
    <t>83362</t>
  </si>
  <si>
    <t>83765</t>
  </si>
  <si>
    <t>87445</t>
  </si>
  <si>
    <t>88386</t>
  </si>
  <si>
    <t>3,81</t>
  </si>
  <si>
    <t>88393</t>
  </si>
  <si>
    <t>5,35</t>
  </si>
  <si>
    <t>88399</t>
  </si>
  <si>
    <t>88418</t>
  </si>
  <si>
    <t>11,04</t>
  </si>
  <si>
    <t>88433</t>
  </si>
  <si>
    <t>13,36</t>
  </si>
  <si>
    <t>88830</t>
  </si>
  <si>
    <t>1,42</t>
  </si>
  <si>
    <t>88843</t>
  </si>
  <si>
    <t>88907</t>
  </si>
  <si>
    <t>89021</t>
  </si>
  <si>
    <t>89028</t>
  </si>
  <si>
    <t>89032</t>
  </si>
  <si>
    <t>89035</t>
  </si>
  <si>
    <t>89225</t>
  </si>
  <si>
    <t>3,71</t>
  </si>
  <si>
    <t>89234</t>
  </si>
  <si>
    <t>89242</t>
  </si>
  <si>
    <t>89250</t>
  </si>
  <si>
    <t>89257</t>
  </si>
  <si>
    <t>89272</t>
  </si>
  <si>
    <t>89278</t>
  </si>
  <si>
    <t>6,54</t>
  </si>
  <si>
    <t>89843</t>
  </si>
  <si>
    <t>89876</t>
  </si>
  <si>
    <t>89883</t>
  </si>
  <si>
    <t>90586</t>
  </si>
  <si>
    <t>1,44</t>
  </si>
  <si>
    <t>90625</t>
  </si>
  <si>
    <t>90631</t>
  </si>
  <si>
    <t>90637</t>
  </si>
  <si>
    <t>10,64</t>
  </si>
  <si>
    <t>90643</t>
  </si>
  <si>
    <t>90650</t>
  </si>
  <si>
    <t>90656</t>
  </si>
  <si>
    <t>10,62</t>
  </si>
  <si>
    <t>90662</t>
  </si>
  <si>
    <t>90668</t>
  </si>
  <si>
    <t>90674</t>
  </si>
  <si>
    <t>90680</t>
  </si>
  <si>
    <t>90686</t>
  </si>
  <si>
    <t>90692</t>
  </si>
  <si>
    <t>90964</t>
  </si>
  <si>
    <t>15,52</t>
  </si>
  <si>
    <t>90972</t>
  </si>
  <si>
    <t>43,00</t>
  </si>
  <si>
    <t>90979</t>
  </si>
  <si>
    <t>90991</t>
  </si>
  <si>
    <t>90999</t>
  </si>
  <si>
    <t>91031</t>
  </si>
  <si>
    <t>91277</t>
  </si>
  <si>
    <t>4,71</t>
  </si>
  <si>
    <t>91283</t>
  </si>
  <si>
    <t>9,77</t>
  </si>
  <si>
    <t>91386</t>
  </si>
  <si>
    <t>91533</t>
  </si>
  <si>
    <t>29,40</t>
  </si>
  <si>
    <t>91634</t>
  </si>
  <si>
    <t>91645</t>
  </si>
  <si>
    <t>91692</t>
  </si>
  <si>
    <t>92043</t>
  </si>
  <si>
    <t>8,39</t>
  </si>
  <si>
    <t>92106</t>
  </si>
  <si>
    <t>92112</t>
  </si>
  <si>
    <t>2,13</t>
  </si>
  <si>
    <t>92118</t>
  </si>
  <si>
    <t>0,14</t>
  </si>
  <si>
    <t>92242</t>
  </si>
  <si>
    <t>92716</t>
  </si>
  <si>
    <t>17,15</t>
  </si>
  <si>
    <t>92960</t>
  </si>
  <si>
    <t>17,90</t>
  </si>
  <si>
    <t>92966</t>
  </si>
  <si>
    <t>16,68</t>
  </si>
  <si>
    <t>93224</t>
  </si>
  <si>
    <t>93233</t>
  </si>
  <si>
    <t>93272</t>
  </si>
  <si>
    <t>93281</t>
  </si>
  <si>
    <t>93287</t>
  </si>
  <si>
    <t>93402</t>
  </si>
  <si>
    <t>93408</t>
  </si>
  <si>
    <t>93415</t>
  </si>
  <si>
    <t>8,69</t>
  </si>
  <si>
    <t>93421</t>
  </si>
  <si>
    <t>93427</t>
  </si>
  <si>
    <t>93433</t>
  </si>
  <si>
    <t>93439</t>
  </si>
  <si>
    <t>95121</t>
  </si>
  <si>
    <t>95127</t>
  </si>
  <si>
    <t>95133</t>
  </si>
  <si>
    <t>95139</t>
  </si>
  <si>
    <t>0,04</t>
  </si>
  <si>
    <t>95212</t>
  </si>
  <si>
    <t>95218</t>
  </si>
  <si>
    <t>95258</t>
  </si>
  <si>
    <t>16,38</t>
  </si>
  <si>
    <t>95264</t>
  </si>
  <si>
    <t>3,44</t>
  </si>
  <si>
    <t>95270</t>
  </si>
  <si>
    <t>4,47</t>
  </si>
  <si>
    <t>95276</t>
  </si>
  <si>
    <t>2,90</t>
  </si>
  <si>
    <t>95282</t>
  </si>
  <si>
    <t>4,44</t>
  </si>
  <si>
    <t>95620</t>
  </si>
  <si>
    <t>16,04</t>
  </si>
  <si>
    <t>95631</t>
  </si>
  <si>
    <t>95702</t>
  </si>
  <si>
    <t>33,99</t>
  </si>
  <si>
    <t>95708</t>
  </si>
  <si>
    <t>95714</t>
  </si>
  <si>
    <t>95720</t>
  </si>
  <si>
    <t>95872</t>
  </si>
  <si>
    <t>96013</t>
  </si>
  <si>
    <t>107,84</t>
  </si>
  <si>
    <t>96020</t>
  </si>
  <si>
    <t>96028</t>
  </si>
  <si>
    <t>96035</t>
  </si>
  <si>
    <t>172,07</t>
  </si>
  <si>
    <t>96157</t>
  </si>
  <si>
    <t>96158</t>
  </si>
  <si>
    <t>96245</t>
  </si>
  <si>
    <t>71,42</t>
  </si>
  <si>
    <t>96303</t>
  </si>
  <si>
    <t>96309</t>
  </si>
  <si>
    <t>1,28</t>
  </si>
  <si>
    <t>96463</t>
  </si>
  <si>
    <t>98764</t>
  </si>
  <si>
    <t>3,94</t>
  </si>
  <si>
    <t>5632</t>
  </si>
  <si>
    <t>5679</t>
  </si>
  <si>
    <t>5681</t>
  </si>
  <si>
    <t>5685</t>
  </si>
  <si>
    <t>37,86</t>
  </si>
  <si>
    <t>5690</t>
  </si>
  <si>
    <t>2,00</t>
  </si>
  <si>
    <t>5806</t>
  </si>
  <si>
    <t>0,18</t>
  </si>
  <si>
    <t>5826</t>
  </si>
  <si>
    <t>5829</t>
  </si>
  <si>
    <t>5837</t>
  </si>
  <si>
    <t>94,29</t>
  </si>
  <si>
    <t>5841</t>
  </si>
  <si>
    <t>2,28</t>
  </si>
  <si>
    <t>5845</t>
  </si>
  <si>
    <t>39,02</t>
  </si>
  <si>
    <t>5849</t>
  </si>
  <si>
    <t>57,49</t>
  </si>
  <si>
    <t>5853</t>
  </si>
  <si>
    <t>5857</t>
  </si>
  <si>
    <t>5865</t>
  </si>
  <si>
    <t>5869</t>
  </si>
  <si>
    <t>41,90</t>
  </si>
  <si>
    <t>5877</t>
  </si>
  <si>
    <t>42,05</t>
  </si>
  <si>
    <t>5881</t>
  </si>
  <si>
    <t>5884</t>
  </si>
  <si>
    <t>35,41</t>
  </si>
  <si>
    <t>5892</t>
  </si>
  <si>
    <t>32,85</t>
  </si>
  <si>
    <t>5896</t>
  </si>
  <si>
    <t>5903</t>
  </si>
  <si>
    <t>37,97</t>
  </si>
  <si>
    <t>5911</t>
  </si>
  <si>
    <t>5923</t>
  </si>
  <si>
    <t>1,57</t>
  </si>
  <si>
    <t>5930</t>
  </si>
  <si>
    <t>37,56</t>
  </si>
  <si>
    <t>5934</t>
  </si>
  <si>
    <t>5942</t>
  </si>
  <si>
    <t>5946</t>
  </si>
  <si>
    <t>5952</t>
  </si>
  <si>
    <t>5954</t>
  </si>
  <si>
    <t>5961</t>
  </si>
  <si>
    <t>6260</t>
  </si>
  <si>
    <t>6880</t>
  </si>
  <si>
    <t>47,85</t>
  </si>
  <si>
    <t>7031</t>
  </si>
  <si>
    <t>7043</t>
  </si>
  <si>
    <t>0,23</t>
  </si>
  <si>
    <t>7050</t>
  </si>
  <si>
    <t>67827</t>
  </si>
  <si>
    <t>35,27</t>
  </si>
  <si>
    <t>73395</t>
  </si>
  <si>
    <t>4,49</t>
  </si>
  <si>
    <t>83766</t>
  </si>
  <si>
    <t>35,34</t>
  </si>
  <si>
    <t>84013</t>
  </si>
  <si>
    <t>54,50</t>
  </si>
  <si>
    <t>87446</t>
  </si>
  <si>
    <t>0,30</t>
  </si>
  <si>
    <t>88392</t>
  </si>
  <si>
    <t>0,60</t>
  </si>
  <si>
    <t>88398</t>
  </si>
  <si>
    <t>0,72</t>
  </si>
  <si>
    <t>88404</t>
  </si>
  <si>
    <t>0,57</t>
  </si>
  <si>
    <t>88430</t>
  </si>
  <si>
    <t>3,74</t>
  </si>
  <si>
    <t>88438</t>
  </si>
  <si>
    <t>4,97</t>
  </si>
  <si>
    <t>88831</t>
  </si>
  <si>
    <t>0,22</t>
  </si>
  <si>
    <t>88844</t>
  </si>
  <si>
    <t>88908</t>
  </si>
  <si>
    <t>89022</t>
  </si>
  <si>
    <t>89027</t>
  </si>
  <si>
    <t>89031</t>
  </si>
  <si>
    <t>89036</t>
  </si>
  <si>
    <t>36,00</t>
  </si>
  <si>
    <t>89218</t>
  </si>
  <si>
    <t>89226</t>
  </si>
  <si>
    <t>0,93</t>
  </si>
  <si>
    <t>89235</t>
  </si>
  <si>
    <t>89243</t>
  </si>
  <si>
    <t>89251</t>
  </si>
  <si>
    <t>89258</t>
  </si>
  <si>
    <t>89273</t>
  </si>
  <si>
    <t>89279</t>
  </si>
  <si>
    <t>1,12</t>
  </si>
  <si>
    <t>89877</t>
  </si>
  <si>
    <t>89884</t>
  </si>
  <si>
    <t>48,96</t>
  </si>
  <si>
    <t>90587</t>
  </si>
  <si>
    <t>0,25</t>
  </si>
  <si>
    <t>90626</t>
  </si>
  <si>
    <t>1,40</t>
  </si>
  <si>
    <t>90632</t>
  </si>
  <si>
    <t>55,31</t>
  </si>
  <si>
    <t>90638</t>
  </si>
  <si>
    <t>2,88</t>
  </si>
  <si>
    <t>90644</t>
  </si>
  <si>
    <t>4,30</t>
  </si>
  <si>
    <t>90651</t>
  </si>
  <si>
    <t>0,67</t>
  </si>
  <si>
    <t>90657</t>
  </si>
  <si>
    <t>2,80</t>
  </si>
  <si>
    <t>90663</t>
  </si>
  <si>
    <t>3,00</t>
  </si>
  <si>
    <t>90669</t>
  </si>
  <si>
    <t>3,82</t>
  </si>
  <si>
    <t>90675</t>
  </si>
  <si>
    <t>90681</t>
  </si>
  <si>
    <t>90687</t>
  </si>
  <si>
    <t>90693</t>
  </si>
  <si>
    <t>90965</t>
  </si>
  <si>
    <t>3,27</t>
  </si>
  <si>
    <t>90973</t>
  </si>
  <si>
    <t>90982</t>
  </si>
  <si>
    <t>8,32</t>
  </si>
  <si>
    <t>91001</t>
  </si>
  <si>
    <t>91032</t>
  </si>
  <si>
    <t>35,92</t>
  </si>
  <si>
    <t>91278</t>
  </si>
  <si>
    <t>0,59</t>
  </si>
  <si>
    <t>91285</t>
  </si>
  <si>
    <t>0,64</t>
  </si>
  <si>
    <t>91387</t>
  </si>
  <si>
    <t>91395</t>
  </si>
  <si>
    <t>33,58</t>
  </si>
  <si>
    <t>91486</t>
  </si>
  <si>
    <t>39,34</t>
  </si>
  <si>
    <t>91534</t>
  </si>
  <si>
    <t>25,96</t>
  </si>
  <si>
    <t>91635</t>
  </si>
  <si>
    <t>91646</t>
  </si>
  <si>
    <t>60,08</t>
  </si>
  <si>
    <t>91693</t>
  </si>
  <si>
    <t>92044</t>
  </si>
  <si>
    <t>4,95</t>
  </si>
  <si>
    <t>92107</t>
  </si>
  <si>
    <t>92113</t>
  </si>
  <si>
    <t>92119</t>
  </si>
  <si>
    <t>0,07</t>
  </si>
  <si>
    <t>92139</t>
  </si>
  <si>
    <t>30,58</t>
  </si>
  <si>
    <t>92243</t>
  </si>
  <si>
    <t>51,26</t>
  </si>
  <si>
    <t>92717</t>
  </si>
  <si>
    <t>0,21</t>
  </si>
  <si>
    <t>92961</t>
  </si>
  <si>
    <t>6,13</t>
  </si>
  <si>
    <t>92967</t>
  </si>
  <si>
    <t>15,57</t>
  </si>
  <si>
    <t>93225</t>
  </si>
  <si>
    <t>93234</t>
  </si>
  <si>
    <t>0,28</t>
  </si>
  <si>
    <t>93244</t>
  </si>
  <si>
    <t>93274</t>
  </si>
  <si>
    <t>93282</t>
  </si>
  <si>
    <t>93288</t>
  </si>
  <si>
    <t>93403</t>
  </si>
  <si>
    <t>93409</t>
  </si>
  <si>
    <t>33,56</t>
  </si>
  <si>
    <t>93416</t>
  </si>
  <si>
    <t>93422</t>
  </si>
  <si>
    <t>2,83</t>
  </si>
  <si>
    <t>93428</t>
  </si>
  <si>
    <t>4,00</t>
  </si>
  <si>
    <t>93434</t>
  </si>
  <si>
    <t>93440</t>
  </si>
  <si>
    <t>95122</t>
  </si>
  <si>
    <t>95128</t>
  </si>
  <si>
    <t>95140</t>
  </si>
  <si>
    <t>0,03</t>
  </si>
  <si>
    <t>95213</t>
  </si>
  <si>
    <t>67,98</t>
  </si>
  <si>
    <t>95219</t>
  </si>
  <si>
    <t>21,81</t>
  </si>
  <si>
    <t>95259</t>
  </si>
  <si>
    <t>95265</t>
  </si>
  <si>
    <t>95271</t>
  </si>
  <si>
    <t>0,49</t>
  </si>
  <si>
    <t>95277</t>
  </si>
  <si>
    <t>95283</t>
  </si>
  <si>
    <t>0,52</t>
  </si>
  <si>
    <t>95621</t>
  </si>
  <si>
    <t>15,26</t>
  </si>
  <si>
    <t>95632</t>
  </si>
  <si>
    <t>95703</t>
  </si>
  <si>
    <t>95709</t>
  </si>
  <si>
    <t>54,05</t>
  </si>
  <si>
    <t>95715</t>
  </si>
  <si>
    <t>95721</t>
  </si>
  <si>
    <t>59,65</t>
  </si>
  <si>
    <t>95873</t>
  </si>
  <si>
    <t>6,40</t>
  </si>
  <si>
    <t>96014</t>
  </si>
  <si>
    <t>96021</t>
  </si>
  <si>
    <t>96029</t>
  </si>
  <si>
    <t>38,07</t>
  </si>
  <si>
    <t>96036</t>
  </si>
  <si>
    <t>96155</t>
  </si>
  <si>
    <t>96156</t>
  </si>
  <si>
    <t>41,10</t>
  </si>
  <si>
    <t>96159</t>
  </si>
  <si>
    <t>51,61</t>
  </si>
  <si>
    <t>96246</t>
  </si>
  <si>
    <t>96302</t>
  </si>
  <si>
    <t>70,31</t>
  </si>
  <si>
    <t>96308</t>
  </si>
  <si>
    <t>0,11</t>
  </si>
  <si>
    <t>96464</t>
  </si>
  <si>
    <t>98765</t>
  </si>
  <si>
    <t>5089</t>
  </si>
  <si>
    <t>5627</t>
  </si>
  <si>
    <t>23,52</t>
  </si>
  <si>
    <t>5628</t>
  </si>
  <si>
    <t>6,04</t>
  </si>
  <si>
    <t>5629</t>
  </si>
  <si>
    <t>5630</t>
  </si>
  <si>
    <t>50,69</t>
  </si>
  <si>
    <t>5658</t>
  </si>
  <si>
    <t>1,09</t>
  </si>
  <si>
    <t>5664</t>
  </si>
  <si>
    <t>5667</t>
  </si>
  <si>
    <t>5668</t>
  </si>
  <si>
    <t>5674</t>
  </si>
  <si>
    <t>5692</t>
  </si>
  <si>
    <t>0,17</t>
  </si>
  <si>
    <t>5693</t>
  </si>
  <si>
    <t>5695</t>
  </si>
  <si>
    <t>20,48</t>
  </si>
  <si>
    <t>5703</t>
  </si>
  <si>
    <t>5705</t>
  </si>
  <si>
    <t>5707</t>
  </si>
  <si>
    <t>5710</t>
  </si>
  <si>
    <t>5711</t>
  </si>
  <si>
    <t>47,94</t>
  </si>
  <si>
    <t>5714</t>
  </si>
  <si>
    <t>7,18</t>
  </si>
  <si>
    <t>5715</t>
  </si>
  <si>
    <t>38,28</t>
  </si>
  <si>
    <t>5718</t>
  </si>
  <si>
    <t>77,62</t>
  </si>
  <si>
    <t>5721</t>
  </si>
  <si>
    <t>5722</t>
  </si>
  <si>
    <t>5724</t>
  </si>
  <si>
    <t>28,94</t>
  </si>
  <si>
    <t>5727</t>
  </si>
  <si>
    <t>5,31</t>
  </si>
  <si>
    <t>5729</t>
  </si>
  <si>
    <t>21,60</t>
  </si>
  <si>
    <t>5730</t>
  </si>
  <si>
    <t>5735</t>
  </si>
  <si>
    <t>15,68</t>
  </si>
  <si>
    <t>5736</t>
  </si>
  <si>
    <t>5738</t>
  </si>
  <si>
    <t>5739</t>
  </si>
  <si>
    <t>24,04</t>
  </si>
  <si>
    <t>5741</t>
  </si>
  <si>
    <t>27,29</t>
  </si>
  <si>
    <t>5742</t>
  </si>
  <si>
    <t>14,85</t>
  </si>
  <si>
    <t>5747</t>
  </si>
  <si>
    <t>85,13</t>
  </si>
  <si>
    <t>5751</t>
  </si>
  <si>
    <t>14,38</t>
  </si>
  <si>
    <t>5754</t>
  </si>
  <si>
    <t>12,12</t>
  </si>
  <si>
    <t>5763</t>
  </si>
  <si>
    <t>20,87</t>
  </si>
  <si>
    <t>5765</t>
  </si>
  <si>
    <t>1,92</t>
  </si>
  <si>
    <t>5766</t>
  </si>
  <si>
    <t>2,22</t>
  </si>
  <si>
    <t>5779</t>
  </si>
  <si>
    <t>37,29</t>
  </si>
  <si>
    <t>5787</t>
  </si>
  <si>
    <t>89,93</t>
  </si>
  <si>
    <t>5797</t>
  </si>
  <si>
    <t>2,42</t>
  </si>
  <si>
    <t>5800</t>
  </si>
  <si>
    <t>0,20</t>
  </si>
  <si>
    <t>7032</t>
  </si>
  <si>
    <t>2,72</t>
  </si>
  <si>
    <t>7033</t>
  </si>
  <si>
    <t>1,08</t>
  </si>
  <si>
    <t>7034</t>
  </si>
  <si>
    <t>5,11</t>
  </si>
  <si>
    <t>7035</t>
  </si>
  <si>
    <t>7038</t>
  </si>
  <si>
    <t>21,97</t>
  </si>
  <si>
    <t>7039</t>
  </si>
  <si>
    <t>5,77</t>
  </si>
  <si>
    <t>7040</t>
  </si>
  <si>
    <t>27,50</t>
  </si>
  <si>
    <t>7044</t>
  </si>
  <si>
    <t>0,19</t>
  </si>
  <si>
    <t>7045</t>
  </si>
  <si>
    <t>7046</t>
  </si>
  <si>
    <t>7047</t>
  </si>
  <si>
    <t>7051</t>
  </si>
  <si>
    <t>7052</t>
  </si>
  <si>
    <t>7053</t>
  </si>
  <si>
    <t>24,39</t>
  </si>
  <si>
    <t>7054</t>
  </si>
  <si>
    <t>7058</t>
  </si>
  <si>
    <t>10,41</t>
  </si>
  <si>
    <t>7059</t>
  </si>
  <si>
    <t>3,64</t>
  </si>
  <si>
    <t>7060</t>
  </si>
  <si>
    <t>19,53</t>
  </si>
  <si>
    <t>7061</t>
  </si>
  <si>
    <t>7063</t>
  </si>
  <si>
    <t>8,96</t>
  </si>
  <si>
    <t>7064</t>
  </si>
  <si>
    <t>2,35</t>
  </si>
  <si>
    <t>7065</t>
  </si>
  <si>
    <t>9,80</t>
  </si>
  <si>
    <t>7066</t>
  </si>
  <si>
    <t>53786</t>
  </si>
  <si>
    <t>53788</t>
  </si>
  <si>
    <t>53792</t>
  </si>
  <si>
    <t>53794</t>
  </si>
  <si>
    <t>35,00</t>
  </si>
  <si>
    <t>53797</t>
  </si>
  <si>
    <t>53804</t>
  </si>
  <si>
    <t>53806</t>
  </si>
  <si>
    <t>37,30</t>
  </si>
  <si>
    <t>53810</t>
  </si>
  <si>
    <t>37,53</t>
  </si>
  <si>
    <t>53814</t>
  </si>
  <si>
    <t>53817</t>
  </si>
  <si>
    <t>45,66</t>
  </si>
  <si>
    <t>53818</t>
  </si>
  <si>
    <t>4,24</t>
  </si>
  <si>
    <t>53827</t>
  </si>
  <si>
    <t>53829</t>
  </si>
  <si>
    <t>53831</t>
  </si>
  <si>
    <t>53840</t>
  </si>
  <si>
    <t>1,24</t>
  </si>
  <si>
    <t>53841</t>
  </si>
  <si>
    <t>0,86</t>
  </si>
  <si>
    <t>53849</t>
  </si>
  <si>
    <t>53857</t>
  </si>
  <si>
    <t>53858</t>
  </si>
  <si>
    <t>53861</t>
  </si>
  <si>
    <t>53863</t>
  </si>
  <si>
    <t>53865</t>
  </si>
  <si>
    <t>53866</t>
  </si>
  <si>
    <t>53882</t>
  </si>
  <si>
    <t>55263</t>
  </si>
  <si>
    <t>73303</t>
  </si>
  <si>
    <t>3,35</t>
  </si>
  <si>
    <t>73307</t>
  </si>
  <si>
    <t>2,99</t>
  </si>
  <si>
    <t>73309</t>
  </si>
  <si>
    <t>14,61</t>
  </si>
  <si>
    <t>73311</t>
  </si>
  <si>
    <t>73313</t>
  </si>
  <si>
    <t>3,83</t>
  </si>
  <si>
    <t>73315</t>
  </si>
  <si>
    <t>73335</t>
  </si>
  <si>
    <t>73340</t>
  </si>
  <si>
    <t>83361</t>
  </si>
  <si>
    <t>9,89</t>
  </si>
  <si>
    <t>83761</t>
  </si>
  <si>
    <t>7,15</t>
  </si>
  <si>
    <t>83762</t>
  </si>
  <si>
    <t>8,94</t>
  </si>
  <si>
    <t>83763</t>
  </si>
  <si>
    <t>83764</t>
  </si>
  <si>
    <t>1,60</t>
  </si>
  <si>
    <t>87026</t>
  </si>
  <si>
    <t>0,33</t>
  </si>
  <si>
    <t>87441</t>
  </si>
  <si>
    <t>87442</t>
  </si>
  <si>
    <t>0,05</t>
  </si>
  <si>
    <t>87443</t>
  </si>
  <si>
    <t>0,24</t>
  </si>
  <si>
    <t>87444</t>
  </si>
  <si>
    <t>2,27</t>
  </si>
  <si>
    <t>88387</t>
  </si>
  <si>
    <t>88389</t>
  </si>
  <si>
    <t>88390</t>
  </si>
  <si>
    <t>0,62</t>
  </si>
  <si>
    <t>88391</t>
  </si>
  <si>
    <t>2,59</t>
  </si>
  <si>
    <t>88394</t>
  </si>
  <si>
    <t>88395</t>
  </si>
  <si>
    <t>0,13</t>
  </si>
  <si>
    <t>88396</t>
  </si>
  <si>
    <t>88397</t>
  </si>
  <si>
    <t>3,89</t>
  </si>
  <si>
    <t>88400</t>
  </si>
  <si>
    <t>0,47</t>
  </si>
  <si>
    <t>88401</t>
  </si>
  <si>
    <t>0,10</t>
  </si>
  <si>
    <t>88402</t>
  </si>
  <si>
    <t>0,58</t>
  </si>
  <si>
    <t>88403</t>
  </si>
  <si>
    <t>1,56</t>
  </si>
  <si>
    <t>88419</t>
  </si>
  <si>
    <t>3,06</t>
  </si>
  <si>
    <t>88422</t>
  </si>
  <si>
    <t>0,68</t>
  </si>
  <si>
    <t>88425</t>
  </si>
  <si>
    <t>88427</t>
  </si>
  <si>
    <t>3,95</t>
  </si>
  <si>
    <t>88434</t>
  </si>
  <si>
    <t>4,06</t>
  </si>
  <si>
    <t>88435</t>
  </si>
  <si>
    <t>0,91</t>
  </si>
  <si>
    <t>88436</t>
  </si>
  <si>
    <t>88437</t>
  </si>
  <si>
    <t>88569</t>
  </si>
  <si>
    <t>2,46</t>
  </si>
  <si>
    <t>88570</t>
  </si>
  <si>
    <t>0,83</t>
  </si>
  <si>
    <t>88826</t>
  </si>
  <si>
    <t>88827</t>
  </si>
  <si>
    <t>88828</t>
  </si>
  <si>
    <t>88829</t>
  </si>
  <si>
    <t>88832</t>
  </si>
  <si>
    <t>22,44</t>
  </si>
  <si>
    <t>88834</t>
  </si>
  <si>
    <t>88835</t>
  </si>
  <si>
    <t>28,05</t>
  </si>
  <si>
    <t>88836</t>
  </si>
  <si>
    <t>88839</t>
  </si>
  <si>
    <t>16,94</t>
  </si>
  <si>
    <t>88840</t>
  </si>
  <si>
    <t>88841</t>
  </si>
  <si>
    <t>88842</t>
  </si>
  <si>
    <t>88847</t>
  </si>
  <si>
    <t>14,55</t>
  </si>
  <si>
    <t>88848</t>
  </si>
  <si>
    <t>5,81</t>
  </si>
  <si>
    <t>88853</t>
  </si>
  <si>
    <t>0,15</t>
  </si>
  <si>
    <t>88854</t>
  </si>
  <si>
    <t>88855</t>
  </si>
  <si>
    <t>1,58</t>
  </si>
  <si>
    <t>88856</t>
  </si>
  <si>
    <t>0,42</t>
  </si>
  <si>
    <t>88857</t>
  </si>
  <si>
    <t>13,00</t>
  </si>
  <si>
    <t>88858</t>
  </si>
  <si>
    <t>3,34</t>
  </si>
  <si>
    <t>88859</t>
  </si>
  <si>
    <t>11,56</t>
  </si>
  <si>
    <t>88860</t>
  </si>
  <si>
    <t>2,97</t>
  </si>
  <si>
    <t>88900</t>
  </si>
  <si>
    <t>26,16</t>
  </si>
  <si>
    <t>88902</t>
  </si>
  <si>
    <t>88903</t>
  </si>
  <si>
    <t>32,70</t>
  </si>
  <si>
    <t>88904</t>
  </si>
  <si>
    <t>70,75</t>
  </si>
  <si>
    <t>89009</t>
  </si>
  <si>
    <t>20,99</t>
  </si>
  <si>
    <t>89010</t>
  </si>
  <si>
    <t>8,97</t>
  </si>
  <si>
    <t>89011</t>
  </si>
  <si>
    <t>12,54</t>
  </si>
  <si>
    <t>89012</t>
  </si>
  <si>
    <t>89013</t>
  </si>
  <si>
    <t>89014</t>
  </si>
  <si>
    <t>89015</t>
  </si>
  <si>
    <t>1,82</t>
  </si>
  <si>
    <t>89016</t>
  </si>
  <si>
    <t>0,46</t>
  </si>
  <si>
    <t>89017</t>
  </si>
  <si>
    <t>89018</t>
  </si>
  <si>
    <t>8,92</t>
  </si>
  <si>
    <t>89019</t>
  </si>
  <si>
    <t>89020</t>
  </si>
  <si>
    <t>89023</t>
  </si>
  <si>
    <t>2,21</t>
  </si>
  <si>
    <t>89024</t>
  </si>
  <si>
    <t>0,88</t>
  </si>
  <si>
    <t>89025</t>
  </si>
  <si>
    <t>4,15</t>
  </si>
  <si>
    <t>89026</t>
  </si>
  <si>
    <t>89029</t>
  </si>
  <si>
    <t>16,19</t>
  </si>
  <si>
    <t>89030</t>
  </si>
  <si>
    <t>6,92</t>
  </si>
  <si>
    <t>89033</t>
  </si>
  <si>
    <t>6,57</t>
  </si>
  <si>
    <t>89034</t>
  </si>
  <si>
    <t>1,72</t>
  </si>
  <si>
    <t>89128</t>
  </si>
  <si>
    <t>19,76</t>
  </si>
  <si>
    <t>89129</t>
  </si>
  <si>
    <t>5,08</t>
  </si>
  <si>
    <t>89130</t>
  </si>
  <si>
    <t>27,41</t>
  </si>
  <si>
    <t>89131</t>
  </si>
  <si>
    <t>7,04</t>
  </si>
  <si>
    <t>89210</t>
  </si>
  <si>
    <t>14,06</t>
  </si>
  <si>
    <t>89211</t>
  </si>
  <si>
    <t>3,69</t>
  </si>
  <si>
    <t>89212</t>
  </si>
  <si>
    <t>89213</t>
  </si>
  <si>
    <t>4,20</t>
  </si>
  <si>
    <t>89214</t>
  </si>
  <si>
    <t>13,16</t>
  </si>
  <si>
    <t>89215</t>
  </si>
  <si>
    <t>73,06</t>
  </si>
  <si>
    <t>89221</t>
  </si>
  <si>
    <t>0,76</t>
  </si>
  <si>
    <t>89222</t>
  </si>
  <si>
    <t>89223</t>
  </si>
  <si>
    <t>0,71</t>
  </si>
  <si>
    <t>89224</t>
  </si>
  <si>
    <t>2,07</t>
  </si>
  <si>
    <t>89228</t>
  </si>
  <si>
    <t>23,20</t>
  </si>
  <si>
    <t>89229</t>
  </si>
  <si>
    <t>7,94</t>
  </si>
  <si>
    <t>89230</t>
  </si>
  <si>
    <t>89231</t>
  </si>
  <si>
    <t>21,48</t>
  </si>
  <si>
    <t>89232</t>
  </si>
  <si>
    <t>89233</t>
  </si>
  <si>
    <t>94,96</t>
  </si>
  <si>
    <t>89236</t>
  </si>
  <si>
    <t>89237</t>
  </si>
  <si>
    <t>50,19</t>
  </si>
  <si>
    <t>89238</t>
  </si>
  <si>
    <t>298,63</t>
  </si>
  <si>
    <t>89239</t>
  </si>
  <si>
    <t>89240</t>
  </si>
  <si>
    <t>89241</t>
  </si>
  <si>
    <t>89246</t>
  </si>
  <si>
    <t>145,47</t>
  </si>
  <si>
    <t>89247</t>
  </si>
  <si>
    <t>89248</t>
  </si>
  <si>
    <t>89249</t>
  </si>
  <si>
    <t>192,67</t>
  </si>
  <si>
    <t>89253</t>
  </si>
  <si>
    <t>89254</t>
  </si>
  <si>
    <t>14,42</t>
  </si>
  <si>
    <t>89255</t>
  </si>
  <si>
    <t>67,68</t>
  </si>
  <si>
    <t>89256</t>
  </si>
  <si>
    <t>89259</t>
  </si>
  <si>
    <t>8,78</t>
  </si>
  <si>
    <t>89260</t>
  </si>
  <si>
    <t>3,50</t>
  </si>
  <si>
    <t>89262</t>
  </si>
  <si>
    <t>89264</t>
  </si>
  <si>
    <t>6,85</t>
  </si>
  <si>
    <t>89265</t>
  </si>
  <si>
    <t>2,73</t>
  </si>
  <si>
    <t>89266</t>
  </si>
  <si>
    <t>0,55</t>
  </si>
  <si>
    <t>89267</t>
  </si>
  <si>
    <t>24,41</t>
  </si>
  <si>
    <t>89268</t>
  </si>
  <si>
    <t>8,36</t>
  </si>
  <si>
    <t>89269</t>
  </si>
  <si>
    <t>1,70</t>
  </si>
  <si>
    <t>89270</t>
  </si>
  <si>
    <t>89271</t>
  </si>
  <si>
    <t>89274</t>
  </si>
  <si>
    <t>0,92</t>
  </si>
  <si>
    <t>89275</t>
  </si>
  <si>
    <t>89276</t>
  </si>
  <si>
    <t>0,87</t>
  </si>
  <si>
    <t>89277</t>
  </si>
  <si>
    <t>4,55</t>
  </si>
  <si>
    <t>89280</t>
  </si>
  <si>
    <t>17,26</t>
  </si>
  <si>
    <t>89281</t>
  </si>
  <si>
    <t>4,53</t>
  </si>
  <si>
    <t>89870</t>
  </si>
  <si>
    <t>19,26</t>
  </si>
  <si>
    <t>89871</t>
  </si>
  <si>
    <t>6,73</t>
  </si>
  <si>
    <t>89872</t>
  </si>
  <si>
    <t>89873</t>
  </si>
  <si>
    <t>36,12</t>
  </si>
  <si>
    <t>89874</t>
  </si>
  <si>
    <t>89878</t>
  </si>
  <si>
    <t>89879</t>
  </si>
  <si>
    <t>7,01</t>
  </si>
  <si>
    <t>89880</t>
  </si>
  <si>
    <t>89881</t>
  </si>
  <si>
    <t>37,59</t>
  </si>
  <si>
    <t>89882</t>
  </si>
  <si>
    <t>90582</t>
  </si>
  <si>
    <t>90583</t>
  </si>
  <si>
    <t>90584</t>
  </si>
  <si>
    <t>0,16</t>
  </si>
  <si>
    <t>90585</t>
  </si>
  <si>
    <t>90621</t>
  </si>
  <si>
    <t>1,15</t>
  </si>
  <si>
    <t>90622</t>
  </si>
  <si>
    <t>90623</t>
  </si>
  <si>
    <t>90624</t>
  </si>
  <si>
    <t>90627</t>
  </si>
  <si>
    <t>23,94</t>
  </si>
  <si>
    <t>90628</t>
  </si>
  <si>
    <t>6,28</t>
  </si>
  <si>
    <t>90629</t>
  </si>
  <si>
    <t>29,95</t>
  </si>
  <si>
    <t>90630</t>
  </si>
  <si>
    <t>10,52</t>
  </si>
  <si>
    <t>90633</t>
  </si>
  <si>
    <t>90634</t>
  </si>
  <si>
    <t>0,53</t>
  </si>
  <si>
    <t>90635</t>
  </si>
  <si>
    <t>2,57</t>
  </si>
  <si>
    <t>90636</t>
  </si>
  <si>
    <t>5,19</t>
  </si>
  <si>
    <t>90639</t>
  </si>
  <si>
    <t>90640</t>
  </si>
  <si>
    <t>0,79</t>
  </si>
  <si>
    <t>90641</t>
  </si>
  <si>
    <t>3,84</t>
  </si>
  <si>
    <t>90642</t>
  </si>
  <si>
    <t>4,96</t>
  </si>
  <si>
    <t>90646</t>
  </si>
  <si>
    <t>90647</t>
  </si>
  <si>
    <t>0,12</t>
  </si>
  <si>
    <t>90648</t>
  </si>
  <si>
    <t>0,61</t>
  </si>
  <si>
    <t>90649</t>
  </si>
  <si>
    <t>8,08</t>
  </si>
  <si>
    <t>90652</t>
  </si>
  <si>
    <t>2,29</t>
  </si>
  <si>
    <t>90653</t>
  </si>
  <si>
    <t>0,51</t>
  </si>
  <si>
    <t>90654</t>
  </si>
  <si>
    <t>2,50</t>
  </si>
  <si>
    <t>90655</t>
  </si>
  <si>
    <t>5,32</t>
  </si>
  <si>
    <t>90658</t>
  </si>
  <si>
    <t>2,45</t>
  </si>
  <si>
    <t>90659</t>
  </si>
  <si>
    <t>90660</t>
  </si>
  <si>
    <t>2,68</t>
  </si>
  <si>
    <t>90661</t>
  </si>
  <si>
    <t>90664</t>
  </si>
  <si>
    <t>3,13</t>
  </si>
  <si>
    <t>90665</t>
  </si>
  <si>
    <t>0,69</t>
  </si>
  <si>
    <t>90666</t>
  </si>
  <si>
    <t>3,42</t>
  </si>
  <si>
    <t>90667</t>
  </si>
  <si>
    <t>9,01</t>
  </si>
  <si>
    <t>90670</t>
  </si>
  <si>
    <t>109,86</t>
  </si>
  <si>
    <t>90671</t>
  </si>
  <si>
    <t>28,85</t>
  </si>
  <si>
    <t>90672</t>
  </si>
  <si>
    <t>137,48</t>
  </si>
  <si>
    <t>90673</t>
  </si>
  <si>
    <t>90676</t>
  </si>
  <si>
    <t>56,42</t>
  </si>
  <si>
    <t>90677</t>
  </si>
  <si>
    <t>14,81</t>
  </si>
  <si>
    <t>90678</t>
  </si>
  <si>
    <t>90679</t>
  </si>
  <si>
    <t>90682</t>
  </si>
  <si>
    <t>26,56</t>
  </si>
  <si>
    <t>90683</t>
  </si>
  <si>
    <t>90684</t>
  </si>
  <si>
    <t>90685</t>
  </si>
  <si>
    <t>90688</t>
  </si>
  <si>
    <t>11,80</t>
  </si>
  <si>
    <t>90689</t>
  </si>
  <si>
    <t>90690</t>
  </si>
  <si>
    <t>14,75</t>
  </si>
  <si>
    <t>90691</t>
  </si>
  <si>
    <t>90957</t>
  </si>
  <si>
    <t>1,93</t>
  </si>
  <si>
    <t>90958</t>
  </si>
  <si>
    <t>0,50</t>
  </si>
  <si>
    <t>90960</t>
  </si>
  <si>
    <t>90961</t>
  </si>
  <si>
    <t>90962</t>
  </si>
  <si>
    <t>3,24</t>
  </si>
  <si>
    <t>90963</t>
  </si>
  <si>
    <t>90968</t>
  </si>
  <si>
    <t>90969</t>
  </si>
  <si>
    <t>90970</t>
  </si>
  <si>
    <t>3,25</t>
  </si>
  <si>
    <t>90971</t>
  </si>
  <si>
    <t>36,48</t>
  </si>
  <si>
    <t>90975</t>
  </si>
  <si>
    <t>6,59</t>
  </si>
  <si>
    <t>90976</t>
  </si>
  <si>
    <t>1,73</t>
  </si>
  <si>
    <t>90977</t>
  </si>
  <si>
    <t>8,25</t>
  </si>
  <si>
    <t>90978</t>
  </si>
  <si>
    <t>90992</t>
  </si>
  <si>
    <t>3,08</t>
  </si>
  <si>
    <t>90993</t>
  </si>
  <si>
    <t>0,80</t>
  </si>
  <si>
    <t>90994</t>
  </si>
  <si>
    <t>3,85</t>
  </si>
  <si>
    <t>90995</t>
  </si>
  <si>
    <t>91021</t>
  </si>
  <si>
    <t>91026</t>
  </si>
  <si>
    <t>9,75</t>
  </si>
  <si>
    <t>91027</t>
  </si>
  <si>
    <t>91028</t>
  </si>
  <si>
    <t>0,78</t>
  </si>
  <si>
    <t>91029</t>
  </si>
  <si>
    <t>91030</t>
  </si>
  <si>
    <t>104,04</t>
  </si>
  <si>
    <t>91273</t>
  </si>
  <si>
    <t>91274</t>
  </si>
  <si>
    <t>91275</t>
  </si>
  <si>
    <t>91276</t>
  </si>
  <si>
    <t>91279</t>
  </si>
  <si>
    <t>91280</t>
  </si>
  <si>
    <t>91281</t>
  </si>
  <si>
    <t>0,66</t>
  </si>
  <si>
    <t>91282</t>
  </si>
  <si>
    <t>91354</t>
  </si>
  <si>
    <t>7,67</t>
  </si>
  <si>
    <t>91355</t>
  </si>
  <si>
    <t>91356</t>
  </si>
  <si>
    <t>91359</t>
  </si>
  <si>
    <t>8,68</t>
  </si>
  <si>
    <t>91360</t>
  </si>
  <si>
    <t>3,46</t>
  </si>
  <si>
    <t>91361</t>
  </si>
  <si>
    <t>0,70</t>
  </si>
  <si>
    <t>91367</t>
  </si>
  <si>
    <t>10,92</t>
  </si>
  <si>
    <t>91368</t>
  </si>
  <si>
    <t>91369</t>
  </si>
  <si>
    <t>91375</t>
  </si>
  <si>
    <t>6,46</t>
  </si>
  <si>
    <t>91376</t>
  </si>
  <si>
    <t>2,58</t>
  </si>
  <si>
    <t>91377</t>
  </si>
  <si>
    <t>91380</t>
  </si>
  <si>
    <t>91381</t>
  </si>
  <si>
    <t>4,29</t>
  </si>
  <si>
    <t>91382</t>
  </si>
  <si>
    <t>91383</t>
  </si>
  <si>
    <t>91384</t>
  </si>
  <si>
    <t>91390</t>
  </si>
  <si>
    <t>8,17</t>
  </si>
  <si>
    <t>91391</t>
  </si>
  <si>
    <t>3,26</t>
  </si>
  <si>
    <t>91392</t>
  </si>
  <si>
    <t>0,65</t>
  </si>
  <si>
    <t>91396</t>
  </si>
  <si>
    <t>91397</t>
  </si>
  <si>
    <t>91398</t>
  </si>
  <si>
    <t>0,90</t>
  </si>
  <si>
    <t>91402</t>
  </si>
  <si>
    <t>0,75</t>
  </si>
  <si>
    <t>91466</t>
  </si>
  <si>
    <t>91467</t>
  </si>
  <si>
    <t>91468</t>
  </si>
  <si>
    <t>12,68</t>
  </si>
  <si>
    <t>91469</t>
  </si>
  <si>
    <t>91484</t>
  </si>
  <si>
    <t>91485</t>
  </si>
  <si>
    <t>91529</t>
  </si>
  <si>
    <t>91530</t>
  </si>
  <si>
    <t>91531</t>
  </si>
  <si>
    <t>91532</t>
  </si>
  <si>
    <t>91629</t>
  </si>
  <si>
    <t>8,11</t>
  </si>
  <si>
    <t>91630</t>
  </si>
  <si>
    <t>3,23</t>
  </si>
  <si>
    <t>91631</t>
  </si>
  <si>
    <t>91632</t>
  </si>
  <si>
    <t>15,21</t>
  </si>
  <si>
    <t>91633</t>
  </si>
  <si>
    <t>91640</t>
  </si>
  <si>
    <t>91641</t>
  </si>
  <si>
    <t>8,76</t>
  </si>
  <si>
    <t>91642</t>
  </si>
  <si>
    <t>91643</t>
  </si>
  <si>
    <t>91644</t>
  </si>
  <si>
    <t>91688</t>
  </si>
  <si>
    <t>0,06</t>
  </si>
  <si>
    <t>91689</t>
  </si>
  <si>
    <t>0,01</t>
  </si>
  <si>
    <t>91690</t>
  </si>
  <si>
    <t>91691</t>
  </si>
  <si>
    <t>2,63</t>
  </si>
  <si>
    <t>92040</t>
  </si>
  <si>
    <t>4,13</t>
  </si>
  <si>
    <t>92041</t>
  </si>
  <si>
    <t>0,82</t>
  </si>
  <si>
    <t>92042</t>
  </si>
  <si>
    <t>92101</t>
  </si>
  <si>
    <t>92102</t>
  </si>
  <si>
    <t>92103</t>
  </si>
  <si>
    <t>92104</t>
  </si>
  <si>
    <t>24,01</t>
  </si>
  <si>
    <t>92105</t>
  </si>
  <si>
    <t>92108</t>
  </si>
  <si>
    <t>92109</t>
  </si>
  <si>
    <t>92110</t>
  </si>
  <si>
    <t>0,43</t>
  </si>
  <si>
    <t>92111</t>
  </si>
  <si>
    <t>92114</t>
  </si>
  <si>
    <t>92115</t>
  </si>
  <si>
    <t>92116</t>
  </si>
  <si>
    <t>92133</t>
  </si>
  <si>
    <t>92134</t>
  </si>
  <si>
    <t>2,14</t>
  </si>
  <si>
    <t>92135</t>
  </si>
  <si>
    <t>0,44</t>
  </si>
  <si>
    <t>92136</t>
  </si>
  <si>
    <t>92137</t>
  </si>
  <si>
    <t>92140</t>
  </si>
  <si>
    <t>2,18</t>
  </si>
  <si>
    <t>92141</t>
  </si>
  <si>
    <t>92142</t>
  </si>
  <si>
    <t>92143</t>
  </si>
  <si>
    <t>92144</t>
  </si>
  <si>
    <t>64,98</t>
  </si>
  <si>
    <t>92237</t>
  </si>
  <si>
    <t>16,01</t>
  </si>
  <si>
    <t>92238</t>
  </si>
  <si>
    <t>6,39</t>
  </si>
  <si>
    <t>92239</t>
  </si>
  <si>
    <t>1,30</t>
  </si>
  <si>
    <t>92240</t>
  </si>
  <si>
    <t>30,03</t>
  </si>
  <si>
    <t>92241</t>
  </si>
  <si>
    <t>92712</t>
  </si>
  <si>
    <t>92713</t>
  </si>
  <si>
    <t>92714</t>
  </si>
  <si>
    <t>92715</t>
  </si>
  <si>
    <t>16,72</t>
  </si>
  <si>
    <t>92956</t>
  </si>
  <si>
    <t>5,01</t>
  </si>
  <si>
    <t>92957</t>
  </si>
  <si>
    <t>92958</t>
  </si>
  <si>
    <t>5,48</t>
  </si>
  <si>
    <t>92959</t>
  </si>
  <si>
    <t>6,29</t>
  </si>
  <si>
    <t>92963</t>
  </si>
  <si>
    <t>92964</t>
  </si>
  <si>
    <t>92965</t>
  </si>
  <si>
    <t>93220</t>
  </si>
  <si>
    <t>170,84</t>
  </si>
  <si>
    <t>93221</t>
  </si>
  <si>
    <t>44,87</t>
  </si>
  <si>
    <t>93222</t>
  </si>
  <si>
    <t>213,79</t>
  </si>
  <si>
    <t>93223</t>
  </si>
  <si>
    <t>93229</t>
  </si>
  <si>
    <t>93230</t>
  </si>
  <si>
    <t>93231</t>
  </si>
  <si>
    <t>93232</t>
  </si>
  <si>
    <t>3,58</t>
  </si>
  <si>
    <t>93235</t>
  </si>
  <si>
    <t>93238</t>
  </si>
  <si>
    <t>93239</t>
  </si>
  <si>
    <t>5,04</t>
  </si>
  <si>
    <t>93240</t>
  </si>
  <si>
    <t>7,65</t>
  </si>
  <si>
    <t>93267</t>
  </si>
  <si>
    <t>22,33</t>
  </si>
  <si>
    <t>93269</t>
  </si>
  <si>
    <t>5,02</t>
  </si>
  <si>
    <t>93270</t>
  </si>
  <si>
    <t>24,42</t>
  </si>
  <si>
    <t>93271</t>
  </si>
  <si>
    <t>7,76</t>
  </si>
  <si>
    <t>93277</t>
  </si>
  <si>
    <t>93278</t>
  </si>
  <si>
    <t>93279</t>
  </si>
  <si>
    <t>93280</t>
  </si>
  <si>
    <t>93283</t>
  </si>
  <si>
    <t>46,94</t>
  </si>
  <si>
    <t>93284</t>
  </si>
  <si>
    <t>93285</t>
  </si>
  <si>
    <t>93286</t>
  </si>
  <si>
    <t>93296</t>
  </si>
  <si>
    <t>3,28</t>
  </si>
  <si>
    <t>93397</t>
  </si>
  <si>
    <t>93398</t>
  </si>
  <si>
    <t>93399</t>
  </si>
  <si>
    <t>93400</t>
  </si>
  <si>
    <t>93401</t>
  </si>
  <si>
    <t>93404</t>
  </si>
  <si>
    <t>3,65</t>
  </si>
  <si>
    <t>93405</t>
  </si>
  <si>
    <t>93406</t>
  </si>
  <si>
    <t>93407</t>
  </si>
  <si>
    <t>93411</t>
  </si>
  <si>
    <t>93412</t>
  </si>
  <si>
    <t>93413</t>
  </si>
  <si>
    <t>93414</t>
  </si>
  <si>
    <t>8,34</t>
  </si>
  <si>
    <t>93417</t>
  </si>
  <si>
    <t>2,11</t>
  </si>
  <si>
    <t>93418</t>
  </si>
  <si>
    <t>93419</t>
  </si>
  <si>
    <t>1,88</t>
  </si>
  <si>
    <t>93420</t>
  </si>
  <si>
    <t>93423</t>
  </si>
  <si>
    <t>2,98</t>
  </si>
  <si>
    <t>93424</t>
  </si>
  <si>
    <t>1,02</t>
  </si>
  <si>
    <t>93425</t>
  </si>
  <si>
    <t>2,66</t>
  </si>
  <si>
    <t>93426</t>
  </si>
  <si>
    <t>93429</t>
  </si>
  <si>
    <t>64,00</t>
  </si>
  <si>
    <t>93430</t>
  </si>
  <si>
    <t>21,92</t>
  </si>
  <si>
    <t>93431</t>
  </si>
  <si>
    <t>102,88</t>
  </si>
  <si>
    <t>93432</t>
  </si>
  <si>
    <t>93435</t>
  </si>
  <si>
    <t>93436</t>
  </si>
  <si>
    <t>1,38</t>
  </si>
  <si>
    <t>93437</t>
  </si>
  <si>
    <t>93438</t>
  </si>
  <si>
    <t>95114</t>
  </si>
  <si>
    <t>95115</t>
  </si>
  <si>
    <t>95116</t>
  </si>
  <si>
    <t>31,99</t>
  </si>
  <si>
    <t>95117</t>
  </si>
  <si>
    <t>9,59</t>
  </si>
  <si>
    <t>95118</t>
  </si>
  <si>
    <t>33,01</t>
  </si>
  <si>
    <t>95119</t>
  </si>
  <si>
    <t>11,30</t>
  </si>
  <si>
    <t>95120</t>
  </si>
  <si>
    <t>52,91</t>
  </si>
  <si>
    <t>95123</t>
  </si>
  <si>
    <t>11,40</t>
  </si>
  <si>
    <t>95124</t>
  </si>
  <si>
    <t>3,41</t>
  </si>
  <si>
    <t>95125</t>
  </si>
  <si>
    <t>12,47</t>
  </si>
  <si>
    <t>95126</t>
  </si>
  <si>
    <t>95129</t>
  </si>
  <si>
    <t>20,23</t>
  </si>
  <si>
    <t>95130</t>
  </si>
  <si>
    <t>7,08</t>
  </si>
  <si>
    <t>95131</t>
  </si>
  <si>
    <t>37,94</t>
  </si>
  <si>
    <t>95132</t>
  </si>
  <si>
    <t>17,34</t>
  </si>
  <si>
    <t>95136</t>
  </si>
  <si>
    <t>0,02</t>
  </si>
  <si>
    <t>95137</t>
  </si>
  <si>
    <t>95138</t>
  </si>
  <si>
    <t>95208</t>
  </si>
  <si>
    <t>25,30</t>
  </si>
  <si>
    <t>95209</t>
  </si>
  <si>
    <t>5,69</t>
  </si>
  <si>
    <t>95210</t>
  </si>
  <si>
    <t>27,67</t>
  </si>
  <si>
    <t>95211</t>
  </si>
  <si>
    <t>95214</t>
  </si>
  <si>
    <t>0,48</t>
  </si>
  <si>
    <t>95215</t>
  </si>
  <si>
    <t>0,09</t>
  </si>
  <si>
    <t>95216</t>
  </si>
  <si>
    <t>95217</t>
  </si>
  <si>
    <t>95255</t>
  </si>
  <si>
    <t>95256</t>
  </si>
  <si>
    <t>95257</t>
  </si>
  <si>
    <t>0,96</t>
  </si>
  <si>
    <t>95260</t>
  </si>
  <si>
    <t>0,56</t>
  </si>
  <si>
    <t>95261</t>
  </si>
  <si>
    <t>95262</t>
  </si>
  <si>
    <t>95263</t>
  </si>
  <si>
    <t>95266</t>
  </si>
  <si>
    <t>0,41</t>
  </si>
  <si>
    <t>95267</t>
  </si>
  <si>
    <t>0,08</t>
  </si>
  <si>
    <t>95268</t>
  </si>
  <si>
    <t>0,40</t>
  </si>
  <si>
    <t>95269</t>
  </si>
  <si>
    <t>95272</t>
  </si>
  <si>
    <t>95273</t>
  </si>
  <si>
    <t>95274</t>
  </si>
  <si>
    <t>0,31</t>
  </si>
  <si>
    <t>95275</t>
  </si>
  <si>
    <t>2,10</t>
  </si>
  <si>
    <t>95278</t>
  </si>
  <si>
    <t>95279</t>
  </si>
  <si>
    <t>95280</t>
  </si>
  <si>
    <t>0,34</t>
  </si>
  <si>
    <t>95281</t>
  </si>
  <si>
    <t>95617</t>
  </si>
  <si>
    <t>0,63</t>
  </si>
  <si>
    <t>95618</t>
  </si>
  <si>
    <t>95619</t>
  </si>
  <si>
    <t>95627</t>
  </si>
  <si>
    <t>21,03</t>
  </si>
  <si>
    <t>95628</t>
  </si>
  <si>
    <t>5,52</t>
  </si>
  <si>
    <t>95629</t>
  </si>
  <si>
    <t>26,32</t>
  </si>
  <si>
    <t>95630</t>
  </si>
  <si>
    <t>95698</t>
  </si>
  <si>
    <t>2,55</t>
  </si>
  <si>
    <t>95699</t>
  </si>
  <si>
    <t>95700</t>
  </si>
  <si>
    <t>3,19</t>
  </si>
  <si>
    <t>95701</t>
  </si>
  <si>
    <t>95704</t>
  </si>
  <si>
    <t>22,94</t>
  </si>
  <si>
    <t>95705</t>
  </si>
  <si>
    <t>6,02</t>
  </si>
  <si>
    <t>95706</t>
  </si>
  <si>
    <t>28,71</t>
  </si>
  <si>
    <t>95707</t>
  </si>
  <si>
    <t>95710</t>
  </si>
  <si>
    <t>27,57</t>
  </si>
  <si>
    <t>95711</t>
  </si>
  <si>
    <t>7,09</t>
  </si>
  <si>
    <t>95712</t>
  </si>
  <si>
    <t>34,47</t>
  </si>
  <si>
    <t>95713</t>
  </si>
  <si>
    <t>95716</t>
  </si>
  <si>
    <t>26,54</t>
  </si>
  <si>
    <t>95717</t>
  </si>
  <si>
    <t>6,82</t>
  </si>
  <si>
    <t>95718</t>
  </si>
  <si>
    <t>33,18</t>
  </si>
  <si>
    <t>95719</t>
  </si>
  <si>
    <t>95869</t>
  </si>
  <si>
    <t>1,63</t>
  </si>
  <si>
    <t>95870</t>
  </si>
  <si>
    <t>95871</t>
  </si>
  <si>
    <t>95874</t>
  </si>
  <si>
    <t>4,77</t>
  </si>
  <si>
    <t>96008</t>
  </si>
  <si>
    <t>10,69</t>
  </si>
  <si>
    <t>96009</t>
  </si>
  <si>
    <t>96011</t>
  </si>
  <si>
    <t>11,70</t>
  </si>
  <si>
    <t>96012</t>
  </si>
  <si>
    <t>96015</t>
  </si>
  <si>
    <t>10,60</t>
  </si>
  <si>
    <t>96016</t>
  </si>
  <si>
    <t>2,78</t>
  </si>
  <si>
    <t>96018</t>
  </si>
  <si>
    <t>11,59</t>
  </si>
  <si>
    <t>96019</t>
  </si>
  <si>
    <t>96023</t>
  </si>
  <si>
    <t>8,21</t>
  </si>
  <si>
    <t>96024</t>
  </si>
  <si>
    <t>2,15</t>
  </si>
  <si>
    <t>96026</t>
  </si>
  <si>
    <t>96027</t>
  </si>
  <si>
    <t>96030</t>
  </si>
  <si>
    <t>14,56</t>
  </si>
  <si>
    <t>96031</t>
  </si>
  <si>
    <t>5,09</t>
  </si>
  <si>
    <t>96032</t>
  </si>
  <si>
    <t>1,04</t>
  </si>
  <si>
    <t>96033</t>
  </si>
  <si>
    <t>27,32</t>
  </si>
  <si>
    <t>96034</t>
  </si>
  <si>
    <t>96053</t>
  </si>
  <si>
    <t>8,30</t>
  </si>
  <si>
    <t>96054</t>
  </si>
  <si>
    <t>96055</t>
  </si>
  <si>
    <t>2,17</t>
  </si>
  <si>
    <t>96056</t>
  </si>
  <si>
    <t>9,08</t>
  </si>
  <si>
    <t>96057</t>
  </si>
  <si>
    <t>96060</t>
  </si>
  <si>
    <t>2,77</t>
  </si>
  <si>
    <t>96061</t>
  </si>
  <si>
    <t>18,01</t>
  </si>
  <si>
    <t>96062</t>
  </si>
  <si>
    <t>96241</t>
  </si>
  <si>
    <t>96242</t>
  </si>
  <si>
    <t>96243</t>
  </si>
  <si>
    <t>15,67</t>
  </si>
  <si>
    <t>96244</t>
  </si>
  <si>
    <t>13,70</t>
  </si>
  <si>
    <t>96298</t>
  </si>
  <si>
    <t>35,82</t>
  </si>
  <si>
    <t>96299</t>
  </si>
  <si>
    <t>9,40</t>
  </si>
  <si>
    <t>96300</t>
  </si>
  <si>
    <t>44,82</t>
  </si>
  <si>
    <t>96301</t>
  </si>
  <si>
    <t>96304</t>
  </si>
  <si>
    <t>96305</t>
  </si>
  <si>
    <t>96306</t>
  </si>
  <si>
    <t>96307</t>
  </si>
  <si>
    <t>1,05</t>
  </si>
  <si>
    <t>96457</t>
  </si>
  <si>
    <t>96458</t>
  </si>
  <si>
    <t>96459</t>
  </si>
  <si>
    <t>96460</t>
  </si>
  <si>
    <t>98760</t>
  </si>
  <si>
    <t>98761</t>
  </si>
  <si>
    <t>98762</t>
  </si>
  <si>
    <t>98763</t>
  </si>
  <si>
    <t>55960</t>
  </si>
  <si>
    <t>4,42</t>
  </si>
  <si>
    <t>1,94</t>
  </si>
  <si>
    <t>5,95</t>
  </si>
  <si>
    <t>92259</t>
  </si>
  <si>
    <t>92260</t>
  </si>
  <si>
    <t>92261</t>
  </si>
  <si>
    <t>92262</t>
  </si>
  <si>
    <t>92539</t>
  </si>
  <si>
    <t>92540</t>
  </si>
  <si>
    <t>92541</t>
  </si>
  <si>
    <t>63,42</t>
  </si>
  <si>
    <t>92542</t>
  </si>
  <si>
    <t>92543</t>
  </si>
  <si>
    <t>16,88</t>
  </si>
  <si>
    <t>92544</t>
  </si>
  <si>
    <t>14,36</t>
  </si>
  <si>
    <t>92545</t>
  </si>
  <si>
    <t>92546</t>
  </si>
  <si>
    <t>92547</t>
  </si>
  <si>
    <t>92548</t>
  </si>
  <si>
    <t>92549</t>
  </si>
  <si>
    <t>92550</t>
  </si>
  <si>
    <t>92551</t>
  </si>
  <si>
    <t>92552</t>
  </si>
  <si>
    <t>92553</t>
  </si>
  <si>
    <t>92554</t>
  </si>
  <si>
    <t>92555</t>
  </si>
  <si>
    <t>92556</t>
  </si>
  <si>
    <t>92557</t>
  </si>
  <si>
    <t>92558</t>
  </si>
  <si>
    <t>92559</t>
  </si>
  <si>
    <t>92560</t>
  </si>
  <si>
    <t>92561</t>
  </si>
  <si>
    <t>92562</t>
  </si>
  <si>
    <t>92563</t>
  </si>
  <si>
    <t>92564</t>
  </si>
  <si>
    <t>92565</t>
  </si>
  <si>
    <t>28,74</t>
  </si>
  <si>
    <t>92566</t>
  </si>
  <si>
    <t>17,70</t>
  </si>
  <si>
    <t>92567</t>
  </si>
  <si>
    <t>11,12</t>
  </si>
  <si>
    <t>94189</t>
  </si>
  <si>
    <t>31,71</t>
  </si>
  <si>
    <t>94192</t>
  </si>
  <si>
    <t>94195</t>
  </si>
  <si>
    <t>94198</t>
  </si>
  <si>
    <t>28,26</t>
  </si>
  <si>
    <t>94201</t>
  </si>
  <si>
    <t>36,93</t>
  </si>
  <si>
    <t>94204</t>
  </si>
  <si>
    <t>94224</t>
  </si>
  <si>
    <t>18,15</t>
  </si>
  <si>
    <t>94225</t>
  </si>
  <si>
    <t>13,89</t>
  </si>
  <si>
    <t>94226</t>
  </si>
  <si>
    <t>94232</t>
  </si>
  <si>
    <t>2,03</t>
  </si>
  <si>
    <t>94440</t>
  </si>
  <si>
    <t>94441</t>
  </si>
  <si>
    <t>94442</t>
  </si>
  <si>
    <t>94443</t>
  </si>
  <si>
    <t>94445</t>
  </si>
  <si>
    <t>94446</t>
  </si>
  <si>
    <t>94447</t>
  </si>
  <si>
    <t>94448</t>
  </si>
  <si>
    <t>94207</t>
  </si>
  <si>
    <t>37,37</t>
  </si>
  <si>
    <t>94210</t>
  </si>
  <si>
    <t>94218</t>
  </si>
  <si>
    <t>73866/4</t>
  </si>
  <si>
    <t>73866/5</t>
  </si>
  <si>
    <t>73866/6</t>
  </si>
  <si>
    <t>73866/7</t>
  </si>
  <si>
    <t>73866/8</t>
  </si>
  <si>
    <t>73866/9</t>
  </si>
  <si>
    <t>73867/1</t>
  </si>
  <si>
    <t>73867/2</t>
  </si>
  <si>
    <t>73867/3</t>
  </si>
  <si>
    <t>73867/4</t>
  </si>
  <si>
    <t>94213</t>
  </si>
  <si>
    <t>40,27</t>
  </si>
  <si>
    <t>94216</t>
  </si>
  <si>
    <t>94219</t>
  </si>
  <si>
    <t>22,98</t>
  </si>
  <si>
    <t>94220</t>
  </si>
  <si>
    <t>36,84</t>
  </si>
  <si>
    <t>94221</t>
  </si>
  <si>
    <t>18,14</t>
  </si>
  <si>
    <t>94222</t>
  </si>
  <si>
    <t>94223</t>
  </si>
  <si>
    <t>94451</t>
  </si>
  <si>
    <t>94227</t>
  </si>
  <si>
    <t>94228</t>
  </si>
  <si>
    <t>94229</t>
  </si>
  <si>
    <t>94231</t>
  </si>
  <si>
    <t>27,74</t>
  </si>
  <si>
    <t>48,39</t>
  </si>
  <si>
    <t>94449</t>
  </si>
  <si>
    <t>73970/1</t>
  </si>
  <si>
    <t>10,82</t>
  </si>
  <si>
    <t>73970/2</t>
  </si>
  <si>
    <t>7,92</t>
  </si>
  <si>
    <t>92255</t>
  </si>
  <si>
    <t>92256</t>
  </si>
  <si>
    <t>92257</t>
  </si>
  <si>
    <t>92258</t>
  </si>
  <si>
    <t>92568</t>
  </si>
  <si>
    <t>92569</t>
  </si>
  <si>
    <t>32,71</t>
  </si>
  <si>
    <t>92570</t>
  </si>
  <si>
    <t>14,70</t>
  </si>
  <si>
    <t>92571</t>
  </si>
  <si>
    <t>92572</t>
  </si>
  <si>
    <t>92573</t>
  </si>
  <si>
    <t>17,87</t>
  </si>
  <si>
    <t>92574</t>
  </si>
  <si>
    <t>92575</t>
  </si>
  <si>
    <t>32,76</t>
  </si>
  <si>
    <t>92576</t>
  </si>
  <si>
    <t>11,84</t>
  </si>
  <si>
    <t>92577</t>
  </si>
  <si>
    <t>92578</t>
  </si>
  <si>
    <t>92579</t>
  </si>
  <si>
    <t>92580</t>
  </si>
  <si>
    <t>92581</t>
  </si>
  <si>
    <t>36,62</t>
  </si>
  <si>
    <t>92582</t>
  </si>
  <si>
    <t>92584</t>
  </si>
  <si>
    <t>92586</t>
  </si>
  <si>
    <t>92588</t>
  </si>
  <si>
    <t>92590</t>
  </si>
  <si>
    <t>92592</t>
  </si>
  <si>
    <t>92593</t>
  </si>
  <si>
    <t>8,03</t>
  </si>
  <si>
    <t>92594</t>
  </si>
  <si>
    <t>92596</t>
  </si>
  <si>
    <t>92598</t>
  </si>
  <si>
    <t>92600</t>
  </si>
  <si>
    <t>92602</t>
  </si>
  <si>
    <t>92604</t>
  </si>
  <si>
    <t>92606</t>
  </si>
  <si>
    <t>92608</t>
  </si>
  <si>
    <t>92610</t>
  </si>
  <si>
    <t>92612</t>
  </si>
  <si>
    <t>92614</t>
  </si>
  <si>
    <t>92616</t>
  </si>
  <si>
    <t>92618</t>
  </si>
  <si>
    <t>92620</t>
  </si>
  <si>
    <t>94444</t>
  </si>
  <si>
    <t>5,38</t>
  </si>
  <si>
    <t>73882/1</t>
  </si>
  <si>
    <t>28,31</t>
  </si>
  <si>
    <t>73882/5</t>
  </si>
  <si>
    <t>73816/1</t>
  </si>
  <si>
    <t>73816/2</t>
  </si>
  <si>
    <t>24,38</t>
  </si>
  <si>
    <t>73881/1</t>
  </si>
  <si>
    <t>5,46</t>
  </si>
  <si>
    <t>73881/3</t>
  </si>
  <si>
    <t>73883/1</t>
  </si>
  <si>
    <t>73883/2</t>
  </si>
  <si>
    <t>100,82</t>
  </si>
  <si>
    <t>73883/3</t>
  </si>
  <si>
    <t>43,63</t>
  </si>
  <si>
    <t>73969/1</t>
  </si>
  <si>
    <t>74017/1</t>
  </si>
  <si>
    <t>74017/2</t>
  </si>
  <si>
    <t>75029/1</t>
  </si>
  <si>
    <t>45,77</t>
  </si>
  <si>
    <t>83651</t>
  </si>
  <si>
    <t>36,76</t>
  </si>
  <si>
    <t>83658</t>
  </si>
  <si>
    <t>151,45</t>
  </si>
  <si>
    <t>83661</t>
  </si>
  <si>
    <t>83662</t>
  </si>
  <si>
    <t>83664</t>
  </si>
  <si>
    <t>83665</t>
  </si>
  <si>
    <t>78,12</t>
  </si>
  <si>
    <t>83669</t>
  </si>
  <si>
    <t>8,40</t>
  </si>
  <si>
    <t>83670</t>
  </si>
  <si>
    <t>83671</t>
  </si>
  <si>
    <t>50,35</t>
  </si>
  <si>
    <t>83679</t>
  </si>
  <si>
    <t>14,25</t>
  </si>
  <si>
    <t>83680</t>
  </si>
  <si>
    <t>17,28</t>
  </si>
  <si>
    <t>83681</t>
  </si>
  <si>
    <t>18,63</t>
  </si>
  <si>
    <t>83682</t>
  </si>
  <si>
    <t>83729</t>
  </si>
  <si>
    <t>16,44</t>
  </si>
  <si>
    <t>83739</t>
  </si>
  <si>
    <t>5,76</t>
  </si>
  <si>
    <t>6454</t>
  </si>
  <si>
    <t>73611</t>
  </si>
  <si>
    <t>73697</t>
  </si>
  <si>
    <t>73698</t>
  </si>
  <si>
    <t>73890/1</t>
  </si>
  <si>
    <t>73890/2</t>
  </si>
  <si>
    <t>92743</t>
  </si>
  <si>
    <t>92744</t>
  </si>
  <si>
    <t>92745</t>
  </si>
  <si>
    <t>92746</t>
  </si>
  <si>
    <t>92747</t>
  </si>
  <si>
    <t>92748</t>
  </si>
  <si>
    <t>92749</t>
  </si>
  <si>
    <t>92750</t>
  </si>
  <si>
    <t>92751</t>
  </si>
  <si>
    <t>92752</t>
  </si>
  <si>
    <t>92753</t>
  </si>
  <si>
    <t>92754</t>
  </si>
  <si>
    <t>92755</t>
  </si>
  <si>
    <t>92756</t>
  </si>
  <si>
    <t>92757</t>
  </si>
  <si>
    <t>92758</t>
  </si>
  <si>
    <t>125,80</t>
  </si>
  <si>
    <t>91069</t>
  </si>
  <si>
    <t>91070</t>
  </si>
  <si>
    <t>91071</t>
  </si>
  <si>
    <t>91072</t>
  </si>
  <si>
    <t>116,87</t>
  </si>
  <si>
    <t>91073</t>
  </si>
  <si>
    <t>91074</t>
  </si>
  <si>
    <t>91075</t>
  </si>
  <si>
    <t>91076</t>
  </si>
  <si>
    <t>91077</t>
  </si>
  <si>
    <t>91078</t>
  </si>
  <si>
    <t>91079</t>
  </si>
  <si>
    <t>91080</t>
  </si>
  <si>
    <t>91081</t>
  </si>
  <si>
    <t>91082</t>
  </si>
  <si>
    <t>91083</t>
  </si>
  <si>
    <t>91084</t>
  </si>
  <si>
    <t>152,12</t>
  </si>
  <si>
    <t>91086</t>
  </si>
  <si>
    <t>83,21</t>
  </si>
  <si>
    <t>91087</t>
  </si>
  <si>
    <t>91088</t>
  </si>
  <si>
    <t>91089</t>
  </si>
  <si>
    <t>91090</t>
  </si>
  <si>
    <t>91091</t>
  </si>
  <si>
    <t>91092</t>
  </si>
  <si>
    <t>91093</t>
  </si>
  <si>
    <t>91094</t>
  </si>
  <si>
    <t>91095</t>
  </si>
  <si>
    <t>91096</t>
  </si>
  <si>
    <t>91097</t>
  </si>
  <si>
    <t>91098</t>
  </si>
  <si>
    <t>91099</t>
  </si>
  <si>
    <t>91100</t>
  </si>
  <si>
    <t>91101</t>
  </si>
  <si>
    <t>93952</t>
  </si>
  <si>
    <t>93953</t>
  </si>
  <si>
    <t>93954</t>
  </si>
  <si>
    <t>93955</t>
  </si>
  <si>
    <t>139,60</t>
  </si>
  <si>
    <t>93956</t>
  </si>
  <si>
    <t>93957</t>
  </si>
  <si>
    <t>170,20</t>
  </si>
  <si>
    <t>93958</t>
  </si>
  <si>
    <t>93959</t>
  </si>
  <si>
    <t>93960</t>
  </si>
  <si>
    <t>93961</t>
  </si>
  <si>
    <t>93962</t>
  </si>
  <si>
    <t>93963</t>
  </si>
  <si>
    <t>93964</t>
  </si>
  <si>
    <t>93965</t>
  </si>
  <si>
    <t>93966</t>
  </si>
  <si>
    <t>93967</t>
  </si>
  <si>
    <t>93968</t>
  </si>
  <si>
    <t>93969</t>
  </si>
  <si>
    <t>93970</t>
  </si>
  <si>
    <t>93971</t>
  </si>
  <si>
    <t>95108</t>
  </si>
  <si>
    <t>73799/1</t>
  </si>
  <si>
    <t>73856/1</t>
  </si>
  <si>
    <t>73856/2</t>
  </si>
  <si>
    <t>73856/3</t>
  </si>
  <si>
    <t>73856/4</t>
  </si>
  <si>
    <t>73856/5</t>
  </si>
  <si>
    <t>73856/6</t>
  </si>
  <si>
    <t>73856/7</t>
  </si>
  <si>
    <t>73856/8</t>
  </si>
  <si>
    <t>73856/9</t>
  </si>
  <si>
    <t>73856/10</t>
  </si>
  <si>
    <t>73856/11</t>
  </si>
  <si>
    <t>73856/12</t>
  </si>
  <si>
    <t>73856/13</t>
  </si>
  <si>
    <t>73856/14</t>
  </si>
  <si>
    <t>73856/15</t>
  </si>
  <si>
    <t>74224/1</t>
  </si>
  <si>
    <t>83659</t>
  </si>
  <si>
    <t>83716</t>
  </si>
  <si>
    <t>97976</t>
  </si>
  <si>
    <t>97977</t>
  </si>
  <si>
    <t>97980</t>
  </si>
  <si>
    <t>97981</t>
  </si>
  <si>
    <t>97983</t>
  </si>
  <si>
    <t>97985</t>
  </si>
  <si>
    <t>97987</t>
  </si>
  <si>
    <t>97988</t>
  </si>
  <si>
    <t>97989</t>
  </si>
  <si>
    <t>97991</t>
  </si>
  <si>
    <t>97992</t>
  </si>
  <si>
    <t>97993</t>
  </si>
  <si>
    <t>97994</t>
  </si>
  <si>
    <t>97995</t>
  </si>
  <si>
    <t>97996</t>
  </si>
  <si>
    <t>97997</t>
  </si>
  <si>
    <t>97999</t>
  </si>
  <si>
    <t>98001</t>
  </si>
  <si>
    <t>98002</t>
  </si>
  <si>
    <t>98003</t>
  </si>
  <si>
    <t>98005</t>
  </si>
  <si>
    <t>98006</t>
  </si>
  <si>
    <t>98007</t>
  </si>
  <si>
    <t>98008</t>
  </si>
  <si>
    <t>98009</t>
  </si>
  <si>
    <t>98010</t>
  </si>
  <si>
    <t>98011</t>
  </si>
  <si>
    <t>98012</t>
  </si>
  <si>
    <t>98013</t>
  </si>
  <si>
    <t>98014</t>
  </si>
  <si>
    <t>98015</t>
  </si>
  <si>
    <t>98016</t>
  </si>
  <si>
    <t>98017</t>
  </si>
  <si>
    <t>98018</t>
  </si>
  <si>
    <t>98019</t>
  </si>
  <si>
    <t>98020</t>
  </si>
  <si>
    <t>98021</t>
  </si>
  <si>
    <t>98022</t>
  </si>
  <si>
    <t>98023</t>
  </si>
  <si>
    <t>98024</t>
  </si>
  <si>
    <t>98025</t>
  </si>
  <si>
    <t>98026</t>
  </si>
  <si>
    <t>98027</t>
  </si>
  <si>
    <t>98028</t>
  </si>
  <si>
    <t>98029</t>
  </si>
  <si>
    <t>98030</t>
  </si>
  <si>
    <t>98031</t>
  </si>
  <si>
    <t>98032</t>
  </si>
  <si>
    <t>98033</t>
  </si>
  <si>
    <t>98034</t>
  </si>
  <si>
    <t>98035</t>
  </si>
  <si>
    <t>98036</t>
  </si>
  <si>
    <t>98037</t>
  </si>
  <si>
    <t>98038</t>
  </si>
  <si>
    <t>98039</t>
  </si>
  <si>
    <t>98040</t>
  </si>
  <si>
    <t>98041</t>
  </si>
  <si>
    <t>98042</t>
  </si>
  <si>
    <t>98043</t>
  </si>
  <si>
    <t>98044</t>
  </si>
  <si>
    <t>98045</t>
  </si>
  <si>
    <t>98046</t>
  </si>
  <si>
    <t>98047</t>
  </si>
  <si>
    <t>98048</t>
  </si>
  <si>
    <t>98049</t>
  </si>
  <si>
    <t>98050</t>
  </si>
  <si>
    <t>98051</t>
  </si>
  <si>
    <t>98405</t>
  </si>
  <si>
    <t>98406</t>
  </si>
  <si>
    <t>98407</t>
  </si>
  <si>
    <t>98408</t>
  </si>
  <si>
    <t>98409</t>
  </si>
  <si>
    <t>98414</t>
  </si>
  <si>
    <t>98415</t>
  </si>
  <si>
    <t>98416</t>
  </si>
  <si>
    <t>98417</t>
  </si>
  <si>
    <t>98418</t>
  </si>
  <si>
    <t>98419</t>
  </si>
  <si>
    <t>98420</t>
  </si>
  <si>
    <t>98421</t>
  </si>
  <si>
    <t>98422</t>
  </si>
  <si>
    <t>98423</t>
  </si>
  <si>
    <t>98424</t>
  </si>
  <si>
    <t>98425</t>
  </si>
  <si>
    <t>98426</t>
  </si>
  <si>
    <t>98427</t>
  </si>
  <si>
    <t>98428</t>
  </si>
  <si>
    <t>98429</t>
  </si>
  <si>
    <t>98430</t>
  </si>
  <si>
    <t>98431</t>
  </si>
  <si>
    <t>98432</t>
  </si>
  <si>
    <t>98433</t>
  </si>
  <si>
    <t>98434</t>
  </si>
  <si>
    <t>99240</t>
  </si>
  <si>
    <t>99241</t>
  </si>
  <si>
    <t>99242</t>
  </si>
  <si>
    <t>99243</t>
  </si>
  <si>
    <t>99244</t>
  </si>
  <si>
    <t>99246</t>
  </si>
  <si>
    <t>99247</t>
  </si>
  <si>
    <t>99248</t>
  </si>
  <si>
    <t>99249</t>
  </si>
  <si>
    <t>99252</t>
  </si>
  <si>
    <t>99254</t>
  </si>
  <si>
    <t>99256</t>
  </si>
  <si>
    <t>99259</t>
  </si>
  <si>
    <t>99261</t>
  </si>
  <si>
    <t>99263</t>
  </si>
  <si>
    <t>99265</t>
  </si>
  <si>
    <t>99266</t>
  </si>
  <si>
    <t>99267</t>
  </si>
  <si>
    <t>99269</t>
  </si>
  <si>
    <t>99271</t>
  </si>
  <si>
    <t>99272</t>
  </si>
  <si>
    <t>99273</t>
  </si>
  <si>
    <t>99274</t>
  </si>
  <si>
    <t>99276</t>
  </si>
  <si>
    <t>99277</t>
  </si>
  <si>
    <t>99278</t>
  </si>
  <si>
    <t>246,05</t>
  </si>
  <si>
    <t>99279</t>
  </si>
  <si>
    <t>99280</t>
  </si>
  <si>
    <t>99281</t>
  </si>
  <si>
    <t>99282</t>
  </si>
  <si>
    <t>99283</t>
  </si>
  <si>
    <t>99284</t>
  </si>
  <si>
    <t>99286</t>
  </si>
  <si>
    <t>99287</t>
  </si>
  <si>
    <t>99288</t>
  </si>
  <si>
    <t>99289</t>
  </si>
  <si>
    <t>99290</t>
  </si>
  <si>
    <t>99291</t>
  </si>
  <si>
    <t>99292</t>
  </si>
  <si>
    <t>99293</t>
  </si>
  <si>
    <t>99294</t>
  </si>
  <si>
    <t>99296</t>
  </si>
  <si>
    <t>99297</t>
  </si>
  <si>
    <t>99298</t>
  </si>
  <si>
    <t>99299</t>
  </si>
  <si>
    <t>99300</t>
  </si>
  <si>
    <t>99301</t>
  </si>
  <si>
    <t>99302</t>
  </si>
  <si>
    <t>99303</t>
  </si>
  <si>
    <t>99304</t>
  </si>
  <si>
    <t>99305</t>
  </si>
  <si>
    <t>99306</t>
  </si>
  <si>
    <t>99307</t>
  </si>
  <si>
    <t>99308</t>
  </si>
  <si>
    <t>99309</t>
  </si>
  <si>
    <t>99310</t>
  </si>
  <si>
    <t>99311</t>
  </si>
  <si>
    <t>99312</t>
  </si>
  <si>
    <t>99313</t>
  </si>
  <si>
    <t>99314</t>
  </si>
  <si>
    <t>99315</t>
  </si>
  <si>
    <t>99317</t>
  </si>
  <si>
    <t>99318</t>
  </si>
  <si>
    <t>99319</t>
  </si>
  <si>
    <t>99320</t>
  </si>
  <si>
    <t>99321</t>
  </si>
  <si>
    <t>99322</t>
  </si>
  <si>
    <t>99323</t>
  </si>
  <si>
    <t>99324</t>
  </si>
  <si>
    <t>99325</t>
  </si>
  <si>
    <t>99326</t>
  </si>
  <si>
    <t>99327</t>
  </si>
  <si>
    <t>94263</t>
  </si>
  <si>
    <t>21,72</t>
  </si>
  <si>
    <t>94264</t>
  </si>
  <si>
    <t>24,60</t>
  </si>
  <si>
    <t>94265</t>
  </si>
  <si>
    <t>94266</t>
  </si>
  <si>
    <t>30,80</t>
  </si>
  <si>
    <t>94267</t>
  </si>
  <si>
    <t>94268</t>
  </si>
  <si>
    <t>94269</t>
  </si>
  <si>
    <t>44,75</t>
  </si>
  <si>
    <t>94270</t>
  </si>
  <si>
    <t>94271</t>
  </si>
  <si>
    <t>94272</t>
  </si>
  <si>
    <t>94273</t>
  </si>
  <si>
    <t>94274</t>
  </si>
  <si>
    <t>94275</t>
  </si>
  <si>
    <t>94276</t>
  </si>
  <si>
    <t>32,59</t>
  </si>
  <si>
    <t>94281</t>
  </si>
  <si>
    <t>34,21</t>
  </si>
  <si>
    <t>94282</t>
  </si>
  <si>
    <t>94283</t>
  </si>
  <si>
    <t>94284</t>
  </si>
  <si>
    <t>94285</t>
  </si>
  <si>
    <t>94286</t>
  </si>
  <si>
    <t>94287</t>
  </si>
  <si>
    <t>94288</t>
  </si>
  <si>
    <t>94289</t>
  </si>
  <si>
    <t>94290</t>
  </si>
  <si>
    <t>94291</t>
  </si>
  <si>
    <t>39,37</t>
  </si>
  <si>
    <t>94292</t>
  </si>
  <si>
    <t>94293</t>
  </si>
  <si>
    <t>94294</t>
  </si>
  <si>
    <t>5,51</t>
  </si>
  <si>
    <t>94037</t>
  </si>
  <si>
    <t>94038</t>
  </si>
  <si>
    <t>24,30</t>
  </si>
  <si>
    <t>94039</t>
  </si>
  <si>
    <t>13,99</t>
  </si>
  <si>
    <t>94040</t>
  </si>
  <si>
    <t>94041</t>
  </si>
  <si>
    <t>10,84</t>
  </si>
  <si>
    <t>94042</t>
  </si>
  <si>
    <t>94043</t>
  </si>
  <si>
    <t>16,67</t>
  </si>
  <si>
    <t>94044</t>
  </si>
  <si>
    <t>23,31</t>
  </si>
  <si>
    <t>94045</t>
  </si>
  <si>
    <t>13,01</t>
  </si>
  <si>
    <t>94046</t>
  </si>
  <si>
    <t>19,61</t>
  </si>
  <si>
    <t>94047</t>
  </si>
  <si>
    <t>9,84</t>
  </si>
  <si>
    <t>94048</t>
  </si>
  <si>
    <t>94049</t>
  </si>
  <si>
    <t>30,21</t>
  </si>
  <si>
    <t>94050</t>
  </si>
  <si>
    <t>94051</t>
  </si>
  <si>
    <t>94052</t>
  </si>
  <si>
    <t>94053</t>
  </si>
  <si>
    <t>94054</t>
  </si>
  <si>
    <t>94055</t>
  </si>
  <si>
    <t>94056</t>
  </si>
  <si>
    <t>37,48</t>
  </si>
  <si>
    <t>94057</t>
  </si>
  <si>
    <t>94058</t>
  </si>
  <si>
    <t>32,15</t>
  </si>
  <si>
    <t>94059</t>
  </si>
  <si>
    <t>20,72</t>
  </si>
  <si>
    <t>94060</t>
  </si>
  <si>
    <t>83770</t>
  </si>
  <si>
    <t>73301</t>
  </si>
  <si>
    <t>9,35</t>
  </si>
  <si>
    <t>83515</t>
  </si>
  <si>
    <t>17,73</t>
  </si>
  <si>
    <t>83516</t>
  </si>
  <si>
    <t>20,46</t>
  </si>
  <si>
    <t>72144</t>
  </si>
  <si>
    <t>74,00</t>
  </si>
  <si>
    <t>73910/8</t>
  </si>
  <si>
    <t>84876</t>
  </si>
  <si>
    <t>90800</t>
  </si>
  <si>
    <t>90801</t>
  </si>
  <si>
    <t>90802</t>
  </si>
  <si>
    <t>90803</t>
  </si>
  <si>
    <t>90804</t>
  </si>
  <si>
    <t>90805</t>
  </si>
  <si>
    <t>90806</t>
  </si>
  <si>
    <t>90807</t>
  </si>
  <si>
    <t>90816</t>
  </si>
  <si>
    <t>90817</t>
  </si>
  <si>
    <t>90818</t>
  </si>
  <si>
    <t>90819</t>
  </si>
  <si>
    <t>90820</t>
  </si>
  <si>
    <t>90821</t>
  </si>
  <si>
    <t>90822</t>
  </si>
  <si>
    <t>90823</t>
  </si>
  <si>
    <t>90826</t>
  </si>
  <si>
    <t>21,15</t>
  </si>
  <si>
    <t>90827</t>
  </si>
  <si>
    <t>22,36</t>
  </si>
  <si>
    <t>90828</t>
  </si>
  <si>
    <t>23,59</t>
  </si>
  <si>
    <t>90829</t>
  </si>
  <si>
    <t>90830</t>
  </si>
  <si>
    <t>90831</t>
  </si>
  <si>
    <t>68,97</t>
  </si>
  <si>
    <t>90841</t>
  </si>
  <si>
    <t>90842</t>
  </si>
  <si>
    <t>90843</t>
  </si>
  <si>
    <t>90844</t>
  </si>
  <si>
    <t>90847</t>
  </si>
  <si>
    <t>90848</t>
  </si>
  <si>
    <t>90849</t>
  </si>
  <si>
    <t>90850</t>
  </si>
  <si>
    <t>91009</t>
  </si>
  <si>
    <t>91010</t>
  </si>
  <si>
    <t>91011</t>
  </si>
  <si>
    <t>91012</t>
  </si>
  <si>
    <t>91013</t>
  </si>
  <si>
    <t>91014</t>
  </si>
  <si>
    <t>91015</t>
  </si>
  <si>
    <t>91016</t>
  </si>
  <si>
    <t>91286</t>
  </si>
  <si>
    <t>91287</t>
  </si>
  <si>
    <t>91288</t>
  </si>
  <si>
    <t>91290</t>
  </si>
  <si>
    <t>91291</t>
  </si>
  <si>
    <t>91292</t>
  </si>
  <si>
    <t>91293</t>
  </si>
  <si>
    <t>91294</t>
  </si>
  <si>
    <t>91295</t>
  </si>
  <si>
    <t>91296</t>
  </si>
  <si>
    <t>91297</t>
  </si>
  <si>
    <t>91298</t>
  </si>
  <si>
    <t>91299</t>
  </si>
  <si>
    <t>91300</t>
  </si>
  <si>
    <t>18,13</t>
  </si>
  <si>
    <t>91301</t>
  </si>
  <si>
    <t>91302</t>
  </si>
  <si>
    <t>91303</t>
  </si>
  <si>
    <t>21,67</t>
  </si>
  <si>
    <t>91304</t>
  </si>
  <si>
    <t>91305</t>
  </si>
  <si>
    <t>91306</t>
  </si>
  <si>
    <t>74,98</t>
  </si>
  <si>
    <t>91307</t>
  </si>
  <si>
    <t>91312</t>
  </si>
  <si>
    <t>91313</t>
  </si>
  <si>
    <t>91314</t>
  </si>
  <si>
    <t>91315</t>
  </si>
  <si>
    <t>91318</t>
  </si>
  <si>
    <t>91319</t>
  </si>
  <si>
    <t>91320</t>
  </si>
  <si>
    <t>91321</t>
  </si>
  <si>
    <t>91324</t>
  </si>
  <si>
    <t>91325</t>
  </si>
  <si>
    <t>91326</t>
  </si>
  <si>
    <t>91327</t>
  </si>
  <si>
    <t>91328</t>
  </si>
  <si>
    <t>91329</t>
  </si>
  <si>
    <t>91330</t>
  </si>
  <si>
    <t>91331</t>
  </si>
  <si>
    <t>91332</t>
  </si>
  <si>
    <t>91333</t>
  </si>
  <si>
    <t>91334</t>
  </si>
  <si>
    <t>91335</t>
  </si>
  <si>
    <t>91336</t>
  </si>
  <si>
    <t>91337</t>
  </si>
  <si>
    <t>73813/1</t>
  </si>
  <si>
    <t>84844</t>
  </si>
  <si>
    <t>84845</t>
  </si>
  <si>
    <t>84846</t>
  </si>
  <si>
    <t>84847</t>
  </si>
  <si>
    <t>84848</t>
  </si>
  <si>
    <t>76,53</t>
  </si>
  <si>
    <t>73933/1</t>
  </si>
  <si>
    <t>73933/4</t>
  </si>
  <si>
    <t>74073/1</t>
  </si>
  <si>
    <t>74073/2</t>
  </si>
  <si>
    <t>74136/1</t>
  </si>
  <si>
    <t>74136/2</t>
  </si>
  <si>
    <t>74136/3</t>
  </si>
  <si>
    <t>84854</t>
  </si>
  <si>
    <t>34,09</t>
  </si>
  <si>
    <t>94559</t>
  </si>
  <si>
    <t>94560</t>
  </si>
  <si>
    <t>94562</t>
  </si>
  <si>
    <t>94563</t>
  </si>
  <si>
    <t>638,89</t>
  </si>
  <si>
    <t>94564</t>
  </si>
  <si>
    <t>94565</t>
  </si>
  <si>
    <t>94567</t>
  </si>
  <si>
    <t>94568</t>
  </si>
  <si>
    <t>73665</t>
  </si>
  <si>
    <t>74194/1</t>
  </si>
  <si>
    <t>68050</t>
  </si>
  <si>
    <t>90838</t>
  </si>
  <si>
    <t>91338</t>
  </si>
  <si>
    <t>91341</t>
  </si>
  <si>
    <t>94805</t>
  </si>
  <si>
    <t>94806</t>
  </si>
  <si>
    <t>94807</t>
  </si>
  <si>
    <t>73736/1</t>
  </si>
  <si>
    <t>84885</t>
  </si>
  <si>
    <t>84886</t>
  </si>
  <si>
    <t>84889</t>
  </si>
  <si>
    <t>16,81</t>
  </si>
  <si>
    <t>84891</t>
  </si>
  <si>
    <t>74046/2</t>
  </si>
  <si>
    <t>74047/2</t>
  </si>
  <si>
    <t>74084/1</t>
  </si>
  <si>
    <t>84950</t>
  </si>
  <si>
    <t>45,27</t>
  </si>
  <si>
    <t>84952</t>
  </si>
  <si>
    <t>72116</t>
  </si>
  <si>
    <t>72117</t>
  </si>
  <si>
    <t>72118</t>
  </si>
  <si>
    <t>205,02</t>
  </si>
  <si>
    <t>72119</t>
  </si>
  <si>
    <t>72120</t>
  </si>
  <si>
    <t>72122</t>
  </si>
  <si>
    <t>72123</t>
  </si>
  <si>
    <t>73838/1</t>
  </si>
  <si>
    <t>74125/1</t>
  </si>
  <si>
    <t>74125/2</t>
  </si>
  <si>
    <t>84957</t>
  </si>
  <si>
    <t>84959</t>
  </si>
  <si>
    <t>85001</t>
  </si>
  <si>
    <t>85002</t>
  </si>
  <si>
    <t>307,08</t>
  </si>
  <si>
    <t>85004</t>
  </si>
  <si>
    <t>85005</t>
  </si>
  <si>
    <t>68054</t>
  </si>
  <si>
    <t>74100/1</t>
  </si>
  <si>
    <t>74238/2</t>
  </si>
  <si>
    <t>85188</t>
  </si>
  <si>
    <t>85189</t>
  </si>
  <si>
    <t>85010</t>
  </si>
  <si>
    <t>94569</t>
  </si>
  <si>
    <t>94570</t>
  </si>
  <si>
    <t>94572</t>
  </si>
  <si>
    <t>94573</t>
  </si>
  <si>
    <t>94574</t>
  </si>
  <si>
    <t>94575</t>
  </si>
  <si>
    <t>94576</t>
  </si>
  <si>
    <t>94578</t>
  </si>
  <si>
    <t>94579</t>
  </si>
  <si>
    <t>94580</t>
  </si>
  <si>
    <t>94581</t>
  </si>
  <si>
    <t>94582</t>
  </si>
  <si>
    <t>94584</t>
  </si>
  <si>
    <t>94585</t>
  </si>
  <si>
    <t>94586</t>
  </si>
  <si>
    <t>73908/1</t>
  </si>
  <si>
    <t>37,55</t>
  </si>
  <si>
    <t>73908/2</t>
  </si>
  <si>
    <t>85015</t>
  </si>
  <si>
    <t>22,60</t>
  </si>
  <si>
    <t>85016</t>
  </si>
  <si>
    <t>27,48</t>
  </si>
  <si>
    <t>97751</t>
  </si>
  <si>
    <t>97752</t>
  </si>
  <si>
    <t>97753</t>
  </si>
  <si>
    <t>97754</t>
  </si>
  <si>
    <t>97755</t>
  </si>
  <si>
    <t>97756</t>
  </si>
  <si>
    <t>97757</t>
  </si>
  <si>
    <t>97758</t>
  </si>
  <si>
    <t>97759</t>
  </si>
  <si>
    <t>97760</t>
  </si>
  <si>
    <t>97761</t>
  </si>
  <si>
    <t>97762</t>
  </si>
  <si>
    <t>97763</t>
  </si>
  <si>
    <t>97764</t>
  </si>
  <si>
    <t>97765</t>
  </si>
  <si>
    <t>97766</t>
  </si>
  <si>
    <t>97767</t>
  </si>
  <si>
    <t>97768</t>
  </si>
  <si>
    <t>97769</t>
  </si>
  <si>
    <t>97770</t>
  </si>
  <si>
    <t>97771</t>
  </si>
  <si>
    <t>97772</t>
  </si>
  <si>
    <t>97773</t>
  </si>
  <si>
    <t>97774</t>
  </si>
  <si>
    <t>97775</t>
  </si>
  <si>
    <t>97776</t>
  </si>
  <si>
    <t>97777</t>
  </si>
  <si>
    <t>97778</t>
  </si>
  <si>
    <t>97779</t>
  </si>
  <si>
    <t>97780</t>
  </si>
  <si>
    <t>97781</t>
  </si>
  <si>
    <t>97782</t>
  </si>
  <si>
    <t>97783</t>
  </si>
  <si>
    <t>97784</t>
  </si>
  <si>
    <t>97785</t>
  </si>
  <si>
    <t>97786</t>
  </si>
  <si>
    <t>97787</t>
  </si>
  <si>
    <t>97788</t>
  </si>
  <si>
    <t>97789</t>
  </si>
  <si>
    <t>97790</t>
  </si>
  <si>
    <t>97791</t>
  </si>
  <si>
    <t>97792</t>
  </si>
  <si>
    <t>97793</t>
  </si>
  <si>
    <t>97794</t>
  </si>
  <si>
    <t>97795</t>
  </si>
  <si>
    <t>97796</t>
  </si>
  <si>
    <t>97797</t>
  </si>
  <si>
    <t>97798</t>
  </si>
  <si>
    <t>97799</t>
  </si>
  <si>
    <t>97800</t>
  </si>
  <si>
    <t>89198</t>
  </si>
  <si>
    <t>89199</t>
  </si>
  <si>
    <t>89200</t>
  </si>
  <si>
    <t>89201</t>
  </si>
  <si>
    <t>89202</t>
  </si>
  <si>
    <t>89203</t>
  </si>
  <si>
    <t>89204</t>
  </si>
  <si>
    <t>89205</t>
  </si>
  <si>
    <t>89206</t>
  </si>
  <si>
    <t>90808</t>
  </si>
  <si>
    <t>90809</t>
  </si>
  <si>
    <t>90810</t>
  </si>
  <si>
    <t>90811</t>
  </si>
  <si>
    <t>90812</t>
  </si>
  <si>
    <t>90813</t>
  </si>
  <si>
    <t>90814</t>
  </si>
  <si>
    <t>90815</t>
  </si>
  <si>
    <t>90877</t>
  </si>
  <si>
    <t>38,48</t>
  </si>
  <si>
    <t>90878</t>
  </si>
  <si>
    <t>90880</t>
  </si>
  <si>
    <t>51,19</t>
  </si>
  <si>
    <t>90881</t>
  </si>
  <si>
    <t>90883</t>
  </si>
  <si>
    <t>90884</t>
  </si>
  <si>
    <t>90885</t>
  </si>
  <si>
    <t>60,47</t>
  </si>
  <si>
    <t>90886</t>
  </si>
  <si>
    <t>120,76</t>
  </si>
  <si>
    <t>90887</t>
  </si>
  <si>
    <t>90888</t>
  </si>
  <si>
    <t>117,68</t>
  </si>
  <si>
    <t>90889</t>
  </si>
  <si>
    <t>90890</t>
  </si>
  <si>
    <t>90891</t>
  </si>
  <si>
    <t>95601</t>
  </si>
  <si>
    <t>95602</t>
  </si>
  <si>
    <t>18,75</t>
  </si>
  <si>
    <t>95603</t>
  </si>
  <si>
    <t>95604</t>
  </si>
  <si>
    <t>32,41</t>
  </si>
  <si>
    <t>95605</t>
  </si>
  <si>
    <t>95607</t>
  </si>
  <si>
    <t>95608</t>
  </si>
  <si>
    <t>6,64</t>
  </si>
  <si>
    <t>95609</t>
  </si>
  <si>
    <t>7,41</t>
  </si>
  <si>
    <t>96160</t>
  </si>
  <si>
    <t>96161</t>
  </si>
  <si>
    <t>96162</t>
  </si>
  <si>
    <t>96163</t>
  </si>
  <si>
    <t>96164</t>
  </si>
  <si>
    <t>96165</t>
  </si>
  <si>
    <t>96166</t>
  </si>
  <si>
    <t>96167</t>
  </si>
  <si>
    <t>96168</t>
  </si>
  <si>
    <t>96169</t>
  </si>
  <si>
    <t>96170</t>
  </si>
  <si>
    <t>96171</t>
  </si>
  <si>
    <t>96172</t>
  </si>
  <si>
    <t>180,40</t>
  </si>
  <si>
    <t>96173</t>
  </si>
  <si>
    <t>96174</t>
  </si>
  <si>
    <t>96175</t>
  </si>
  <si>
    <t>96176</t>
  </si>
  <si>
    <t>96177</t>
  </si>
  <si>
    <t>96178</t>
  </si>
  <si>
    <t>96179</t>
  </si>
  <si>
    <t>96180</t>
  </si>
  <si>
    <t>151,51</t>
  </si>
  <si>
    <t>96181</t>
  </si>
  <si>
    <t>222,75</t>
  </si>
  <si>
    <t>96182</t>
  </si>
  <si>
    <t>96183</t>
  </si>
  <si>
    <t>98228</t>
  </si>
  <si>
    <t>98229</t>
  </si>
  <si>
    <t>63,01</t>
  </si>
  <si>
    <t>98230</t>
  </si>
  <si>
    <t>83534</t>
  </si>
  <si>
    <t>95240</t>
  </si>
  <si>
    <t>11,41</t>
  </si>
  <si>
    <t>95241</t>
  </si>
  <si>
    <t>19,04</t>
  </si>
  <si>
    <t>96616</t>
  </si>
  <si>
    <t>96617</t>
  </si>
  <si>
    <t>12,01</t>
  </si>
  <si>
    <t>96619</t>
  </si>
  <si>
    <t>20,03</t>
  </si>
  <si>
    <t>96620</t>
  </si>
  <si>
    <t>96621</t>
  </si>
  <si>
    <t>96622</t>
  </si>
  <si>
    <t>96623</t>
  </si>
  <si>
    <t>96624</t>
  </si>
  <si>
    <t>97082</t>
  </si>
  <si>
    <t>97083</t>
  </si>
  <si>
    <t>2,39</t>
  </si>
  <si>
    <t>97084</t>
  </si>
  <si>
    <t>97086</t>
  </si>
  <si>
    <t>97094</t>
  </si>
  <si>
    <t>97095</t>
  </si>
  <si>
    <t>97096</t>
  </si>
  <si>
    <t>90996</t>
  </si>
  <si>
    <t>12,25</t>
  </si>
  <si>
    <t>90997</t>
  </si>
  <si>
    <t>16,79</t>
  </si>
  <si>
    <t>90998</t>
  </si>
  <si>
    <t>20,36</t>
  </si>
  <si>
    <t>91000</t>
  </si>
  <si>
    <t>91002</t>
  </si>
  <si>
    <t>14,16</t>
  </si>
  <si>
    <t>91003</t>
  </si>
  <si>
    <t>16,46</t>
  </si>
  <si>
    <t>91004</t>
  </si>
  <si>
    <t>91005</t>
  </si>
  <si>
    <t>91006</t>
  </si>
  <si>
    <t>12,00</t>
  </si>
  <si>
    <t>91007</t>
  </si>
  <si>
    <t>10,73</t>
  </si>
  <si>
    <t>91008</t>
  </si>
  <si>
    <t>92263</t>
  </si>
  <si>
    <t>92264</t>
  </si>
  <si>
    <t>92265</t>
  </si>
  <si>
    <t>75,98</t>
  </si>
  <si>
    <t>92266</t>
  </si>
  <si>
    <t>92267</t>
  </si>
  <si>
    <t>92268</t>
  </si>
  <si>
    <t>41,98</t>
  </si>
  <si>
    <t>92269</t>
  </si>
  <si>
    <t>92270</t>
  </si>
  <si>
    <t>92271</t>
  </si>
  <si>
    <t>92272</t>
  </si>
  <si>
    <t>19,45</t>
  </si>
  <si>
    <t>92273</t>
  </si>
  <si>
    <t>92408</t>
  </si>
  <si>
    <t>92409</t>
  </si>
  <si>
    <t>92410</t>
  </si>
  <si>
    <t>92411</t>
  </si>
  <si>
    <t>92412</t>
  </si>
  <si>
    <t>92413</t>
  </si>
  <si>
    <t>92414</t>
  </si>
  <si>
    <t>94,94</t>
  </si>
  <si>
    <t>92415</t>
  </si>
  <si>
    <t>92416</t>
  </si>
  <si>
    <t>92417</t>
  </si>
  <si>
    <t>92418</t>
  </si>
  <si>
    <t>60,97</t>
  </si>
  <si>
    <t>92419</t>
  </si>
  <si>
    <t>54,36</t>
  </si>
  <si>
    <t>92420</t>
  </si>
  <si>
    <t>74,64</t>
  </si>
  <si>
    <t>92421</t>
  </si>
  <si>
    <t>92422</t>
  </si>
  <si>
    <t>49,99</t>
  </si>
  <si>
    <t>92423</t>
  </si>
  <si>
    <t>44,23</t>
  </si>
  <si>
    <t>92424</t>
  </si>
  <si>
    <t>92425</t>
  </si>
  <si>
    <t>92426</t>
  </si>
  <si>
    <t>44,46</t>
  </si>
  <si>
    <t>92427</t>
  </si>
  <si>
    <t>92428</t>
  </si>
  <si>
    <t>55,46</t>
  </si>
  <si>
    <t>92429</t>
  </si>
  <si>
    <t>92430</t>
  </si>
  <si>
    <t>40,99</t>
  </si>
  <si>
    <t>92431</t>
  </si>
  <si>
    <t>92432</t>
  </si>
  <si>
    <t>51,43</t>
  </si>
  <si>
    <t>92433</t>
  </si>
  <si>
    <t>46,37</t>
  </si>
  <si>
    <t>92434</t>
  </si>
  <si>
    <t>38,98</t>
  </si>
  <si>
    <t>92435</t>
  </si>
  <si>
    <t>92436</t>
  </si>
  <si>
    <t>49,05</t>
  </si>
  <si>
    <t>92437</t>
  </si>
  <si>
    <t>92438</t>
  </si>
  <si>
    <t>92439</t>
  </si>
  <si>
    <t>92440</t>
  </si>
  <si>
    <t>92441</t>
  </si>
  <si>
    <t>42,58</t>
  </si>
  <si>
    <t>92442</t>
  </si>
  <si>
    <t>34,59</t>
  </si>
  <si>
    <t>92443</t>
  </si>
  <si>
    <t>92444</t>
  </si>
  <si>
    <t>44,08</t>
  </si>
  <si>
    <t>92445</t>
  </si>
  <si>
    <t>92446</t>
  </si>
  <si>
    <t>92447</t>
  </si>
  <si>
    <t>92448</t>
  </si>
  <si>
    <t>92449</t>
  </si>
  <si>
    <t>92450</t>
  </si>
  <si>
    <t>92451</t>
  </si>
  <si>
    <t>92452</t>
  </si>
  <si>
    <t>104,51</t>
  </si>
  <si>
    <t>92453</t>
  </si>
  <si>
    <t>92454</t>
  </si>
  <si>
    <t>92455</t>
  </si>
  <si>
    <t>92456</t>
  </si>
  <si>
    <t>92457</t>
  </si>
  <si>
    <t>92458</t>
  </si>
  <si>
    <t>92459</t>
  </si>
  <si>
    <t>80,39</t>
  </si>
  <si>
    <t>92460</t>
  </si>
  <si>
    <t>92461</t>
  </si>
  <si>
    <t>92462</t>
  </si>
  <si>
    <t>92463</t>
  </si>
  <si>
    <t>92464</t>
  </si>
  <si>
    <t>92465</t>
  </si>
  <si>
    <t>92466</t>
  </si>
  <si>
    <t>92467</t>
  </si>
  <si>
    <t>92468</t>
  </si>
  <si>
    <t>92469</t>
  </si>
  <si>
    <t>92470</t>
  </si>
  <si>
    <t>92471</t>
  </si>
  <si>
    <t>54,66</t>
  </si>
  <si>
    <t>92472</t>
  </si>
  <si>
    <t>57,39</t>
  </si>
  <si>
    <t>92473</t>
  </si>
  <si>
    <t>92474</t>
  </si>
  <si>
    <t>92475</t>
  </si>
  <si>
    <t>50,41</t>
  </si>
  <si>
    <t>92476</t>
  </si>
  <si>
    <t>92477</t>
  </si>
  <si>
    <t>92478</t>
  </si>
  <si>
    <t>92479</t>
  </si>
  <si>
    <t>92480</t>
  </si>
  <si>
    <t>46,99</t>
  </si>
  <si>
    <t>92481</t>
  </si>
  <si>
    <t>92482</t>
  </si>
  <si>
    <t>92483</t>
  </si>
  <si>
    <t>92484</t>
  </si>
  <si>
    <t>92485</t>
  </si>
  <si>
    <t>114,05</t>
  </si>
  <si>
    <t>92486</t>
  </si>
  <si>
    <t>92487</t>
  </si>
  <si>
    <t>92488</t>
  </si>
  <si>
    <t>59,97</t>
  </si>
  <si>
    <t>92489</t>
  </si>
  <si>
    <t>92490</t>
  </si>
  <si>
    <t>92491</t>
  </si>
  <si>
    <t>60,10</t>
  </si>
  <si>
    <t>92492</t>
  </si>
  <si>
    <t>57,55</t>
  </si>
  <si>
    <t>92493</t>
  </si>
  <si>
    <t>34,67</t>
  </si>
  <si>
    <t>92494</t>
  </si>
  <si>
    <t>33,90</t>
  </si>
  <si>
    <t>92495</t>
  </si>
  <si>
    <t>92496</t>
  </si>
  <si>
    <t>55,95</t>
  </si>
  <si>
    <t>92497</t>
  </si>
  <si>
    <t>92498</t>
  </si>
  <si>
    <t>32,56</t>
  </si>
  <si>
    <t>92499</t>
  </si>
  <si>
    <t>57,35</t>
  </si>
  <si>
    <t>92500</t>
  </si>
  <si>
    <t>54,97</t>
  </si>
  <si>
    <t>92501</t>
  </si>
  <si>
    <t>33,98</t>
  </si>
  <si>
    <t>92502</t>
  </si>
  <si>
    <t>31,77</t>
  </si>
  <si>
    <t>92503</t>
  </si>
  <si>
    <t>55,69</t>
  </si>
  <si>
    <t>92504</t>
  </si>
  <si>
    <t>92505</t>
  </si>
  <si>
    <t>32,60</t>
  </si>
  <si>
    <t>92506</t>
  </si>
  <si>
    <t>92507</t>
  </si>
  <si>
    <t>59,69</t>
  </si>
  <si>
    <t>92508</t>
  </si>
  <si>
    <t>92509</t>
  </si>
  <si>
    <t>36,33</t>
  </si>
  <si>
    <t>92510</t>
  </si>
  <si>
    <t>34,36</t>
  </si>
  <si>
    <t>92511</t>
  </si>
  <si>
    <t>92512</t>
  </si>
  <si>
    <t>92513</t>
  </si>
  <si>
    <t>92514</t>
  </si>
  <si>
    <t>92515</t>
  </si>
  <si>
    <t>92516</t>
  </si>
  <si>
    <t>44,77</t>
  </si>
  <si>
    <t>92517</t>
  </si>
  <si>
    <t>22,25</t>
  </si>
  <si>
    <t>92518</t>
  </si>
  <si>
    <t>20,93</t>
  </si>
  <si>
    <t>92519</t>
  </si>
  <si>
    <t>92520</t>
  </si>
  <si>
    <t>92521</t>
  </si>
  <si>
    <t>19,97</t>
  </si>
  <si>
    <t>92522</t>
  </si>
  <si>
    <t>92523</t>
  </si>
  <si>
    <t>92524</t>
  </si>
  <si>
    <t>41,60</t>
  </si>
  <si>
    <t>92525</t>
  </si>
  <si>
    <t>92526</t>
  </si>
  <si>
    <t>92527</t>
  </si>
  <si>
    <t>92528</t>
  </si>
  <si>
    <t>92529</t>
  </si>
  <si>
    <t>18,95</t>
  </si>
  <si>
    <t>92530</t>
  </si>
  <si>
    <t>17,81</t>
  </si>
  <si>
    <t>92531</t>
  </si>
  <si>
    <t>92532</t>
  </si>
  <si>
    <t>92533</t>
  </si>
  <si>
    <t>18,21</t>
  </si>
  <si>
    <t>92534</t>
  </si>
  <si>
    <t>17,14</t>
  </si>
  <si>
    <t>92535</t>
  </si>
  <si>
    <t>39,10</t>
  </si>
  <si>
    <t>92536</t>
  </si>
  <si>
    <t>92537</t>
  </si>
  <si>
    <t>16,84</t>
  </si>
  <si>
    <t>92538</t>
  </si>
  <si>
    <t>95934</t>
  </si>
  <si>
    <t>95935</t>
  </si>
  <si>
    <t>95936</t>
  </si>
  <si>
    <t>95937</t>
  </si>
  <si>
    <t>95938</t>
  </si>
  <si>
    <t>95939</t>
  </si>
  <si>
    <t>95940</t>
  </si>
  <si>
    <t>95941</t>
  </si>
  <si>
    <t>95942</t>
  </si>
  <si>
    <t>99,59</t>
  </si>
  <si>
    <t>96252</t>
  </si>
  <si>
    <t>96257</t>
  </si>
  <si>
    <t>96258</t>
  </si>
  <si>
    <t>96259</t>
  </si>
  <si>
    <t>96529</t>
  </si>
  <si>
    <t>96530</t>
  </si>
  <si>
    <t>96531</t>
  </si>
  <si>
    <t>86,47</t>
  </si>
  <si>
    <t>96532</t>
  </si>
  <si>
    <t>96533</t>
  </si>
  <si>
    <t>96534</t>
  </si>
  <si>
    <t>96535</t>
  </si>
  <si>
    <t>96536</t>
  </si>
  <si>
    <t>96537</t>
  </si>
  <si>
    <t>96538</t>
  </si>
  <si>
    <t>96539</t>
  </si>
  <si>
    <t>96540</t>
  </si>
  <si>
    <t>96541</t>
  </si>
  <si>
    <t>96542</t>
  </si>
  <si>
    <t>65,20</t>
  </si>
  <si>
    <t>96543</t>
  </si>
  <si>
    <t>97747</t>
  </si>
  <si>
    <t>73771/1</t>
  </si>
  <si>
    <t>21,87</t>
  </si>
  <si>
    <t>73990/1</t>
  </si>
  <si>
    <t>85662</t>
  </si>
  <si>
    <t>89996</t>
  </si>
  <si>
    <t>6,69</t>
  </si>
  <si>
    <t>89997</t>
  </si>
  <si>
    <t>89998</t>
  </si>
  <si>
    <t>6,26</t>
  </si>
  <si>
    <t>89999</t>
  </si>
  <si>
    <t>10,36</t>
  </si>
  <si>
    <t>90000</t>
  </si>
  <si>
    <t>7,80</t>
  </si>
  <si>
    <t>91593</t>
  </si>
  <si>
    <t>6,88</t>
  </si>
  <si>
    <t>91594</t>
  </si>
  <si>
    <t>7,31</t>
  </si>
  <si>
    <t>91595</t>
  </si>
  <si>
    <t>8,15</t>
  </si>
  <si>
    <t>91596</t>
  </si>
  <si>
    <t>91597</t>
  </si>
  <si>
    <t>5,00</t>
  </si>
  <si>
    <t>91598</t>
  </si>
  <si>
    <t>91599</t>
  </si>
  <si>
    <t>7,53</t>
  </si>
  <si>
    <t>91600</t>
  </si>
  <si>
    <t>8,04</t>
  </si>
  <si>
    <t>91601</t>
  </si>
  <si>
    <t>8,83</t>
  </si>
  <si>
    <t>91602</t>
  </si>
  <si>
    <t>8,22</t>
  </si>
  <si>
    <t>91603</t>
  </si>
  <si>
    <t>6,58</t>
  </si>
  <si>
    <t>92759</t>
  </si>
  <si>
    <t>10,19</t>
  </si>
  <si>
    <t>92760</t>
  </si>
  <si>
    <t>92761</t>
  </si>
  <si>
    <t>8,72</t>
  </si>
  <si>
    <t>92762</t>
  </si>
  <si>
    <t>7,12</t>
  </si>
  <si>
    <t>92763</t>
  </si>
  <si>
    <t>92764</t>
  </si>
  <si>
    <t>5,99</t>
  </si>
  <si>
    <t>92765</t>
  </si>
  <si>
    <t>5,54</t>
  </si>
  <si>
    <t>92766</t>
  </si>
  <si>
    <t>6,08</t>
  </si>
  <si>
    <t>92767</t>
  </si>
  <si>
    <t>10,28</t>
  </si>
  <si>
    <t>92768</t>
  </si>
  <si>
    <t>8,93</t>
  </si>
  <si>
    <t>92769</t>
  </si>
  <si>
    <t>7,97</t>
  </si>
  <si>
    <t>92770</t>
  </si>
  <si>
    <t>92771</t>
  </si>
  <si>
    <t>92772</t>
  </si>
  <si>
    <t>92773</t>
  </si>
  <si>
    <t>5,71</t>
  </si>
  <si>
    <t>92774</t>
  </si>
  <si>
    <t>92775</t>
  </si>
  <si>
    <t>92776</t>
  </si>
  <si>
    <t>10,75</t>
  </si>
  <si>
    <t>92777</t>
  </si>
  <si>
    <t>10,08</t>
  </si>
  <si>
    <t>92778</t>
  </si>
  <si>
    <t>8,14</t>
  </si>
  <si>
    <t>92779</t>
  </si>
  <si>
    <t>7,13</t>
  </si>
  <si>
    <t>92780</t>
  </si>
  <si>
    <t>6,50</t>
  </si>
  <si>
    <t>92781</t>
  </si>
  <si>
    <t>5,88</t>
  </si>
  <si>
    <t>92782</t>
  </si>
  <si>
    <t>6,27</t>
  </si>
  <si>
    <t>92783</t>
  </si>
  <si>
    <t>12,30</t>
  </si>
  <si>
    <t>92784</t>
  </si>
  <si>
    <t>10,57</t>
  </si>
  <si>
    <t>92785</t>
  </si>
  <si>
    <t>92786</t>
  </si>
  <si>
    <t>92787</t>
  </si>
  <si>
    <t>7,25</t>
  </si>
  <si>
    <t>92788</t>
  </si>
  <si>
    <t>92789</t>
  </si>
  <si>
    <t>6,01</t>
  </si>
  <si>
    <t>92790</t>
  </si>
  <si>
    <t>92791</t>
  </si>
  <si>
    <t>6,78</t>
  </si>
  <si>
    <t>92792</t>
  </si>
  <si>
    <t>6,24</t>
  </si>
  <si>
    <t>92793</t>
  </si>
  <si>
    <t>92794</t>
  </si>
  <si>
    <t>5,49</t>
  </si>
  <si>
    <t>92795</t>
  </si>
  <si>
    <t>92796</t>
  </si>
  <si>
    <t>5,03</t>
  </si>
  <si>
    <t>92797</t>
  </si>
  <si>
    <t>4,80</t>
  </si>
  <si>
    <t>92798</t>
  </si>
  <si>
    <t>92799</t>
  </si>
  <si>
    <t>7,16</t>
  </si>
  <si>
    <t>92800</t>
  </si>
  <si>
    <t>6,34</t>
  </si>
  <si>
    <t>92801</t>
  </si>
  <si>
    <t>5,98</t>
  </si>
  <si>
    <t>92802</t>
  </si>
  <si>
    <t>92803</t>
  </si>
  <si>
    <t>92804</t>
  </si>
  <si>
    <t>5,07</t>
  </si>
  <si>
    <t>92805</t>
  </si>
  <si>
    <t>92806</t>
  </si>
  <si>
    <t>4,78</t>
  </si>
  <si>
    <t>92875</t>
  </si>
  <si>
    <t>92876</t>
  </si>
  <si>
    <t>6,10</t>
  </si>
  <si>
    <t>92877</t>
  </si>
  <si>
    <t>5,50</t>
  </si>
  <si>
    <t>92878</t>
  </si>
  <si>
    <t>5,41</t>
  </si>
  <si>
    <t>92879</t>
  </si>
  <si>
    <t>5,33</t>
  </si>
  <si>
    <t>92880</t>
  </si>
  <si>
    <t>5,44</t>
  </si>
  <si>
    <t>92881</t>
  </si>
  <si>
    <t>5,42</t>
  </si>
  <si>
    <t>92882</t>
  </si>
  <si>
    <t>92883</t>
  </si>
  <si>
    <t>8,18</t>
  </si>
  <si>
    <t>92884</t>
  </si>
  <si>
    <t>92885</t>
  </si>
  <si>
    <t>92886</t>
  </si>
  <si>
    <t>92887</t>
  </si>
  <si>
    <t>6,18</t>
  </si>
  <si>
    <t>92888</t>
  </si>
  <si>
    <t>92915</t>
  </si>
  <si>
    <t>92916</t>
  </si>
  <si>
    <t>9,83</t>
  </si>
  <si>
    <t>92917</t>
  </si>
  <si>
    <t>92919</t>
  </si>
  <si>
    <t>7,63</t>
  </si>
  <si>
    <t>92921</t>
  </si>
  <si>
    <t>6,76</t>
  </si>
  <si>
    <t>92922</t>
  </si>
  <si>
    <t>92923</t>
  </si>
  <si>
    <t>92924</t>
  </si>
  <si>
    <t>95445</t>
  </si>
  <si>
    <t>5,25</t>
  </si>
  <si>
    <t>95446</t>
  </si>
  <si>
    <t>5,36</t>
  </si>
  <si>
    <t>95576</t>
  </si>
  <si>
    <t>8,90</t>
  </si>
  <si>
    <t>95577</t>
  </si>
  <si>
    <t>7,35</t>
  </si>
  <si>
    <t>95578</t>
  </si>
  <si>
    <t>6,66</t>
  </si>
  <si>
    <t>95579</t>
  </si>
  <si>
    <t>6,30</t>
  </si>
  <si>
    <t>95580</t>
  </si>
  <si>
    <t>95581</t>
  </si>
  <si>
    <t>6,43</t>
  </si>
  <si>
    <t>95583</t>
  </si>
  <si>
    <t>11,92</t>
  </si>
  <si>
    <t>95584</t>
  </si>
  <si>
    <t>9,60</t>
  </si>
  <si>
    <t>95585</t>
  </si>
  <si>
    <t>9,31</t>
  </si>
  <si>
    <t>95586</t>
  </si>
  <si>
    <t>95587</t>
  </si>
  <si>
    <t>6,93</t>
  </si>
  <si>
    <t>95588</t>
  </si>
  <si>
    <t>95589</t>
  </si>
  <si>
    <t>6,05</t>
  </si>
  <si>
    <t>95590</t>
  </si>
  <si>
    <t>95592</t>
  </si>
  <si>
    <t>14,73</t>
  </si>
  <si>
    <t>95593</t>
  </si>
  <si>
    <t>11,27</t>
  </si>
  <si>
    <t>95943</t>
  </si>
  <si>
    <t>15,46</t>
  </si>
  <si>
    <t>95944</t>
  </si>
  <si>
    <t>13,45</t>
  </si>
  <si>
    <t>95945</t>
  </si>
  <si>
    <t>95946</t>
  </si>
  <si>
    <t>8,00</t>
  </si>
  <si>
    <t>95947</t>
  </si>
  <si>
    <t>95948</t>
  </si>
  <si>
    <t>96544</t>
  </si>
  <si>
    <t>96545</t>
  </si>
  <si>
    <t>96546</t>
  </si>
  <si>
    <t>96547</t>
  </si>
  <si>
    <t>7,26</t>
  </si>
  <si>
    <t>96548</t>
  </si>
  <si>
    <t>6,67</t>
  </si>
  <si>
    <t>96549</t>
  </si>
  <si>
    <t>96550</t>
  </si>
  <si>
    <t>40780</t>
  </si>
  <si>
    <t>9,68</t>
  </si>
  <si>
    <t>74157/4</t>
  </si>
  <si>
    <t>89993</t>
  </si>
  <si>
    <t>89994</t>
  </si>
  <si>
    <t>89995</t>
  </si>
  <si>
    <t>90278</t>
  </si>
  <si>
    <t>90279</t>
  </si>
  <si>
    <t>90280</t>
  </si>
  <si>
    <t>90281</t>
  </si>
  <si>
    <t>90282</t>
  </si>
  <si>
    <t>90283</t>
  </si>
  <si>
    <t>90284</t>
  </si>
  <si>
    <t>90285</t>
  </si>
  <si>
    <t>362,41</t>
  </si>
  <si>
    <t>90853</t>
  </si>
  <si>
    <t>90854</t>
  </si>
  <si>
    <t>90855</t>
  </si>
  <si>
    <t>90856</t>
  </si>
  <si>
    <t>90857</t>
  </si>
  <si>
    <t>90858</t>
  </si>
  <si>
    <t>90859</t>
  </si>
  <si>
    <t>90860</t>
  </si>
  <si>
    <t>90861</t>
  </si>
  <si>
    <t>90862</t>
  </si>
  <si>
    <t>92718</t>
  </si>
  <si>
    <t>92719</t>
  </si>
  <si>
    <t>92720</t>
  </si>
  <si>
    <t>92721</t>
  </si>
  <si>
    <t>92722</t>
  </si>
  <si>
    <t>92723</t>
  </si>
  <si>
    <t>92724</t>
  </si>
  <si>
    <t>92725</t>
  </si>
  <si>
    <t>92726</t>
  </si>
  <si>
    <t>92727</t>
  </si>
  <si>
    <t>92728</t>
  </si>
  <si>
    <t>92729</t>
  </si>
  <si>
    <t>92730</t>
  </si>
  <si>
    <t>92731</t>
  </si>
  <si>
    <t>92732</t>
  </si>
  <si>
    <t>92733</t>
  </si>
  <si>
    <t>92734</t>
  </si>
  <si>
    <t>92735</t>
  </si>
  <si>
    <t>92736</t>
  </si>
  <si>
    <t>92739</t>
  </si>
  <si>
    <t>92740</t>
  </si>
  <si>
    <t>92741</t>
  </si>
  <si>
    <t>92742</t>
  </si>
  <si>
    <t>92873</t>
  </si>
  <si>
    <t>92874</t>
  </si>
  <si>
    <t>94962</t>
  </si>
  <si>
    <t>94963</t>
  </si>
  <si>
    <t>94964</t>
  </si>
  <si>
    <t>94965</t>
  </si>
  <si>
    <t>94966</t>
  </si>
  <si>
    <t>94967</t>
  </si>
  <si>
    <t>94968</t>
  </si>
  <si>
    <t>94969</t>
  </si>
  <si>
    <t>94970</t>
  </si>
  <si>
    <t>255,12</t>
  </si>
  <si>
    <t>94971</t>
  </si>
  <si>
    <t>94972</t>
  </si>
  <si>
    <t>94973</t>
  </si>
  <si>
    <t>94974</t>
  </si>
  <si>
    <t>94975</t>
  </si>
  <si>
    <t>96555</t>
  </si>
  <si>
    <t>96556</t>
  </si>
  <si>
    <t>96557</t>
  </si>
  <si>
    <t>96558</t>
  </si>
  <si>
    <t>99235</t>
  </si>
  <si>
    <t>99431</t>
  </si>
  <si>
    <t>99432</t>
  </si>
  <si>
    <t>99433</t>
  </si>
  <si>
    <t>99434</t>
  </si>
  <si>
    <t>99435</t>
  </si>
  <si>
    <t>99436</t>
  </si>
  <si>
    <t>99437</t>
  </si>
  <si>
    <t>99438</t>
  </si>
  <si>
    <t>99439</t>
  </si>
  <si>
    <t>74141/1</t>
  </si>
  <si>
    <t>74141/2</t>
  </si>
  <si>
    <t>74141/3</t>
  </si>
  <si>
    <t>74141/4</t>
  </si>
  <si>
    <t>99,86</t>
  </si>
  <si>
    <t>74202/1</t>
  </si>
  <si>
    <t>74202/2</t>
  </si>
  <si>
    <t>66,06</t>
  </si>
  <si>
    <t>73817/1</t>
  </si>
  <si>
    <t>73817/2</t>
  </si>
  <si>
    <t>74078/1</t>
  </si>
  <si>
    <t>83518</t>
  </si>
  <si>
    <t>95467</t>
  </si>
  <si>
    <t>68328</t>
  </si>
  <si>
    <t>73898/1</t>
  </si>
  <si>
    <t>79471</t>
  </si>
  <si>
    <t>98576</t>
  </si>
  <si>
    <t>93182</t>
  </si>
  <si>
    <t>25,56</t>
  </si>
  <si>
    <t>93183</t>
  </si>
  <si>
    <t>32,49</t>
  </si>
  <si>
    <t>93184</t>
  </si>
  <si>
    <t>93185</t>
  </si>
  <si>
    <t>31,92</t>
  </si>
  <si>
    <t>93186</t>
  </si>
  <si>
    <t>93187</t>
  </si>
  <si>
    <t>54,52</t>
  </si>
  <si>
    <t>93188</t>
  </si>
  <si>
    <t>45,29</t>
  </si>
  <si>
    <t>93189</t>
  </si>
  <si>
    <t>54,88</t>
  </si>
  <si>
    <t>93190</t>
  </si>
  <si>
    <t>27,33</t>
  </si>
  <si>
    <t>93191</t>
  </si>
  <si>
    <t>93192</t>
  </si>
  <si>
    <t>93193</t>
  </si>
  <si>
    <t>93194</t>
  </si>
  <si>
    <t>25,09</t>
  </si>
  <si>
    <t>93195</t>
  </si>
  <si>
    <t>29,99</t>
  </si>
  <si>
    <t>93196</t>
  </si>
  <si>
    <t>93197</t>
  </si>
  <si>
    <t>93198</t>
  </si>
  <si>
    <t>24,02</t>
  </si>
  <si>
    <t>93199</t>
  </si>
  <si>
    <t>23,56</t>
  </si>
  <si>
    <t>93200</t>
  </si>
  <si>
    <t>2,25</t>
  </si>
  <si>
    <t>93201</t>
  </si>
  <si>
    <t>4,85</t>
  </si>
  <si>
    <t>93202</t>
  </si>
  <si>
    <t>93203</t>
  </si>
  <si>
    <t>10,39</t>
  </si>
  <si>
    <t>93204</t>
  </si>
  <si>
    <t>93205</t>
  </si>
  <si>
    <t>71623</t>
  </si>
  <si>
    <t>74144/2</t>
  </si>
  <si>
    <t>25,08</t>
  </si>
  <si>
    <t>83513</t>
  </si>
  <si>
    <t>83514</t>
  </si>
  <si>
    <t>6,70</t>
  </si>
  <si>
    <t>84153</t>
  </si>
  <si>
    <t>84154</t>
  </si>
  <si>
    <t>97,25</t>
  </si>
  <si>
    <t>85233</t>
  </si>
  <si>
    <t>95952</t>
  </si>
  <si>
    <t>95953</t>
  </si>
  <si>
    <t>95954</t>
  </si>
  <si>
    <t>95955</t>
  </si>
  <si>
    <t>95956</t>
  </si>
  <si>
    <t>95957</t>
  </si>
  <si>
    <t>95969</t>
  </si>
  <si>
    <t>97733</t>
  </si>
  <si>
    <t>97734</t>
  </si>
  <si>
    <t>97735</t>
  </si>
  <si>
    <t>97736</t>
  </si>
  <si>
    <t>97737</t>
  </si>
  <si>
    <t>97738</t>
  </si>
  <si>
    <t>97739</t>
  </si>
  <si>
    <t>97740</t>
  </si>
  <si>
    <t>98615</t>
  </si>
  <si>
    <t>98616</t>
  </si>
  <si>
    <t>98617</t>
  </si>
  <si>
    <t>56,27</t>
  </si>
  <si>
    <t>98618</t>
  </si>
  <si>
    <t>98619</t>
  </si>
  <si>
    <t>98620</t>
  </si>
  <si>
    <t>98621</t>
  </si>
  <si>
    <t>86,46</t>
  </si>
  <si>
    <t>98622</t>
  </si>
  <si>
    <t>98623</t>
  </si>
  <si>
    <t>98624</t>
  </si>
  <si>
    <t>98625</t>
  </si>
  <si>
    <t>98626</t>
  </si>
  <si>
    <t>88,11</t>
  </si>
  <si>
    <t>98655</t>
  </si>
  <si>
    <t>98656</t>
  </si>
  <si>
    <t>98657</t>
  </si>
  <si>
    <t>409,56</t>
  </si>
  <si>
    <t>98658</t>
  </si>
  <si>
    <t>98659</t>
  </si>
  <si>
    <t>98746</t>
  </si>
  <si>
    <t>98749</t>
  </si>
  <si>
    <t>62,39</t>
  </si>
  <si>
    <t>98750</t>
  </si>
  <si>
    <t>71,33</t>
  </si>
  <si>
    <t>98751</t>
  </si>
  <si>
    <t>98752</t>
  </si>
  <si>
    <t>98753</t>
  </si>
  <si>
    <t>98560</t>
  </si>
  <si>
    <t>98561</t>
  </si>
  <si>
    <t>29,86</t>
  </si>
  <si>
    <t>98562</t>
  </si>
  <si>
    <t>30,00</t>
  </si>
  <si>
    <t>83735</t>
  </si>
  <si>
    <t>56,56</t>
  </si>
  <si>
    <t>98555</t>
  </si>
  <si>
    <t>28,47</t>
  </si>
  <si>
    <t>98556</t>
  </si>
  <si>
    <t>98558</t>
  </si>
  <si>
    <t>7,36</t>
  </si>
  <si>
    <t>98559</t>
  </si>
  <si>
    <t>68053</t>
  </si>
  <si>
    <t>5,06</t>
  </si>
  <si>
    <t>74033/1</t>
  </si>
  <si>
    <t>98546</t>
  </si>
  <si>
    <t>98547</t>
  </si>
  <si>
    <t>73762/4</t>
  </si>
  <si>
    <t>74066/2</t>
  </si>
  <si>
    <t>74106/1</t>
  </si>
  <si>
    <t>8,41</t>
  </si>
  <si>
    <t>98557</t>
  </si>
  <si>
    <t>24,09</t>
  </si>
  <si>
    <t>73872/1</t>
  </si>
  <si>
    <t>73872/2</t>
  </si>
  <si>
    <t>53,41</t>
  </si>
  <si>
    <t>72124</t>
  </si>
  <si>
    <t>74025/1</t>
  </si>
  <si>
    <t>74190/1</t>
  </si>
  <si>
    <t>98563</t>
  </si>
  <si>
    <t>98564</t>
  </si>
  <si>
    <t>98565</t>
  </si>
  <si>
    <t>98566</t>
  </si>
  <si>
    <t>98567</t>
  </si>
  <si>
    <t>98568</t>
  </si>
  <si>
    <t>98569</t>
  </si>
  <si>
    <t>53,03</t>
  </si>
  <si>
    <t>98570</t>
  </si>
  <si>
    <t>62,69</t>
  </si>
  <si>
    <t>98571</t>
  </si>
  <si>
    <t>27,58</t>
  </si>
  <si>
    <t>98572</t>
  </si>
  <si>
    <t>34,11</t>
  </si>
  <si>
    <t>98573</t>
  </si>
  <si>
    <t>73798/1</t>
  </si>
  <si>
    <t>73798/3</t>
  </si>
  <si>
    <t>91831</t>
  </si>
  <si>
    <t>91834</t>
  </si>
  <si>
    <t>91836</t>
  </si>
  <si>
    <t>91842</t>
  </si>
  <si>
    <t>91844</t>
  </si>
  <si>
    <t>91846</t>
  </si>
  <si>
    <t>91852</t>
  </si>
  <si>
    <t>6,19</t>
  </si>
  <si>
    <t>91854</t>
  </si>
  <si>
    <t>91856</t>
  </si>
  <si>
    <t>8,56</t>
  </si>
  <si>
    <t>91862</t>
  </si>
  <si>
    <t>6,55</t>
  </si>
  <si>
    <t>91863</t>
  </si>
  <si>
    <t>91864</t>
  </si>
  <si>
    <t>9,99</t>
  </si>
  <si>
    <t>91865</t>
  </si>
  <si>
    <t>12,33</t>
  </si>
  <si>
    <t>91866</t>
  </si>
  <si>
    <t>5,26</t>
  </si>
  <si>
    <t>91867</t>
  </si>
  <si>
    <t>91868</t>
  </si>
  <si>
    <t>8,70</t>
  </si>
  <si>
    <t>91869</t>
  </si>
  <si>
    <t>11,05</t>
  </si>
  <si>
    <t>91870</t>
  </si>
  <si>
    <t>91871</t>
  </si>
  <si>
    <t>9,03</t>
  </si>
  <si>
    <t>91872</t>
  </si>
  <si>
    <t>11,33</t>
  </si>
  <si>
    <t>91873</t>
  </si>
  <si>
    <t>13,63</t>
  </si>
  <si>
    <t>93008</t>
  </si>
  <si>
    <t>93009</t>
  </si>
  <si>
    <t>14,79</t>
  </si>
  <si>
    <t>93010</t>
  </si>
  <si>
    <t>93011</t>
  </si>
  <si>
    <t>24,55</t>
  </si>
  <si>
    <t>93012</t>
  </si>
  <si>
    <t>95726</t>
  </si>
  <si>
    <t>4,45</t>
  </si>
  <si>
    <t>95727</t>
  </si>
  <si>
    <t>95728</t>
  </si>
  <si>
    <t>95729</t>
  </si>
  <si>
    <t>95730</t>
  </si>
  <si>
    <t>6,71</t>
  </si>
  <si>
    <t>95731</t>
  </si>
  <si>
    <t>95732</t>
  </si>
  <si>
    <t>95745</t>
  </si>
  <si>
    <t>15,59</t>
  </si>
  <si>
    <t>95746</t>
  </si>
  <si>
    <t>19,36</t>
  </si>
  <si>
    <t>95747</t>
  </si>
  <si>
    <t>31,61</t>
  </si>
  <si>
    <t>95748</t>
  </si>
  <si>
    <t>95749</t>
  </si>
  <si>
    <t>95750</t>
  </si>
  <si>
    <t>24,62</t>
  </si>
  <si>
    <t>95751</t>
  </si>
  <si>
    <t>36,71</t>
  </si>
  <si>
    <t>95752</t>
  </si>
  <si>
    <t>39,30</t>
  </si>
  <si>
    <t>72263</t>
  </si>
  <si>
    <t>19,99</t>
  </si>
  <si>
    <t>72271</t>
  </si>
  <si>
    <t>11,36</t>
  </si>
  <si>
    <t>72272</t>
  </si>
  <si>
    <t>12,49</t>
  </si>
  <si>
    <t>73782/2</t>
  </si>
  <si>
    <t>73782/3</t>
  </si>
  <si>
    <t>73782/4</t>
  </si>
  <si>
    <t>114,00</t>
  </si>
  <si>
    <t>73782/5</t>
  </si>
  <si>
    <t>21,05</t>
  </si>
  <si>
    <t>83377</t>
  </si>
  <si>
    <t>9,11</t>
  </si>
  <si>
    <t>91874</t>
  </si>
  <si>
    <t>3,76</t>
  </si>
  <si>
    <t>91875</t>
  </si>
  <si>
    <t>91876</t>
  </si>
  <si>
    <t>91877</t>
  </si>
  <si>
    <t>8,55</t>
  </si>
  <si>
    <t>91878</t>
  </si>
  <si>
    <t>91879</t>
  </si>
  <si>
    <t>91880</t>
  </si>
  <si>
    <t>7,64</t>
  </si>
  <si>
    <t>91881</t>
  </si>
  <si>
    <t>91882</t>
  </si>
  <si>
    <t>91884</t>
  </si>
  <si>
    <t>6,98</t>
  </si>
  <si>
    <t>91885</t>
  </si>
  <si>
    <t>91886</t>
  </si>
  <si>
    <t>9,79</t>
  </si>
  <si>
    <t>91887</t>
  </si>
  <si>
    <t>6,65</t>
  </si>
  <si>
    <t>91889</t>
  </si>
  <si>
    <t>6,45</t>
  </si>
  <si>
    <t>91890</t>
  </si>
  <si>
    <t>91892</t>
  </si>
  <si>
    <t>9,32</t>
  </si>
  <si>
    <t>91893</t>
  </si>
  <si>
    <t>10,88</t>
  </si>
  <si>
    <t>91896</t>
  </si>
  <si>
    <t>13,37</t>
  </si>
  <si>
    <t>91898</t>
  </si>
  <si>
    <t>14,77</t>
  </si>
  <si>
    <t>91899</t>
  </si>
  <si>
    <t>91901</t>
  </si>
  <si>
    <t>8,09</t>
  </si>
  <si>
    <t>91902</t>
  </si>
  <si>
    <t>91904</t>
  </si>
  <si>
    <t>91905</t>
  </si>
  <si>
    <t>12,51</t>
  </si>
  <si>
    <t>91908</t>
  </si>
  <si>
    <t>15,05</t>
  </si>
  <si>
    <t>91910</t>
  </si>
  <si>
    <t>16,45</t>
  </si>
  <si>
    <t>91911</t>
  </si>
  <si>
    <t>10,16</t>
  </si>
  <si>
    <t>91913</t>
  </si>
  <si>
    <t>9,96</t>
  </si>
  <si>
    <t>91914</t>
  </si>
  <si>
    <t>91916</t>
  </si>
  <si>
    <t>12,41</t>
  </si>
  <si>
    <t>91917</t>
  </si>
  <si>
    <t>91920</t>
  </si>
  <si>
    <t>15,24</t>
  </si>
  <si>
    <t>91922</t>
  </si>
  <si>
    <t>93013</t>
  </si>
  <si>
    <t>11,07</t>
  </si>
  <si>
    <t>93014</t>
  </si>
  <si>
    <t>13,43</t>
  </si>
  <si>
    <t>93015</t>
  </si>
  <si>
    <t>19,51</t>
  </si>
  <si>
    <t>93016</t>
  </si>
  <si>
    <t>93017</t>
  </si>
  <si>
    <t>34,30</t>
  </si>
  <si>
    <t>93018</t>
  </si>
  <si>
    <t>16,83</t>
  </si>
  <si>
    <t>93020</t>
  </si>
  <si>
    <t>93022</t>
  </si>
  <si>
    <t>93024</t>
  </si>
  <si>
    <t>93026</t>
  </si>
  <si>
    <t>95733</t>
  </si>
  <si>
    <t>95734</t>
  </si>
  <si>
    <t>5,78</t>
  </si>
  <si>
    <t>95735</t>
  </si>
  <si>
    <t>95736</t>
  </si>
  <si>
    <t>5,87</t>
  </si>
  <si>
    <t>95738</t>
  </si>
  <si>
    <t>7,02</t>
  </si>
  <si>
    <t>95753</t>
  </si>
  <si>
    <t>5,59</t>
  </si>
  <si>
    <t>95754</t>
  </si>
  <si>
    <t>95755</t>
  </si>
  <si>
    <t>95756</t>
  </si>
  <si>
    <t>13,17</t>
  </si>
  <si>
    <t>95757</t>
  </si>
  <si>
    <t>95758</t>
  </si>
  <si>
    <t>9,64</t>
  </si>
  <si>
    <t>95759</t>
  </si>
  <si>
    <t>95760</t>
  </si>
  <si>
    <t>91924</t>
  </si>
  <si>
    <t>91925</t>
  </si>
  <si>
    <t>2,20</t>
  </si>
  <si>
    <t>91926</t>
  </si>
  <si>
    <t>91927</t>
  </si>
  <si>
    <t>2,92</t>
  </si>
  <si>
    <t>91928</t>
  </si>
  <si>
    <t>3,66</t>
  </si>
  <si>
    <t>91929</t>
  </si>
  <si>
    <t>91930</t>
  </si>
  <si>
    <t>91931</t>
  </si>
  <si>
    <t>91932</t>
  </si>
  <si>
    <t>91933</t>
  </si>
  <si>
    <t>91934</t>
  </si>
  <si>
    <t>91935</t>
  </si>
  <si>
    <t>92979</t>
  </si>
  <si>
    <t>4,68</t>
  </si>
  <si>
    <t>92980</t>
  </si>
  <si>
    <t>92981</t>
  </si>
  <si>
    <t>92982</t>
  </si>
  <si>
    <t>7,72</t>
  </si>
  <si>
    <t>92983</t>
  </si>
  <si>
    <t>13,05</t>
  </si>
  <si>
    <t>92984</t>
  </si>
  <si>
    <t>92985</t>
  </si>
  <si>
    <t>17,35</t>
  </si>
  <si>
    <t>92986</t>
  </si>
  <si>
    <t>17,82</t>
  </si>
  <si>
    <t>92987</t>
  </si>
  <si>
    <t>92988</t>
  </si>
  <si>
    <t>92989</t>
  </si>
  <si>
    <t>34,01</t>
  </si>
  <si>
    <t>92990</t>
  </si>
  <si>
    <t>33,64</t>
  </si>
  <si>
    <t>92991</t>
  </si>
  <si>
    <t>44,20</t>
  </si>
  <si>
    <t>92992</t>
  </si>
  <si>
    <t>92993</t>
  </si>
  <si>
    <t>92994</t>
  </si>
  <si>
    <t>57,01</t>
  </si>
  <si>
    <t>92995</t>
  </si>
  <si>
    <t>92996</t>
  </si>
  <si>
    <t>92997</t>
  </si>
  <si>
    <t>92998</t>
  </si>
  <si>
    <t>85,83</t>
  </si>
  <si>
    <t>92999</t>
  </si>
  <si>
    <t>93000</t>
  </si>
  <si>
    <t>93001</t>
  </si>
  <si>
    <t>93002</t>
  </si>
  <si>
    <t>83446</t>
  </si>
  <si>
    <t>91936</t>
  </si>
  <si>
    <t>91937</t>
  </si>
  <si>
    <t>8,35</t>
  </si>
  <si>
    <t>91939</t>
  </si>
  <si>
    <t>91940</t>
  </si>
  <si>
    <t>11,49</t>
  </si>
  <si>
    <t>91941</t>
  </si>
  <si>
    <t>7,51</t>
  </si>
  <si>
    <t>91942</t>
  </si>
  <si>
    <t>26,75</t>
  </si>
  <si>
    <t>91943</t>
  </si>
  <si>
    <t>91944</t>
  </si>
  <si>
    <t>92865</t>
  </si>
  <si>
    <t>92866</t>
  </si>
  <si>
    <t>92867</t>
  </si>
  <si>
    <t>92868</t>
  </si>
  <si>
    <t>10,71</t>
  </si>
  <si>
    <t>92869</t>
  </si>
  <si>
    <t>92870</t>
  </si>
  <si>
    <t>92871</t>
  </si>
  <si>
    <t>13,06</t>
  </si>
  <si>
    <t>92872</t>
  </si>
  <si>
    <t>8,50</t>
  </si>
  <si>
    <t>95777</t>
  </si>
  <si>
    <t>95778</t>
  </si>
  <si>
    <t>95779</t>
  </si>
  <si>
    <t>20,35</t>
  </si>
  <si>
    <t>95780</t>
  </si>
  <si>
    <t>24,16</t>
  </si>
  <si>
    <t>95781</t>
  </si>
  <si>
    <t>24,51</t>
  </si>
  <si>
    <t>95782</t>
  </si>
  <si>
    <t>25,42</t>
  </si>
  <si>
    <t>95785</t>
  </si>
  <si>
    <t>28,69</t>
  </si>
  <si>
    <t>95787</t>
  </si>
  <si>
    <t>95789</t>
  </si>
  <si>
    <t>95791</t>
  </si>
  <si>
    <t>95795</t>
  </si>
  <si>
    <t>95796</t>
  </si>
  <si>
    <t>95797</t>
  </si>
  <si>
    <t>95801</t>
  </si>
  <si>
    <t>30,16</t>
  </si>
  <si>
    <t>95802</t>
  </si>
  <si>
    <t>33,55</t>
  </si>
  <si>
    <t>95803</t>
  </si>
  <si>
    <t>95804</t>
  </si>
  <si>
    <t>95805</t>
  </si>
  <si>
    <t>95806</t>
  </si>
  <si>
    <t>18,64</t>
  </si>
  <si>
    <t>95807</t>
  </si>
  <si>
    <t>20,67</t>
  </si>
  <si>
    <t>95808</t>
  </si>
  <si>
    <t>95809</t>
  </si>
  <si>
    <t>23,17</t>
  </si>
  <si>
    <t>95810</t>
  </si>
  <si>
    <t>95811</t>
  </si>
  <si>
    <t>95812</t>
  </si>
  <si>
    <t>95813</t>
  </si>
  <si>
    <t>95814</t>
  </si>
  <si>
    <t>13,51</t>
  </si>
  <si>
    <t>95815</t>
  </si>
  <si>
    <t>17,20</t>
  </si>
  <si>
    <t>95816</t>
  </si>
  <si>
    <t>25,49</t>
  </si>
  <si>
    <t>95817</t>
  </si>
  <si>
    <t>26,29</t>
  </si>
  <si>
    <t>95818</t>
  </si>
  <si>
    <t>97886</t>
  </si>
  <si>
    <t>97887</t>
  </si>
  <si>
    <t>97888</t>
  </si>
  <si>
    <t>97889</t>
  </si>
  <si>
    <t>97890</t>
  </si>
  <si>
    <t>97891</t>
  </si>
  <si>
    <t>97892</t>
  </si>
  <si>
    <t>97893</t>
  </si>
  <si>
    <t>97894</t>
  </si>
  <si>
    <t>68066</t>
  </si>
  <si>
    <t>72319</t>
  </si>
  <si>
    <t>72341</t>
  </si>
  <si>
    <t>72343</t>
  </si>
  <si>
    <t>72344</t>
  </si>
  <si>
    <t>72345</t>
  </si>
  <si>
    <t>74130/1</t>
  </si>
  <si>
    <t>11,96</t>
  </si>
  <si>
    <t>74130/2</t>
  </si>
  <si>
    <t>18,19</t>
  </si>
  <si>
    <t>74130/3</t>
  </si>
  <si>
    <t>74130/4</t>
  </si>
  <si>
    <t>77,36</t>
  </si>
  <si>
    <t>74130/5</t>
  </si>
  <si>
    <t>74130/6</t>
  </si>
  <si>
    <t>74130/7</t>
  </si>
  <si>
    <t>74130/8</t>
  </si>
  <si>
    <t>74130/9</t>
  </si>
  <si>
    <t>74130/10</t>
  </si>
  <si>
    <t>74131/1</t>
  </si>
  <si>
    <t>74131/4</t>
  </si>
  <si>
    <t>74131/5</t>
  </si>
  <si>
    <t>74131/6</t>
  </si>
  <si>
    <t>74131/7</t>
  </si>
  <si>
    <t>74131/8</t>
  </si>
  <si>
    <t>83463</t>
  </si>
  <si>
    <t>84402</t>
  </si>
  <si>
    <t>93653</t>
  </si>
  <si>
    <t>93654</t>
  </si>
  <si>
    <t>9,43</t>
  </si>
  <si>
    <t>93655</t>
  </si>
  <si>
    <t>10,26</t>
  </si>
  <si>
    <t>93656</t>
  </si>
  <si>
    <t>93657</t>
  </si>
  <si>
    <t>11,35</t>
  </si>
  <si>
    <t>93658</t>
  </si>
  <si>
    <t>16,56</t>
  </si>
  <si>
    <t>93659</t>
  </si>
  <si>
    <t>18,80</t>
  </si>
  <si>
    <t>93660</t>
  </si>
  <si>
    <t>93661</t>
  </si>
  <si>
    <t>93662</t>
  </si>
  <si>
    <t>93663</t>
  </si>
  <si>
    <t>93664</t>
  </si>
  <si>
    <t>49,23</t>
  </si>
  <si>
    <t>93665</t>
  </si>
  <si>
    <t>52,15</t>
  </si>
  <si>
    <t>93666</t>
  </si>
  <si>
    <t>93667</t>
  </si>
  <si>
    <t>55,35</t>
  </si>
  <si>
    <t>93668</t>
  </si>
  <si>
    <t>56,83</t>
  </si>
  <si>
    <t>93669</t>
  </si>
  <si>
    <t>59,43</t>
  </si>
  <si>
    <t>93670</t>
  </si>
  <si>
    <t>93671</t>
  </si>
  <si>
    <t>93672</t>
  </si>
  <si>
    <t>93673</t>
  </si>
  <si>
    <t>74,77</t>
  </si>
  <si>
    <t>72339</t>
  </si>
  <si>
    <t>83403</t>
  </si>
  <si>
    <t>83465</t>
  </si>
  <si>
    <t>43,50</t>
  </si>
  <si>
    <t>91945</t>
  </si>
  <si>
    <t>7,59</t>
  </si>
  <si>
    <t>91946</t>
  </si>
  <si>
    <t>6,31</t>
  </si>
  <si>
    <t>91947</t>
  </si>
  <si>
    <t>91949</t>
  </si>
  <si>
    <t>11,55</t>
  </si>
  <si>
    <t>91950</t>
  </si>
  <si>
    <t>10,00</t>
  </si>
  <si>
    <t>91951</t>
  </si>
  <si>
    <t>9,07</t>
  </si>
  <si>
    <t>91952</t>
  </si>
  <si>
    <t>91953</t>
  </si>
  <si>
    <t>20,63</t>
  </si>
  <si>
    <t>91954</t>
  </si>
  <si>
    <t>19,25</t>
  </si>
  <si>
    <t>91955</t>
  </si>
  <si>
    <t>91956</t>
  </si>
  <si>
    <t>31,20</t>
  </si>
  <si>
    <t>91957</t>
  </si>
  <si>
    <t>91958</t>
  </si>
  <si>
    <t>91959</t>
  </si>
  <si>
    <t>32,62</t>
  </si>
  <si>
    <t>91960</t>
  </si>
  <si>
    <t>91961</t>
  </si>
  <si>
    <t>91962</t>
  </si>
  <si>
    <t>91963</t>
  </si>
  <si>
    <t>91964</t>
  </si>
  <si>
    <t>91965</t>
  </si>
  <si>
    <t>49,50</t>
  </si>
  <si>
    <t>91966</t>
  </si>
  <si>
    <t>38,31</t>
  </si>
  <si>
    <t>91967</t>
  </si>
  <si>
    <t>44,62</t>
  </si>
  <si>
    <t>91968</t>
  </si>
  <si>
    <t>91969</t>
  </si>
  <si>
    <t>91970</t>
  </si>
  <si>
    <t>55,45</t>
  </si>
  <si>
    <t>91971</t>
  </si>
  <si>
    <t>65,45</t>
  </si>
  <si>
    <t>91972</t>
  </si>
  <si>
    <t>91973</t>
  </si>
  <si>
    <t>91974</t>
  </si>
  <si>
    <t>91975</t>
  </si>
  <si>
    <t>91976</t>
  </si>
  <si>
    <t>91977</t>
  </si>
  <si>
    <t>84,59</t>
  </si>
  <si>
    <t>91978</t>
  </si>
  <si>
    <t>91979</t>
  </si>
  <si>
    <t>36,89</t>
  </si>
  <si>
    <t>91980</t>
  </si>
  <si>
    <t>91981</t>
  </si>
  <si>
    <t>91982</t>
  </si>
  <si>
    <t>91983</t>
  </si>
  <si>
    <t>91984</t>
  </si>
  <si>
    <t>13,42</t>
  </si>
  <si>
    <t>91985</t>
  </si>
  <si>
    <t>19,73</t>
  </si>
  <si>
    <t>91986</t>
  </si>
  <si>
    <t>91987</t>
  </si>
  <si>
    <t>91988</t>
  </si>
  <si>
    <t>16,69</t>
  </si>
  <si>
    <t>91989</t>
  </si>
  <si>
    <t>23,00</t>
  </si>
  <si>
    <t>91990</t>
  </si>
  <si>
    <t>25,67</t>
  </si>
  <si>
    <t>91991</t>
  </si>
  <si>
    <t>91992</t>
  </si>
  <si>
    <t>31,98</t>
  </si>
  <si>
    <t>91993</t>
  </si>
  <si>
    <t>33,75</t>
  </si>
  <si>
    <t>91994</t>
  </si>
  <si>
    <t>18,33</t>
  </si>
  <si>
    <t>91995</t>
  </si>
  <si>
    <t>91996</t>
  </si>
  <si>
    <t>24,64</t>
  </si>
  <si>
    <t>91997</t>
  </si>
  <si>
    <t>91998</t>
  </si>
  <si>
    <t>15,48</t>
  </si>
  <si>
    <t>91999</t>
  </si>
  <si>
    <t>92000</t>
  </si>
  <si>
    <t>21,79</t>
  </si>
  <si>
    <t>92001</t>
  </si>
  <si>
    <t>92002</t>
  </si>
  <si>
    <t>92003</t>
  </si>
  <si>
    <t>37,84</t>
  </si>
  <si>
    <t>92004</t>
  </si>
  <si>
    <t>92005</t>
  </si>
  <si>
    <t>44,15</t>
  </si>
  <si>
    <t>92006</t>
  </si>
  <si>
    <t>28,60</t>
  </si>
  <si>
    <t>92007</t>
  </si>
  <si>
    <t>32,14</t>
  </si>
  <si>
    <t>92008</t>
  </si>
  <si>
    <t>92009</t>
  </si>
  <si>
    <t>38,45</t>
  </si>
  <si>
    <t>92010</t>
  </si>
  <si>
    <t>92011</t>
  </si>
  <si>
    <t>92012</t>
  </si>
  <si>
    <t>92013</t>
  </si>
  <si>
    <t>92014</t>
  </si>
  <si>
    <t>92015</t>
  </si>
  <si>
    <t>92016</t>
  </si>
  <si>
    <t>48,02</t>
  </si>
  <si>
    <t>92017</t>
  </si>
  <si>
    <t>53,33</t>
  </si>
  <si>
    <t>92018</t>
  </si>
  <si>
    <t>92019</t>
  </si>
  <si>
    <t>92020</t>
  </si>
  <si>
    <t>81,63</t>
  </si>
  <si>
    <t>92021</t>
  </si>
  <si>
    <t>92022</t>
  </si>
  <si>
    <t>92023</t>
  </si>
  <si>
    <t>92024</t>
  </si>
  <si>
    <t>46,28</t>
  </si>
  <si>
    <t>92025</t>
  </si>
  <si>
    <t>52,59</t>
  </si>
  <si>
    <t>92026</t>
  </si>
  <si>
    <t>42,27</t>
  </si>
  <si>
    <t>92027</t>
  </si>
  <si>
    <t>92028</t>
  </si>
  <si>
    <t>35,22</t>
  </si>
  <si>
    <t>92029</t>
  </si>
  <si>
    <t>92030</t>
  </si>
  <si>
    <t>92031</t>
  </si>
  <si>
    <t>92032</t>
  </si>
  <si>
    <t>92033</t>
  </si>
  <si>
    <t>58,40</t>
  </si>
  <si>
    <t>92034</t>
  </si>
  <si>
    <t>47,20</t>
  </si>
  <si>
    <t>92035</t>
  </si>
  <si>
    <t>72278</t>
  </si>
  <si>
    <t>72280</t>
  </si>
  <si>
    <t>73953/4</t>
  </si>
  <si>
    <t>73953/8</t>
  </si>
  <si>
    <t>175,51</t>
  </si>
  <si>
    <t>73953/9</t>
  </si>
  <si>
    <t>83391</t>
  </si>
  <si>
    <t>27,79</t>
  </si>
  <si>
    <t>83392</t>
  </si>
  <si>
    <t>20,44</t>
  </si>
  <si>
    <t>83393</t>
  </si>
  <si>
    <t>83470</t>
  </si>
  <si>
    <t>93040</t>
  </si>
  <si>
    <t>93041</t>
  </si>
  <si>
    <t>93042</t>
  </si>
  <si>
    <t>93043</t>
  </si>
  <si>
    <t>93044</t>
  </si>
  <si>
    <t>12,77</t>
  </si>
  <si>
    <t>93045</t>
  </si>
  <si>
    <t>97583</t>
  </si>
  <si>
    <t>42,60</t>
  </si>
  <si>
    <t>97584</t>
  </si>
  <si>
    <t>97585</t>
  </si>
  <si>
    <t>97586</t>
  </si>
  <si>
    <t>76,41</t>
  </si>
  <si>
    <t>97587</t>
  </si>
  <si>
    <t>97589</t>
  </si>
  <si>
    <t>97590</t>
  </si>
  <si>
    <t>53,69</t>
  </si>
  <si>
    <t>97591</t>
  </si>
  <si>
    <t>97592</t>
  </si>
  <si>
    <t>97593</t>
  </si>
  <si>
    <t>97594</t>
  </si>
  <si>
    <t>97595</t>
  </si>
  <si>
    <t>97596</t>
  </si>
  <si>
    <t>33,15</t>
  </si>
  <si>
    <t>97597</t>
  </si>
  <si>
    <t>97598</t>
  </si>
  <si>
    <t>97599</t>
  </si>
  <si>
    <t>97609</t>
  </si>
  <si>
    <t>97610</t>
  </si>
  <si>
    <t>35,21</t>
  </si>
  <si>
    <t>97611</t>
  </si>
  <si>
    <t>97612</t>
  </si>
  <si>
    <t>97613</t>
  </si>
  <si>
    <t>22,40</t>
  </si>
  <si>
    <t>97614</t>
  </si>
  <si>
    <t>97615</t>
  </si>
  <si>
    <t>30,07</t>
  </si>
  <si>
    <t>97616</t>
  </si>
  <si>
    <t>33,70</t>
  </si>
  <si>
    <t>97617</t>
  </si>
  <si>
    <t>97618</t>
  </si>
  <si>
    <t>41598</t>
  </si>
  <si>
    <t>72941</t>
  </si>
  <si>
    <t>73624</t>
  </si>
  <si>
    <t>73767/1</t>
  </si>
  <si>
    <t>9,85</t>
  </si>
  <si>
    <t>73767/2</t>
  </si>
  <si>
    <t>10,65</t>
  </si>
  <si>
    <t>73767/3</t>
  </si>
  <si>
    <t>73767/4</t>
  </si>
  <si>
    <t>4,92</t>
  </si>
  <si>
    <t>73767/5</t>
  </si>
  <si>
    <t>4,48</t>
  </si>
  <si>
    <t>73781/1</t>
  </si>
  <si>
    <t>73781/2</t>
  </si>
  <si>
    <t>73781/3</t>
  </si>
  <si>
    <t>88543</t>
  </si>
  <si>
    <t>88544</t>
  </si>
  <si>
    <t>88,36</t>
  </si>
  <si>
    <t>88545</t>
  </si>
  <si>
    <t>83397</t>
  </si>
  <si>
    <t>73769/1</t>
  </si>
  <si>
    <t>73769/2</t>
  </si>
  <si>
    <t>73769/3</t>
  </si>
  <si>
    <t>73769/4</t>
  </si>
  <si>
    <t>73855/1</t>
  </si>
  <si>
    <t>72281</t>
  </si>
  <si>
    <t>72282</t>
  </si>
  <si>
    <t>135,67</t>
  </si>
  <si>
    <t>73831/2</t>
  </si>
  <si>
    <t>32,28</t>
  </si>
  <si>
    <t>73831/3</t>
  </si>
  <si>
    <t>73831/4</t>
  </si>
  <si>
    <t>20,83</t>
  </si>
  <si>
    <t>73831/5</t>
  </si>
  <si>
    <t>26,87</t>
  </si>
  <si>
    <t>73831/6</t>
  </si>
  <si>
    <t>47,35</t>
  </si>
  <si>
    <t>73831/7</t>
  </si>
  <si>
    <t>73831/8</t>
  </si>
  <si>
    <t>43,57</t>
  </si>
  <si>
    <t>73831/9</t>
  </si>
  <si>
    <t>74231/1</t>
  </si>
  <si>
    <t>130,52</t>
  </si>
  <si>
    <t>74246/1</t>
  </si>
  <si>
    <t>83399</t>
  </si>
  <si>
    <t>29,25</t>
  </si>
  <si>
    <t>83400</t>
  </si>
  <si>
    <t>83401</t>
  </si>
  <si>
    <t>83402</t>
  </si>
  <si>
    <t>46,75</t>
  </si>
  <si>
    <t>83475</t>
  </si>
  <si>
    <t>83478</t>
  </si>
  <si>
    <t>83479</t>
  </si>
  <si>
    <t>83480</t>
  </si>
  <si>
    <t>83481</t>
  </si>
  <si>
    <t>97600</t>
  </si>
  <si>
    <t>97601</t>
  </si>
  <si>
    <t>97605</t>
  </si>
  <si>
    <t>97606</t>
  </si>
  <si>
    <t>97607</t>
  </si>
  <si>
    <t>97608</t>
  </si>
  <si>
    <t>73857/1</t>
  </si>
  <si>
    <t>73857/2</t>
  </si>
  <si>
    <t>73857/3</t>
  </si>
  <si>
    <t>73857/4</t>
  </si>
  <si>
    <t>73857/5</t>
  </si>
  <si>
    <t>73857/6</t>
  </si>
  <si>
    <t>73857/7</t>
  </si>
  <si>
    <t>73857/8</t>
  </si>
  <si>
    <t>73857/9</t>
  </si>
  <si>
    <t>73857/10</t>
  </si>
  <si>
    <t>93128</t>
  </si>
  <si>
    <t>93137</t>
  </si>
  <si>
    <t>127,04</t>
  </si>
  <si>
    <t>93138</t>
  </si>
  <si>
    <t>93139</t>
  </si>
  <si>
    <t>93140</t>
  </si>
  <si>
    <t>93141</t>
  </si>
  <si>
    <t>93142</t>
  </si>
  <si>
    <t>143,73</t>
  </si>
  <si>
    <t>93143</t>
  </si>
  <si>
    <t>93144</t>
  </si>
  <si>
    <t>93145</t>
  </si>
  <si>
    <t>153,65</t>
  </si>
  <si>
    <t>93146</t>
  </si>
  <si>
    <t>93147</t>
  </si>
  <si>
    <t>8260</t>
  </si>
  <si>
    <t>72315</t>
  </si>
  <si>
    <t>25,62</t>
  </si>
  <si>
    <t>96971</t>
  </si>
  <si>
    <t>20,68</t>
  </si>
  <si>
    <t>96972</t>
  </si>
  <si>
    <t>28,64</t>
  </si>
  <si>
    <t>96973</t>
  </si>
  <si>
    <t>96974</t>
  </si>
  <si>
    <t>96975</t>
  </si>
  <si>
    <t>58,37</t>
  </si>
  <si>
    <t>96976</t>
  </si>
  <si>
    <t>96977</t>
  </si>
  <si>
    <t>26,80</t>
  </si>
  <si>
    <t>96978</t>
  </si>
  <si>
    <t>96979</t>
  </si>
  <si>
    <t>96984</t>
  </si>
  <si>
    <t>41,87</t>
  </si>
  <si>
    <t>96985</t>
  </si>
  <si>
    <t>96986</t>
  </si>
  <si>
    <t>96987</t>
  </si>
  <si>
    <t>82,97</t>
  </si>
  <si>
    <t>96988</t>
  </si>
  <si>
    <t>95,01</t>
  </si>
  <si>
    <t>96989</t>
  </si>
  <si>
    <t>98463</t>
  </si>
  <si>
    <t>9535</t>
  </si>
  <si>
    <t>72327</t>
  </si>
  <si>
    <t>6,68</t>
  </si>
  <si>
    <t>72328</t>
  </si>
  <si>
    <t>72330</t>
  </si>
  <si>
    <t>34,98</t>
  </si>
  <si>
    <t>73780/2</t>
  </si>
  <si>
    <t>219,96</t>
  </si>
  <si>
    <t>73780/3</t>
  </si>
  <si>
    <t>73780/4</t>
  </si>
  <si>
    <t>83482</t>
  </si>
  <si>
    <t>83487</t>
  </si>
  <si>
    <t>83490</t>
  </si>
  <si>
    <t>83491</t>
  </si>
  <si>
    <t>83492</t>
  </si>
  <si>
    <t>83493</t>
  </si>
  <si>
    <t>85195</t>
  </si>
  <si>
    <t>88547</t>
  </si>
  <si>
    <t>72283</t>
  </si>
  <si>
    <t>72287</t>
  </si>
  <si>
    <t>72288</t>
  </si>
  <si>
    <t>72553</t>
  </si>
  <si>
    <t>72554</t>
  </si>
  <si>
    <t>73775/1</t>
  </si>
  <si>
    <t>145,10</t>
  </si>
  <si>
    <t>73775/2</t>
  </si>
  <si>
    <t>83633</t>
  </si>
  <si>
    <t>83634</t>
  </si>
  <si>
    <t>83635</t>
  </si>
  <si>
    <t>96765</t>
  </si>
  <si>
    <t>72337</t>
  </si>
  <si>
    <t>23,04</t>
  </si>
  <si>
    <t>73749/1</t>
  </si>
  <si>
    <t>73749/2</t>
  </si>
  <si>
    <t>73749/3</t>
  </si>
  <si>
    <t>1,90</t>
  </si>
  <si>
    <t>83366</t>
  </si>
  <si>
    <t>83367</t>
  </si>
  <si>
    <t>83368</t>
  </si>
  <si>
    <t>83369</t>
  </si>
  <si>
    <t>83370</t>
  </si>
  <si>
    <t>83371</t>
  </si>
  <si>
    <t>64,08</t>
  </si>
  <si>
    <t>84676</t>
  </si>
  <si>
    <t>84796</t>
  </si>
  <si>
    <t>84798</t>
  </si>
  <si>
    <t>98261</t>
  </si>
  <si>
    <t>3,01</t>
  </si>
  <si>
    <t>98262</t>
  </si>
  <si>
    <t>98263</t>
  </si>
  <si>
    <t>4,28</t>
  </si>
  <si>
    <t>98264</t>
  </si>
  <si>
    <t>98265</t>
  </si>
  <si>
    <t>5,63</t>
  </si>
  <si>
    <t>98266</t>
  </si>
  <si>
    <t>98267</t>
  </si>
  <si>
    <t>98268</t>
  </si>
  <si>
    <t>98269</t>
  </si>
  <si>
    <t>98270</t>
  </si>
  <si>
    <t>98271</t>
  </si>
  <si>
    <t>55,59</t>
  </si>
  <si>
    <t>98272</t>
  </si>
  <si>
    <t>131,02</t>
  </si>
  <si>
    <t>98273</t>
  </si>
  <si>
    <t>2,47</t>
  </si>
  <si>
    <t>98274</t>
  </si>
  <si>
    <t>98275</t>
  </si>
  <si>
    <t>98276</t>
  </si>
  <si>
    <t>7,78</t>
  </si>
  <si>
    <t>98277</t>
  </si>
  <si>
    <t>98278</t>
  </si>
  <si>
    <t>19,40</t>
  </si>
  <si>
    <t>98279</t>
  </si>
  <si>
    <t>33,30</t>
  </si>
  <si>
    <t>98280</t>
  </si>
  <si>
    <t>6,03</t>
  </si>
  <si>
    <t>98281</t>
  </si>
  <si>
    <t>6,61</t>
  </si>
  <si>
    <t>98282</t>
  </si>
  <si>
    <t>7,30</t>
  </si>
  <si>
    <t>98283</t>
  </si>
  <si>
    <t>7,85</t>
  </si>
  <si>
    <t>98284</t>
  </si>
  <si>
    <t>8,65</t>
  </si>
  <si>
    <t>98285</t>
  </si>
  <si>
    <t>9,12</t>
  </si>
  <si>
    <t>98286</t>
  </si>
  <si>
    <t>98287</t>
  </si>
  <si>
    <t>1,20</t>
  </si>
  <si>
    <t>98288</t>
  </si>
  <si>
    <t>1,76</t>
  </si>
  <si>
    <t>98289</t>
  </si>
  <si>
    <t>98290</t>
  </si>
  <si>
    <t>98291</t>
  </si>
  <si>
    <t>98292</t>
  </si>
  <si>
    <t>98293</t>
  </si>
  <si>
    <t>98400</t>
  </si>
  <si>
    <t>12,09</t>
  </si>
  <si>
    <t>98401</t>
  </si>
  <si>
    <t>18,87</t>
  </si>
  <si>
    <t>98402</t>
  </si>
  <si>
    <t>98397</t>
  </si>
  <si>
    <t>74003/1</t>
  </si>
  <si>
    <t>85120</t>
  </si>
  <si>
    <t>83486</t>
  </si>
  <si>
    <t>83643</t>
  </si>
  <si>
    <t>83644</t>
  </si>
  <si>
    <t>83645</t>
  </si>
  <si>
    <t>83646</t>
  </si>
  <si>
    <t>83647</t>
  </si>
  <si>
    <t>83648</t>
  </si>
  <si>
    <t>83649</t>
  </si>
  <si>
    <t>83650</t>
  </si>
  <si>
    <t>98294</t>
  </si>
  <si>
    <t>98295</t>
  </si>
  <si>
    <t>98296</t>
  </si>
  <si>
    <t>98297</t>
  </si>
  <si>
    <t>2,38</t>
  </si>
  <si>
    <t>98301</t>
  </si>
  <si>
    <t>98302</t>
  </si>
  <si>
    <t>98304</t>
  </si>
  <si>
    <t>98307</t>
  </si>
  <si>
    <t>98308</t>
  </si>
  <si>
    <t>98593</t>
  </si>
  <si>
    <t>89355</t>
  </si>
  <si>
    <t>13,91</t>
  </si>
  <si>
    <t>89356</t>
  </si>
  <si>
    <t>16,36</t>
  </si>
  <si>
    <t>89357</t>
  </si>
  <si>
    <t>22,28</t>
  </si>
  <si>
    <t>89401</t>
  </si>
  <si>
    <t>5,64</t>
  </si>
  <si>
    <t>89402</t>
  </si>
  <si>
    <t>6,83</t>
  </si>
  <si>
    <t>89403</t>
  </si>
  <si>
    <t>89446</t>
  </si>
  <si>
    <t>89447</t>
  </si>
  <si>
    <t>6,63</t>
  </si>
  <si>
    <t>89448</t>
  </si>
  <si>
    <t>9,47</t>
  </si>
  <si>
    <t>89449</t>
  </si>
  <si>
    <t>89450</t>
  </si>
  <si>
    <t>89451</t>
  </si>
  <si>
    <t>89452</t>
  </si>
  <si>
    <t>89508</t>
  </si>
  <si>
    <t>15,39</t>
  </si>
  <si>
    <t>89509</t>
  </si>
  <si>
    <t>20,79</t>
  </si>
  <si>
    <t>89511</t>
  </si>
  <si>
    <t>30,68</t>
  </si>
  <si>
    <t>89512</t>
  </si>
  <si>
    <t>89576</t>
  </si>
  <si>
    <t>89578</t>
  </si>
  <si>
    <t>89580</t>
  </si>
  <si>
    <t>89633</t>
  </si>
  <si>
    <t>16,31</t>
  </si>
  <si>
    <t>89634</t>
  </si>
  <si>
    <t>23,91</t>
  </si>
  <si>
    <t>89635</t>
  </si>
  <si>
    <t>89636</t>
  </si>
  <si>
    <t>89711</t>
  </si>
  <si>
    <t>15,07</t>
  </si>
  <si>
    <t>89712</t>
  </si>
  <si>
    <t>89713</t>
  </si>
  <si>
    <t>33,36</t>
  </si>
  <si>
    <t>89714</t>
  </si>
  <si>
    <t>89716</t>
  </si>
  <si>
    <t>89717</t>
  </si>
  <si>
    <t>89770</t>
  </si>
  <si>
    <t>89771</t>
  </si>
  <si>
    <t>89773</t>
  </si>
  <si>
    <t>74,66</t>
  </si>
  <si>
    <t>89775</t>
  </si>
  <si>
    <t>89798</t>
  </si>
  <si>
    <t>89799</t>
  </si>
  <si>
    <t>14,64</t>
  </si>
  <si>
    <t>89800</t>
  </si>
  <si>
    <t>89848</t>
  </si>
  <si>
    <t>22,57</t>
  </si>
  <si>
    <t>89849</t>
  </si>
  <si>
    <t>89865</t>
  </si>
  <si>
    <t>9,66</t>
  </si>
  <si>
    <t>91784</t>
  </si>
  <si>
    <t>32,67</t>
  </si>
  <si>
    <t>91785</t>
  </si>
  <si>
    <t>91786</t>
  </si>
  <si>
    <t>91787</t>
  </si>
  <si>
    <t>91788</t>
  </si>
  <si>
    <t>91789</t>
  </si>
  <si>
    <t>32,52</t>
  </si>
  <si>
    <t>91790</t>
  </si>
  <si>
    <t>91791</t>
  </si>
  <si>
    <t>91792</t>
  </si>
  <si>
    <t>43,92</t>
  </si>
  <si>
    <t>91793</t>
  </si>
  <si>
    <t>91794</t>
  </si>
  <si>
    <t>91795</t>
  </si>
  <si>
    <t>91796</t>
  </si>
  <si>
    <t>92275</t>
  </si>
  <si>
    <t>92276</t>
  </si>
  <si>
    <t>39,94</t>
  </si>
  <si>
    <t>92277</t>
  </si>
  <si>
    <t>92278</t>
  </si>
  <si>
    <t>92279</t>
  </si>
  <si>
    <t>92280</t>
  </si>
  <si>
    <t>92281</t>
  </si>
  <si>
    <t>92282</t>
  </si>
  <si>
    <t>92283</t>
  </si>
  <si>
    <t>92284</t>
  </si>
  <si>
    <t>92285</t>
  </si>
  <si>
    <t>92286</t>
  </si>
  <si>
    <t>92305</t>
  </si>
  <si>
    <t>21,94</t>
  </si>
  <si>
    <t>92306</t>
  </si>
  <si>
    <t>92307</t>
  </si>
  <si>
    <t>92308</t>
  </si>
  <si>
    <t>92309</t>
  </si>
  <si>
    <t>92310</t>
  </si>
  <si>
    <t>92320</t>
  </si>
  <si>
    <t>92321</t>
  </si>
  <si>
    <t>92322</t>
  </si>
  <si>
    <t>62,12</t>
  </si>
  <si>
    <t>92323</t>
  </si>
  <si>
    <t>92324</t>
  </si>
  <si>
    <t>92325</t>
  </si>
  <si>
    <t>92335</t>
  </si>
  <si>
    <t>54,42</t>
  </si>
  <si>
    <t>92336</t>
  </si>
  <si>
    <t>92337</t>
  </si>
  <si>
    <t>92338</t>
  </si>
  <si>
    <t>92339</t>
  </si>
  <si>
    <t>92341</t>
  </si>
  <si>
    <t>92342</t>
  </si>
  <si>
    <t>92343</t>
  </si>
  <si>
    <t>92361</t>
  </si>
  <si>
    <t>92362</t>
  </si>
  <si>
    <t>92364</t>
  </si>
  <si>
    <t>92365</t>
  </si>
  <si>
    <t>92366</t>
  </si>
  <si>
    <t>52,57</t>
  </si>
  <si>
    <t>92367</t>
  </si>
  <si>
    <t>92368</t>
  </si>
  <si>
    <t>92648</t>
  </si>
  <si>
    <t>52,26</t>
  </si>
  <si>
    <t>92649</t>
  </si>
  <si>
    <t>63,52</t>
  </si>
  <si>
    <t>92650</t>
  </si>
  <si>
    <t>92652</t>
  </si>
  <si>
    <t>36,78</t>
  </si>
  <si>
    <t>92653</t>
  </si>
  <si>
    <t>92654</t>
  </si>
  <si>
    <t>92655</t>
  </si>
  <si>
    <t>92656</t>
  </si>
  <si>
    <t>88,44</t>
  </si>
  <si>
    <t>92687</t>
  </si>
  <si>
    <t>17,62</t>
  </si>
  <si>
    <t>92688</t>
  </si>
  <si>
    <t>92689</t>
  </si>
  <si>
    <t>26,84</t>
  </si>
  <si>
    <t>92690</t>
  </si>
  <si>
    <t>94462</t>
  </si>
  <si>
    <t>94463</t>
  </si>
  <si>
    <t>94464</t>
  </si>
  <si>
    <t>94602</t>
  </si>
  <si>
    <t>94603</t>
  </si>
  <si>
    <t>94604</t>
  </si>
  <si>
    <t>94605</t>
  </si>
  <si>
    <t>94648</t>
  </si>
  <si>
    <t>7,46</t>
  </si>
  <si>
    <t>94649</t>
  </si>
  <si>
    <t>94650</t>
  </si>
  <si>
    <t>94651</t>
  </si>
  <si>
    <t>94652</t>
  </si>
  <si>
    <t>26,82</t>
  </si>
  <si>
    <t>94653</t>
  </si>
  <si>
    <t>94654</t>
  </si>
  <si>
    <t>94655</t>
  </si>
  <si>
    <t>94716</t>
  </si>
  <si>
    <t>15,65</t>
  </si>
  <si>
    <t>94717</t>
  </si>
  <si>
    <t>22,37</t>
  </si>
  <si>
    <t>94718</t>
  </si>
  <si>
    <t>94719</t>
  </si>
  <si>
    <t>35,85</t>
  </si>
  <si>
    <t>94720</t>
  </si>
  <si>
    <t>94721</t>
  </si>
  <si>
    <t>94722</t>
  </si>
  <si>
    <t>137,09</t>
  </si>
  <si>
    <t>95697</t>
  </si>
  <si>
    <t>49,09</t>
  </si>
  <si>
    <t>96635</t>
  </si>
  <si>
    <t>21,77</t>
  </si>
  <si>
    <t>96636</t>
  </si>
  <si>
    <t>23,09</t>
  </si>
  <si>
    <t>96644</t>
  </si>
  <si>
    <t>13,64</t>
  </si>
  <si>
    <t>96645</t>
  </si>
  <si>
    <t>17,74</t>
  </si>
  <si>
    <t>96646</t>
  </si>
  <si>
    <t>27,56</t>
  </si>
  <si>
    <t>96647</t>
  </si>
  <si>
    <t>12,17</t>
  </si>
  <si>
    <t>96648</t>
  </si>
  <si>
    <t>96649</t>
  </si>
  <si>
    <t>96668</t>
  </si>
  <si>
    <t>7,98</t>
  </si>
  <si>
    <t>96669</t>
  </si>
  <si>
    <t>9,90</t>
  </si>
  <si>
    <t>96670</t>
  </si>
  <si>
    <t>96671</t>
  </si>
  <si>
    <t>20,18</t>
  </si>
  <si>
    <t>96672</t>
  </si>
  <si>
    <t>29,67</t>
  </si>
  <si>
    <t>96673</t>
  </si>
  <si>
    <t>48,25</t>
  </si>
  <si>
    <t>96674</t>
  </si>
  <si>
    <t>96675</t>
  </si>
  <si>
    <t>96676</t>
  </si>
  <si>
    <t>7,95</t>
  </si>
  <si>
    <t>96677</t>
  </si>
  <si>
    <t>13,08</t>
  </si>
  <si>
    <t>96678</t>
  </si>
  <si>
    <t>18,18</t>
  </si>
  <si>
    <t>96679</t>
  </si>
  <si>
    <t>96680</t>
  </si>
  <si>
    <t>35,93</t>
  </si>
  <si>
    <t>96681</t>
  </si>
  <si>
    <t>96682</t>
  </si>
  <si>
    <t>96683</t>
  </si>
  <si>
    <t>96718</t>
  </si>
  <si>
    <t>96719</t>
  </si>
  <si>
    <t>11,43</t>
  </si>
  <si>
    <t>96720</t>
  </si>
  <si>
    <t>13,83</t>
  </si>
  <si>
    <t>96721</t>
  </si>
  <si>
    <t>96722</t>
  </si>
  <si>
    <t>24,97</t>
  </si>
  <si>
    <t>96723</t>
  </si>
  <si>
    <t>32,50</t>
  </si>
  <si>
    <t>96724</t>
  </si>
  <si>
    <t>96725</t>
  </si>
  <si>
    <t>68,80</t>
  </si>
  <si>
    <t>96726</t>
  </si>
  <si>
    <t>96727</t>
  </si>
  <si>
    <t>10,13</t>
  </si>
  <si>
    <t>96728</t>
  </si>
  <si>
    <t>11,87</t>
  </si>
  <si>
    <t>96729</t>
  </si>
  <si>
    <t>96730</t>
  </si>
  <si>
    <t>21,89</t>
  </si>
  <si>
    <t>96731</t>
  </si>
  <si>
    <t>96732</t>
  </si>
  <si>
    <t>96733</t>
  </si>
  <si>
    <t>96734</t>
  </si>
  <si>
    <t>96735</t>
  </si>
  <si>
    <t>96794</t>
  </si>
  <si>
    <t>96795</t>
  </si>
  <si>
    <t>96796</t>
  </si>
  <si>
    <t>10,43</t>
  </si>
  <si>
    <t>96797</t>
  </si>
  <si>
    <t>15,50</t>
  </si>
  <si>
    <t>96798</t>
  </si>
  <si>
    <t>96799</t>
  </si>
  <si>
    <t>8,19</t>
  </si>
  <si>
    <t>96800</t>
  </si>
  <si>
    <t>11,75</t>
  </si>
  <si>
    <t>96801</t>
  </si>
  <si>
    <t>17,79</t>
  </si>
  <si>
    <t>97327</t>
  </si>
  <si>
    <t>17,23</t>
  </si>
  <si>
    <t>97328</t>
  </si>
  <si>
    <t>29,96</t>
  </si>
  <si>
    <t>97329</t>
  </si>
  <si>
    <t>97330</t>
  </si>
  <si>
    <t>97331</t>
  </si>
  <si>
    <t>17,49</t>
  </si>
  <si>
    <t>97332</t>
  </si>
  <si>
    <t>97333</t>
  </si>
  <si>
    <t>97334</t>
  </si>
  <si>
    <t>97335</t>
  </si>
  <si>
    <t>45,20</t>
  </si>
  <si>
    <t>97336</t>
  </si>
  <si>
    <t>97337</t>
  </si>
  <si>
    <t>97338</t>
  </si>
  <si>
    <t>97339</t>
  </si>
  <si>
    <t>97340</t>
  </si>
  <si>
    <t>97341</t>
  </si>
  <si>
    <t>97342</t>
  </si>
  <si>
    <t>48,76</t>
  </si>
  <si>
    <t>97343</t>
  </si>
  <si>
    <t>97344</t>
  </si>
  <si>
    <t>97345</t>
  </si>
  <si>
    <t>97346</t>
  </si>
  <si>
    <t>97347</t>
  </si>
  <si>
    <t>97348</t>
  </si>
  <si>
    <t>97349</t>
  </si>
  <si>
    <t>97350</t>
  </si>
  <si>
    <t>130,90</t>
  </si>
  <si>
    <t>97351</t>
  </si>
  <si>
    <t>97352</t>
  </si>
  <si>
    <t>97353</t>
  </si>
  <si>
    <t>97354</t>
  </si>
  <si>
    <t>97355</t>
  </si>
  <si>
    <t>97356</t>
  </si>
  <si>
    <t>44,69</t>
  </si>
  <si>
    <t>97357</t>
  </si>
  <si>
    <t>97358</t>
  </si>
  <si>
    <t>97498</t>
  </si>
  <si>
    <t>27,13</t>
  </si>
  <si>
    <t>97535</t>
  </si>
  <si>
    <t>30,70</t>
  </si>
  <si>
    <t>97536</t>
  </si>
  <si>
    <t>38,90</t>
  </si>
  <si>
    <t>72293</t>
  </si>
  <si>
    <t>72294</t>
  </si>
  <si>
    <t>8,71</t>
  </si>
  <si>
    <t>72295</t>
  </si>
  <si>
    <t>72306</t>
  </si>
  <si>
    <t>72307</t>
  </si>
  <si>
    <t>72313</t>
  </si>
  <si>
    <t>72482</t>
  </si>
  <si>
    <t>72619</t>
  </si>
  <si>
    <t>72620</t>
  </si>
  <si>
    <t>72621</t>
  </si>
  <si>
    <t>72667</t>
  </si>
  <si>
    <t>72668</t>
  </si>
  <si>
    <t>72669</t>
  </si>
  <si>
    <t>72681</t>
  </si>
  <si>
    <t>72682</t>
  </si>
  <si>
    <t>72683</t>
  </si>
  <si>
    <t>72719</t>
  </si>
  <si>
    <t>72720</t>
  </si>
  <si>
    <t>72721</t>
  </si>
  <si>
    <t>89358</t>
  </si>
  <si>
    <t>5,68</t>
  </si>
  <si>
    <t>89359</t>
  </si>
  <si>
    <t>5,92</t>
  </si>
  <si>
    <t>89360</t>
  </si>
  <si>
    <t>89361</t>
  </si>
  <si>
    <t>6,53</t>
  </si>
  <si>
    <t>89362</t>
  </si>
  <si>
    <t>6,74</t>
  </si>
  <si>
    <t>89363</t>
  </si>
  <si>
    <t>89364</t>
  </si>
  <si>
    <t>89365</t>
  </si>
  <si>
    <t>7,83</t>
  </si>
  <si>
    <t>89366</t>
  </si>
  <si>
    <t>11,09</t>
  </si>
  <si>
    <t>89367</t>
  </si>
  <si>
    <t>89368</t>
  </si>
  <si>
    <t>10,46</t>
  </si>
  <si>
    <t>89369</t>
  </si>
  <si>
    <t>12,23</t>
  </si>
  <si>
    <t>89370</t>
  </si>
  <si>
    <t>89371</t>
  </si>
  <si>
    <t>89372</t>
  </si>
  <si>
    <t>89373</t>
  </si>
  <si>
    <t>89374</t>
  </si>
  <si>
    <t>7,17</t>
  </si>
  <si>
    <t>89375</t>
  </si>
  <si>
    <t>89376</t>
  </si>
  <si>
    <t>89377</t>
  </si>
  <si>
    <t>89378</t>
  </si>
  <si>
    <t>4,94</t>
  </si>
  <si>
    <t>89379</t>
  </si>
  <si>
    <t>11,24</t>
  </si>
  <si>
    <t>89380</t>
  </si>
  <si>
    <t>6,87</t>
  </si>
  <si>
    <t>89381</t>
  </si>
  <si>
    <t>89382</t>
  </si>
  <si>
    <t>10,37</t>
  </si>
  <si>
    <t>89383</t>
  </si>
  <si>
    <t>89384</t>
  </si>
  <si>
    <t>89385</t>
  </si>
  <si>
    <t>89386</t>
  </si>
  <si>
    <t>89387</t>
  </si>
  <si>
    <t>89388</t>
  </si>
  <si>
    <t>8,33</t>
  </si>
  <si>
    <t>89389</t>
  </si>
  <si>
    <t>89390</t>
  </si>
  <si>
    <t>15,11</t>
  </si>
  <si>
    <t>89391</t>
  </si>
  <si>
    <t>6,56</t>
  </si>
  <si>
    <t>89392</t>
  </si>
  <si>
    <t>17,69</t>
  </si>
  <si>
    <t>89393</t>
  </si>
  <si>
    <t>89394</t>
  </si>
  <si>
    <t>89395</t>
  </si>
  <si>
    <t>9,33</t>
  </si>
  <si>
    <t>89396</t>
  </si>
  <si>
    <t>14,37</t>
  </si>
  <si>
    <t>89397</t>
  </si>
  <si>
    <t>10,67</t>
  </si>
  <si>
    <t>89398</t>
  </si>
  <si>
    <t>89399</t>
  </si>
  <si>
    <t>21,61</t>
  </si>
  <si>
    <t>89400</t>
  </si>
  <si>
    <t>89404</t>
  </si>
  <si>
    <t>89405</t>
  </si>
  <si>
    <t>3,98</t>
  </si>
  <si>
    <t>89406</t>
  </si>
  <si>
    <t>4,98</t>
  </si>
  <si>
    <t>89407</t>
  </si>
  <si>
    <t>89408</t>
  </si>
  <si>
    <t>89409</t>
  </si>
  <si>
    <t>89410</t>
  </si>
  <si>
    <t>6,07</t>
  </si>
  <si>
    <t>89411</t>
  </si>
  <si>
    <t>5,60</t>
  </si>
  <si>
    <t>89412</t>
  </si>
  <si>
    <t>89413</t>
  </si>
  <si>
    <t>89414</t>
  </si>
  <si>
    <t>7,77</t>
  </si>
  <si>
    <t>89415</t>
  </si>
  <si>
    <t>9,54</t>
  </si>
  <si>
    <t>89416</t>
  </si>
  <si>
    <t>7,47</t>
  </si>
  <si>
    <t>89417</t>
  </si>
  <si>
    <t>89418</t>
  </si>
  <si>
    <t>7,62</t>
  </si>
  <si>
    <t>89419</t>
  </si>
  <si>
    <t>3,33</t>
  </si>
  <si>
    <t>89420</t>
  </si>
  <si>
    <t>5,89</t>
  </si>
  <si>
    <t>89421</t>
  </si>
  <si>
    <t>89422</t>
  </si>
  <si>
    <t>2,94</t>
  </si>
  <si>
    <t>89423</t>
  </si>
  <si>
    <t>5,58</t>
  </si>
  <si>
    <t>89424</t>
  </si>
  <si>
    <t>89425</t>
  </si>
  <si>
    <t>9,74</t>
  </si>
  <si>
    <t>89426</t>
  </si>
  <si>
    <t>5,37</t>
  </si>
  <si>
    <t>89427</t>
  </si>
  <si>
    <t>7,42</t>
  </si>
  <si>
    <t>89428</t>
  </si>
  <si>
    <t>8,87</t>
  </si>
  <si>
    <t>89429</t>
  </si>
  <si>
    <t>89430</t>
  </si>
  <si>
    <t>89431</t>
  </si>
  <si>
    <t>4,84</t>
  </si>
  <si>
    <t>89432</t>
  </si>
  <si>
    <t>19,87</t>
  </si>
  <si>
    <t>89433</t>
  </si>
  <si>
    <t>89434</t>
  </si>
  <si>
    <t>89435</t>
  </si>
  <si>
    <t>89436</t>
  </si>
  <si>
    <t>89437</t>
  </si>
  <si>
    <t>89438</t>
  </si>
  <si>
    <t>5,28</t>
  </si>
  <si>
    <t>89439</t>
  </si>
  <si>
    <t>89440</t>
  </si>
  <si>
    <t>89441</t>
  </si>
  <si>
    <t>11,38</t>
  </si>
  <si>
    <t>89442</t>
  </si>
  <si>
    <t>7,68</t>
  </si>
  <si>
    <t>89443</t>
  </si>
  <si>
    <t>9,50</t>
  </si>
  <si>
    <t>89444</t>
  </si>
  <si>
    <t>18,06</t>
  </si>
  <si>
    <t>89445</t>
  </si>
  <si>
    <t>10,83</t>
  </si>
  <si>
    <t>89481</t>
  </si>
  <si>
    <t>3,38</t>
  </si>
  <si>
    <t>89485</t>
  </si>
  <si>
    <t>89489</t>
  </si>
  <si>
    <t>89490</t>
  </si>
  <si>
    <t>89492</t>
  </si>
  <si>
    <t>89493</t>
  </si>
  <si>
    <t>89494</t>
  </si>
  <si>
    <t>8,27</t>
  </si>
  <si>
    <t>89496</t>
  </si>
  <si>
    <t>6,20</t>
  </si>
  <si>
    <t>89497</t>
  </si>
  <si>
    <t>7,93</t>
  </si>
  <si>
    <t>89498</t>
  </si>
  <si>
    <t>8,58</t>
  </si>
  <si>
    <t>89499</t>
  </si>
  <si>
    <t>12,75</t>
  </si>
  <si>
    <t>89500</t>
  </si>
  <si>
    <t>89501</t>
  </si>
  <si>
    <t>9,57</t>
  </si>
  <si>
    <t>89502</t>
  </si>
  <si>
    <t>89503</t>
  </si>
  <si>
    <t>15,92</t>
  </si>
  <si>
    <t>89504</t>
  </si>
  <si>
    <t>14,05</t>
  </si>
  <si>
    <t>89505</t>
  </si>
  <si>
    <t>89506</t>
  </si>
  <si>
    <t>89507</t>
  </si>
  <si>
    <t>89510</t>
  </si>
  <si>
    <t>21,40</t>
  </si>
  <si>
    <t>89513</t>
  </si>
  <si>
    <t>89514</t>
  </si>
  <si>
    <t>89515</t>
  </si>
  <si>
    <t>89516</t>
  </si>
  <si>
    <t>89517</t>
  </si>
  <si>
    <t>89518</t>
  </si>
  <si>
    <t>10,09</t>
  </si>
  <si>
    <t>89519</t>
  </si>
  <si>
    <t>31,09</t>
  </si>
  <si>
    <t>89520</t>
  </si>
  <si>
    <t>89521</t>
  </si>
  <si>
    <t>83,70</t>
  </si>
  <si>
    <t>89522</t>
  </si>
  <si>
    <t>20,28</t>
  </si>
  <si>
    <t>89523</t>
  </si>
  <si>
    <t>89524</t>
  </si>
  <si>
    <t>17,93</t>
  </si>
  <si>
    <t>89525</t>
  </si>
  <si>
    <t>89526</t>
  </si>
  <si>
    <t>89527</t>
  </si>
  <si>
    <t>89528</t>
  </si>
  <si>
    <t>2,67</t>
  </si>
  <si>
    <t>89529</t>
  </si>
  <si>
    <t>89530</t>
  </si>
  <si>
    <t>89531</t>
  </si>
  <si>
    <t>24,49</t>
  </si>
  <si>
    <t>89532</t>
  </si>
  <si>
    <t>4,60</t>
  </si>
  <si>
    <t>89533</t>
  </si>
  <si>
    <t>89534</t>
  </si>
  <si>
    <t>89535</t>
  </si>
  <si>
    <t>39,14</t>
  </si>
  <si>
    <t>89536</t>
  </si>
  <si>
    <t>8,10</t>
  </si>
  <si>
    <t>89538</t>
  </si>
  <si>
    <t>89540</t>
  </si>
  <si>
    <t>89541</t>
  </si>
  <si>
    <t>89542</t>
  </si>
  <si>
    <t>19,03</t>
  </si>
  <si>
    <t>89544</t>
  </si>
  <si>
    <t>89545</t>
  </si>
  <si>
    <t>9,10</t>
  </si>
  <si>
    <t>89546</t>
  </si>
  <si>
    <t>7,86</t>
  </si>
  <si>
    <t>89547</t>
  </si>
  <si>
    <t>13,58</t>
  </si>
  <si>
    <t>89548</t>
  </si>
  <si>
    <t>89549</t>
  </si>
  <si>
    <t>10,45</t>
  </si>
  <si>
    <t>89550</t>
  </si>
  <si>
    <t>89551</t>
  </si>
  <si>
    <t>89552</t>
  </si>
  <si>
    <t>89553</t>
  </si>
  <si>
    <t>3,93</t>
  </si>
  <si>
    <t>89554</t>
  </si>
  <si>
    <t>89555</t>
  </si>
  <si>
    <t>15,06</t>
  </si>
  <si>
    <t>89556</t>
  </si>
  <si>
    <t>24,76</t>
  </si>
  <si>
    <t>89557</t>
  </si>
  <si>
    <t>89558</t>
  </si>
  <si>
    <t>89559</t>
  </si>
  <si>
    <t>43,78</t>
  </si>
  <si>
    <t>89561</t>
  </si>
  <si>
    <t>9,26</t>
  </si>
  <si>
    <t>89562</t>
  </si>
  <si>
    <t>6,35</t>
  </si>
  <si>
    <t>89563</t>
  </si>
  <si>
    <t>14,90</t>
  </si>
  <si>
    <t>89564</t>
  </si>
  <si>
    <t>11,26</t>
  </si>
  <si>
    <t>89565</t>
  </si>
  <si>
    <t>89566</t>
  </si>
  <si>
    <t>89567</t>
  </si>
  <si>
    <t>89568</t>
  </si>
  <si>
    <t>22,38</t>
  </si>
  <si>
    <t>89569</t>
  </si>
  <si>
    <t>89570</t>
  </si>
  <si>
    <t>89571</t>
  </si>
  <si>
    <t>49,93</t>
  </si>
  <si>
    <t>89572</t>
  </si>
  <si>
    <t>89573</t>
  </si>
  <si>
    <t>89574</t>
  </si>
  <si>
    <t>89575</t>
  </si>
  <si>
    <t>7,57</t>
  </si>
  <si>
    <t>89577</t>
  </si>
  <si>
    <t>23,01</t>
  </si>
  <si>
    <t>89579</t>
  </si>
  <si>
    <t>7,74</t>
  </si>
  <si>
    <t>89581</t>
  </si>
  <si>
    <t>18,81</t>
  </si>
  <si>
    <t>89582</t>
  </si>
  <si>
    <t>89583</t>
  </si>
  <si>
    <t>25,01</t>
  </si>
  <si>
    <t>89584</t>
  </si>
  <si>
    <t>28,73</t>
  </si>
  <si>
    <t>89585</t>
  </si>
  <si>
    <t>89586</t>
  </si>
  <si>
    <t>89587</t>
  </si>
  <si>
    <t>89590</t>
  </si>
  <si>
    <t>89591</t>
  </si>
  <si>
    <t>73,53</t>
  </si>
  <si>
    <t>89592</t>
  </si>
  <si>
    <t>121,18</t>
  </si>
  <si>
    <t>89593</t>
  </si>
  <si>
    <t>89594</t>
  </si>
  <si>
    <t>89595</t>
  </si>
  <si>
    <t>9,92</t>
  </si>
  <si>
    <t>89596</t>
  </si>
  <si>
    <t>7,45</t>
  </si>
  <si>
    <t>89597</t>
  </si>
  <si>
    <t>89598</t>
  </si>
  <si>
    <t>89599</t>
  </si>
  <si>
    <t>89600</t>
  </si>
  <si>
    <t>89605</t>
  </si>
  <si>
    <t>13,33</t>
  </si>
  <si>
    <t>89609</t>
  </si>
  <si>
    <t>57,45</t>
  </si>
  <si>
    <t>89610</t>
  </si>
  <si>
    <t>13,65</t>
  </si>
  <si>
    <t>89611</t>
  </si>
  <si>
    <t>21,99</t>
  </si>
  <si>
    <t>89612</t>
  </si>
  <si>
    <t>89613</t>
  </si>
  <si>
    <t>89614</t>
  </si>
  <si>
    <t>89615</t>
  </si>
  <si>
    <t>89616</t>
  </si>
  <si>
    <t>89617</t>
  </si>
  <si>
    <t>4,83</t>
  </si>
  <si>
    <t>89618</t>
  </si>
  <si>
    <t>9,87</t>
  </si>
  <si>
    <t>89619</t>
  </si>
  <si>
    <t>6,17</t>
  </si>
  <si>
    <t>89620</t>
  </si>
  <si>
    <t>7,81</t>
  </si>
  <si>
    <t>89621</t>
  </si>
  <si>
    <t>89622</t>
  </si>
  <si>
    <t>9,14</t>
  </si>
  <si>
    <t>89623</t>
  </si>
  <si>
    <t>89624</t>
  </si>
  <si>
    <t>12,90</t>
  </si>
  <si>
    <t>89625</t>
  </si>
  <si>
    <t>14,78</t>
  </si>
  <si>
    <t>89626</t>
  </si>
  <si>
    <t>19,98</t>
  </si>
  <si>
    <t>89627</t>
  </si>
  <si>
    <t>89628</t>
  </si>
  <si>
    <t>30,08</t>
  </si>
  <si>
    <t>89629</t>
  </si>
  <si>
    <t>89630</t>
  </si>
  <si>
    <t>89631</t>
  </si>
  <si>
    <t>89632</t>
  </si>
  <si>
    <t>67,60</t>
  </si>
  <si>
    <t>89637</t>
  </si>
  <si>
    <t>89638</t>
  </si>
  <si>
    <t>89639</t>
  </si>
  <si>
    <t>89641</t>
  </si>
  <si>
    <t>89642</t>
  </si>
  <si>
    <t>9,29</t>
  </si>
  <si>
    <t>89643</t>
  </si>
  <si>
    <t>9,58</t>
  </si>
  <si>
    <t>89645</t>
  </si>
  <si>
    <t>89646</t>
  </si>
  <si>
    <t>12,14</t>
  </si>
  <si>
    <t>89647</t>
  </si>
  <si>
    <t>11,93</t>
  </si>
  <si>
    <t>89648</t>
  </si>
  <si>
    <t>12,87</t>
  </si>
  <si>
    <t>89649</t>
  </si>
  <si>
    <t>17,02</t>
  </si>
  <si>
    <t>89650</t>
  </si>
  <si>
    <t>89651</t>
  </si>
  <si>
    <t>89652</t>
  </si>
  <si>
    <t>6,25</t>
  </si>
  <si>
    <t>89653</t>
  </si>
  <si>
    <t>9,34</t>
  </si>
  <si>
    <t>89654</t>
  </si>
  <si>
    <t>9,13</t>
  </si>
  <si>
    <t>89655</t>
  </si>
  <si>
    <t>12,91</t>
  </si>
  <si>
    <t>89656</t>
  </si>
  <si>
    <t>89657</t>
  </si>
  <si>
    <t>89658</t>
  </si>
  <si>
    <t>5,72</t>
  </si>
  <si>
    <t>89659</t>
  </si>
  <si>
    <t>8,79</t>
  </si>
  <si>
    <t>89660</t>
  </si>
  <si>
    <t>5,45</t>
  </si>
  <si>
    <t>89661</t>
  </si>
  <si>
    <t>89662</t>
  </si>
  <si>
    <t>89663</t>
  </si>
  <si>
    <t>7,75</t>
  </si>
  <si>
    <t>89664</t>
  </si>
  <si>
    <t>89665</t>
  </si>
  <si>
    <t>89666</t>
  </si>
  <si>
    <t>89667</t>
  </si>
  <si>
    <t>89668</t>
  </si>
  <si>
    <t>15,40</t>
  </si>
  <si>
    <t>89669</t>
  </si>
  <si>
    <t>15,86</t>
  </si>
  <si>
    <t>89670</t>
  </si>
  <si>
    <t>89671</t>
  </si>
  <si>
    <t>23,85</t>
  </si>
  <si>
    <t>89672</t>
  </si>
  <si>
    <t>89673</t>
  </si>
  <si>
    <t>18,60</t>
  </si>
  <si>
    <t>89674</t>
  </si>
  <si>
    <t>15,98</t>
  </si>
  <si>
    <t>89675</t>
  </si>
  <si>
    <t>42,87</t>
  </si>
  <si>
    <t>89676</t>
  </si>
  <si>
    <t>23,29</t>
  </si>
  <si>
    <t>89677</t>
  </si>
  <si>
    <t>89678</t>
  </si>
  <si>
    <t>89679</t>
  </si>
  <si>
    <t>73,50</t>
  </si>
  <si>
    <t>89680</t>
  </si>
  <si>
    <t>11,69</t>
  </si>
  <si>
    <t>89681</t>
  </si>
  <si>
    <t>89682</t>
  </si>
  <si>
    <t>16,95</t>
  </si>
  <si>
    <t>89684</t>
  </si>
  <si>
    <t>89685</t>
  </si>
  <si>
    <t>89686</t>
  </si>
  <si>
    <t>89687</t>
  </si>
  <si>
    <t>89689</t>
  </si>
  <si>
    <t>89690</t>
  </si>
  <si>
    <t>89691</t>
  </si>
  <si>
    <t>89692</t>
  </si>
  <si>
    <t>89693</t>
  </si>
  <si>
    <t>47,91</t>
  </si>
  <si>
    <t>89694</t>
  </si>
  <si>
    <t>89695</t>
  </si>
  <si>
    <t>89696</t>
  </si>
  <si>
    <t>89697</t>
  </si>
  <si>
    <t>89698</t>
  </si>
  <si>
    <t>89699</t>
  </si>
  <si>
    <t>89700</t>
  </si>
  <si>
    <t>12,44</t>
  </si>
  <si>
    <t>89701</t>
  </si>
  <si>
    <t>104,73</t>
  </si>
  <si>
    <t>89702</t>
  </si>
  <si>
    <t>89703</t>
  </si>
  <si>
    <t>89704</t>
  </si>
  <si>
    <t>89705</t>
  </si>
  <si>
    <t>89706</t>
  </si>
  <si>
    <t>28,63</t>
  </si>
  <si>
    <t>89718</t>
  </si>
  <si>
    <t>28,08</t>
  </si>
  <si>
    <t>89719</t>
  </si>
  <si>
    <t>89720</t>
  </si>
  <si>
    <t>7,22</t>
  </si>
  <si>
    <t>89721</t>
  </si>
  <si>
    <t>89723</t>
  </si>
  <si>
    <t>9,76</t>
  </si>
  <si>
    <t>89724</t>
  </si>
  <si>
    <t>89725</t>
  </si>
  <si>
    <t>9,55</t>
  </si>
  <si>
    <t>89726</t>
  </si>
  <si>
    <t>5,57</t>
  </si>
  <si>
    <t>89727</t>
  </si>
  <si>
    <t>10,49</t>
  </si>
  <si>
    <t>89728</t>
  </si>
  <si>
    <t>7,88</t>
  </si>
  <si>
    <t>89729</t>
  </si>
  <si>
    <t>14,19</t>
  </si>
  <si>
    <t>89730</t>
  </si>
  <si>
    <t>89731</t>
  </si>
  <si>
    <t>89732</t>
  </si>
  <si>
    <t>89733</t>
  </si>
  <si>
    <t>89734</t>
  </si>
  <si>
    <t>89735</t>
  </si>
  <si>
    <t>89736</t>
  </si>
  <si>
    <t>4,37</t>
  </si>
  <si>
    <t>89737</t>
  </si>
  <si>
    <t>13,87</t>
  </si>
  <si>
    <t>89738</t>
  </si>
  <si>
    <t>89739</t>
  </si>
  <si>
    <t>14,49</t>
  </si>
  <si>
    <t>89740</t>
  </si>
  <si>
    <t>4,10</t>
  </si>
  <si>
    <t>89741</t>
  </si>
  <si>
    <t>9,78</t>
  </si>
  <si>
    <t>89742</t>
  </si>
  <si>
    <t>89743</t>
  </si>
  <si>
    <t>31,74</t>
  </si>
  <si>
    <t>89744</t>
  </si>
  <si>
    <t>18,09</t>
  </si>
  <si>
    <t>89745</t>
  </si>
  <si>
    <t>89746</t>
  </si>
  <si>
    <t>18,05</t>
  </si>
  <si>
    <t>89747</t>
  </si>
  <si>
    <t>89748</t>
  </si>
  <si>
    <t>89749</t>
  </si>
  <si>
    <t>89750</t>
  </si>
  <si>
    <t>89751</t>
  </si>
  <si>
    <t>89752</t>
  </si>
  <si>
    <t>4,64</t>
  </si>
  <si>
    <t>89753</t>
  </si>
  <si>
    <t>89754</t>
  </si>
  <si>
    <t>11,79</t>
  </si>
  <si>
    <t>89755</t>
  </si>
  <si>
    <t>89756</t>
  </si>
  <si>
    <t>9,91</t>
  </si>
  <si>
    <t>89757</t>
  </si>
  <si>
    <t>89758</t>
  </si>
  <si>
    <t>21,71</t>
  </si>
  <si>
    <t>89759</t>
  </si>
  <si>
    <t>89760</t>
  </si>
  <si>
    <t>9,81</t>
  </si>
  <si>
    <t>89761</t>
  </si>
  <si>
    <t>89762</t>
  </si>
  <si>
    <t>20,71</t>
  </si>
  <si>
    <t>89763</t>
  </si>
  <si>
    <t>89764</t>
  </si>
  <si>
    <t>16,20</t>
  </si>
  <si>
    <t>89765</t>
  </si>
  <si>
    <t>89766</t>
  </si>
  <si>
    <t>89767</t>
  </si>
  <si>
    <t>89768</t>
  </si>
  <si>
    <t>11,78</t>
  </si>
  <si>
    <t>89769</t>
  </si>
  <si>
    <t>89772</t>
  </si>
  <si>
    <t>89774</t>
  </si>
  <si>
    <t>89776</t>
  </si>
  <si>
    <t>14,95</t>
  </si>
  <si>
    <t>89777</t>
  </si>
  <si>
    <t>89778</t>
  </si>
  <si>
    <t>13,74</t>
  </si>
  <si>
    <t>89779</t>
  </si>
  <si>
    <t>89780</t>
  </si>
  <si>
    <t>89781</t>
  </si>
  <si>
    <t>18,73</t>
  </si>
  <si>
    <t>89782</t>
  </si>
  <si>
    <t>8,98</t>
  </si>
  <si>
    <t>89783</t>
  </si>
  <si>
    <t>9,17</t>
  </si>
  <si>
    <t>89784</t>
  </si>
  <si>
    <t>14,44</t>
  </si>
  <si>
    <t>89785</t>
  </si>
  <si>
    <t>15,69</t>
  </si>
  <si>
    <t>89786</t>
  </si>
  <si>
    <t>23,77</t>
  </si>
  <si>
    <t>89787</t>
  </si>
  <si>
    <t>89788</t>
  </si>
  <si>
    <t>89789</t>
  </si>
  <si>
    <t>89790</t>
  </si>
  <si>
    <t>89791</t>
  </si>
  <si>
    <t>89792</t>
  </si>
  <si>
    <t>89793</t>
  </si>
  <si>
    <t>89794</t>
  </si>
  <si>
    <t>89795</t>
  </si>
  <si>
    <t>25,48</t>
  </si>
  <si>
    <t>89796</t>
  </si>
  <si>
    <t>29,47</t>
  </si>
  <si>
    <t>89797</t>
  </si>
  <si>
    <t>89801</t>
  </si>
  <si>
    <t>89802</t>
  </si>
  <si>
    <t>5,27</t>
  </si>
  <si>
    <t>89803</t>
  </si>
  <si>
    <t>9,98</t>
  </si>
  <si>
    <t>89804</t>
  </si>
  <si>
    <t>89805</t>
  </si>
  <si>
    <t>89806</t>
  </si>
  <si>
    <t>89807</t>
  </si>
  <si>
    <t>89808</t>
  </si>
  <si>
    <t>89809</t>
  </si>
  <si>
    <t>13,30</t>
  </si>
  <si>
    <t>89810</t>
  </si>
  <si>
    <t>89811</t>
  </si>
  <si>
    <t>89812</t>
  </si>
  <si>
    <t>89813</t>
  </si>
  <si>
    <t>89814</t>
  </si>
  <si>
    <t>89815</t>
  </si>
  <si>
    <t>14,23</t>
  </si>
  <si>
    <t>89816</t>
  </si>
  <si>
    <t>89817</t>
  </si>
  <si>
    <t>89818</t>
  </si>
  <si>
    <t>89819</t>
  </si>
  <si>
    <t>89820</t>
  </si>
  <si>
    <t>15,36</t>
  </si>
  <si>
    <t>89821</t>
  </si>
  <si>
    <t>89822</t>
  </si>
  <si>
    <t>11,62</t>
  </si>
  <si>
    <t>89823</t>
  </si>
  <si>
    <t>17,91</t>
  </si>
  <si>
    <t>89824</t>
  </si>
  <si>
    <t>19,12</t>
  </si>
  <si>
    <t>89825</t>
  </si>
  <si>
    <t>10,40</t>
  </si>
  <si>
    <t>89826</t>
  </si>
  <si>
    <t>89827</t>
  </si>
  <si>
    <t>89828</t>
  </si>
  <si>
    <t>89829</t>
  </si>
  <si>
    <t>89830</t>
  </si>
  <si>
    <t>20,33</t>
  </si>
  <si>
    <t>89831</t>
  </si>
  <si>
    <t>89832</t>
  </si>
  <si>
    <t>89833</t>
  </si>
  <si>
    <t>89834</t>
  </si>
  <si>
    <t>27,22</t>
  </si>
  <si>
    <t>89835</t>
  </si>
  <si>
    <t>89836</t>
  </si>
  <si>
    <t>89837</t>
  </si>
  <si>
    <t>89838</t>
  </si>
  <si>
    <t>89839</t>
  </si>
  <si>
    <t>89840</t>
  </si>
  <si>
    <t>89841</t>
  </si>
  <si>
    <t>133,19</t>
  </si>
  <si>
    <t>89842</t>
  </si>
  <si>
    <t>23,15</t>
  </si>
  <si>
    <t>89844</t>
  </si>
  <si>
    <t>29,29</t>
  </si>
  <si>
    <t>89845</t>
  </si>
  <si>
    <t>44,70</t>
  </si>
  <si>
    <t>89846</t>
  </si>
  <si>
    <t>97,72</t>
  </si>
  <si>
    <t>89847</t>
  </si>
  <si>
    <t>120,24</t>
  </si>
  <si>
    <t>89850</t>
  </si>
  <si>
    <t>17,71</t>
  </si>
  <si>
    <t>89851</t>
  </si>
  <si>
    <t>17,67</t>
  </si>
  <si>
    <t>89852</t>
  </si>
  <si>
    <t>89853</t>
  </si>
  <si>
    <t>89854</t>
  </si>
  <si>
    <t>89855</t>
  </si>
  <si>
    <t>89856</t>
  </si>
  <si>
    <t>89857</t>
  </si>
  <si>
    <t>20,85</t>
  </si>
  <si>
    <t>89859</t>
  </si>
  <si>
    <t>89860</t>
  </si>
  <si>
    <t>29,10</t>
  </si>
  <si>
    <t>89861</t>
  </si>
  <si>
    <t>89862</t>
  </si>
  <si>
    <t>89863</t>
  </si>
  <si>
    <t>89866</t>
  </si>
  <si>
    <t>3,78</t>
  </si>
  <si>
    <t>89867</t>
  </si>
  <si>
    <t>89868</t>
  </si>
  <si>
    <t>2,70</t>
  </si>
  <si>
    <t>89869</t>
  </si>
  <si>
    <t>89979</t>
  </si>
  <si>
    <t>89980</t>
  </si>
  <si>
    <t>89981</t>
  </si>
  <si>
    <t>90373</t>
  </si>
  <si>
    <t>10,33</t>
  </si>
  <si>
    <t>90374</t>
  </si>
  <si>
    <t>90375</t>
  </si>
  <si>
    <t>92287</t>
  </si>
  <si>
    <t>10,97</t>
  </si>
  <si>
    <t>92288</t>
  </si>
  <si>
    <t>92289</t>
  </si>
  <si>
    <t>28,41</t>
  </si>
  <si>
    <t>92290</t>
  </si>
  <si>
    <t>92291</t>
  </si>
  <si>
    <t>92292</t>
  </si>
  <si>
    <t>198,85</t>
  </si>
  <si>
    <t>92293</t>
  </si>
  <si>
    <t>92294</t>
  </si>
  <si>
    <t>92295</t>
  </si>
  <si>
    <t>18,51</t>
  </si>
  <si>
    <t>92296</t>
  </si>
  <si>
    <t>92297</t>
  </si>
  <si>
    <t>92298</t>
  </si>
  <si>
    <t>103,27</t>
  </si>
  <si>
    <t>92299</t>
  </si>
  <si>
    <t>14,48</t>
  </si>
  <si>
    <t>92300</t>
  </si>
  <si>
    <t>92301</t>
  </si>
  <si>
    <t>92302</t>
  </si>
  <si>
    <t>92303</t>
  </si>
  <si>
    <t>92304</t>
  </si>
  <si>
    <t>92311</t>
  </si>
  <si>
    <t>92312</t>
  </si>
  <si>
    <t>92313</t>
  </si>
  <si>
    <t>92314</t>
  </si>
  <si>
    <t>5,53</t>
  </si>
  <si>
    <t>92315</t>
  </si>
  <si>
    <t>7,96</t>
  </si>
  <si>
    <t>92316</t>
  </si>
  <si>
    <t>92317</t>
  </si>
  <si>
    <t>92318</t>
  </si>
  <si>
    <t>92319</t>
  </si>
  <si>
    <t>92326</t>
  </si>
  <si>
    <t>9,48</t>
  </si>
  <si>
    <t>92327</t>
  </si>
  <si>
    <t>15,38</t>
  </si>
  <si>
    <t>92328</t>
  </si>
  <si>
    <t>92329</t>
  </si>
  <si>
    <t>92330</t>
  </si>
  <si>
    <t>92331</t>
  </si>
  <si>
    <t>14,30</t>
  </si>
  <si>
    <t>92332</t>
  </si>
  <si>
    <t>92333</t>
  </si>
  <si>
    <t>20,34</t>
  </si>
  <si>
    <t>92334</t>
  </si>
  <si>
    <t>29,26</t>
  </si>
  <si>
    <t>92344</t>
  </si>
  <si>
    <t>92345</t>
  </si>
  <si>
    <t>92346</t>
  </si>
  <si>
    <t>59,05</t>
  </si>
  <si>
    <t>92347</t>
  </si>
  <si>
    <t>92348</t>
  </si>
  <si>
    <t>92349</t>
  </si>
  <si>
    <t>92350</t>
  </si>
  <si>
    <t>67,72</t>
  </si>
  <si>
    <t>92351</t>
  </si>
  <si>
    <t>92352</t>
  </si>
  <si>
    <t>92353</t>
  </si>
  <si>
    <t>92354</t>
  </si>
  <si>
    <t>92355</t>
  </si>
  <si>
    <t>92356</t>
  </si>
  <si>
    <t>92357</t>
  </si>
  <si>
    <t>92358</t>
  </si>
  <si>
    <t>92369</t>
  </si>
  <si>
    <t>25,23</t>
  </si>
  <si>
    <t>92370</t>
  </si>
  <si>
    <t>92371</t>
  </si>
  <si>
    <t>92372</t>
  </si>
  <si>
    <t>31,24</t>
  </si>
  <si>
    <t>92373</t>
  </si>
  <si>
    <t>92374</t>
  </si>
  <si>
    <t>92375</t>
  </si>
  <si>
    <t>45,46</t>
  </si>
  <si>
    <t>92376</t>
  </si>
  <si>
    <t>92377</t>
  </si>
  <si>
    <t>92378</t>
  </si>
  <si>
    <t>92379</t>
  </si>
  <si>
    <t>92380</t>
  </si>
  <si>
    <t>92381</t>
  </si>
  <si>
    <t>38,19</t>
  </si>
  <si>
    <t>92382</t>
  </si>
  <si>
    <t>92383</t>
  </si>
  <si>
    <t>47,47</t>
  </si>
  <si>
    <t>92384</t>
  </si>
  <si>
    <t>92385</t>
  </si>
  <si>
    <t>54,20</t>
  </si>
  <si>
    <t>92386</t>
  </si>
  <si>
    <t>92387</t>
  </si>
  <si>
    <t>92388</t>
  </si>
  <si>
    <t>92389</t>
  </si>
  <si>
    <t>92390</t>
  </si>
  <si>
    <t>96,38</t>
  </si>
  <si>
    <t>92635</t>
  </si>
  <si>
    <t>136,07</t>
  </si>
  <si>
    <t>92636</t>
  </si>
  <si>
    <t>92637</t>
  </si>
  <si>
    <t>92638</t>
  </si>
  <si>
    <t>59,70</t>
  </si>
  <si>
    <t>92639</t>
  </si>
  <si>
    <t>92640</t>
  </si>
  <si>
    <t>88,30</t>
  </si>
  <si>
    <t>92642</t>
  </si>
  <si>
    <t>92644</t>
  </si>
  <si>
    <t>92657</t>
  </si>
  <si>
    <t>18,28</t>
  </si>
  <si>
    <t>92658</t>
  </si>
  <si>
    <t>19,41</t>
  </si>
  <si>
    <t>92659</t>
  </si>
  <si>
    <t>22,30</t>
  </si>
  <si>
    <t>92660</t>
  </si>
  <si>
    <t>23,35</t>
  </si>
  <si>
    <t>92661</t>
  </si>
  <si>
    <t>26,45</t>
  </si>
  <si>
    <t>92662</t>
  </si>
  <si>
    <t>92663</t>
  </si>
  <si>
    <t>92664</t>
  </si>
  <si>
    <t>92665</t>
  </si>
  <si>
    <t>47,87</t>
  </si>
  <si>
    <t>92666</t>
  </si>
  <si>
    <t>92667</t>
  </si>
  <si>
    <t>69,84</t>
  </si>
  <si>
    <t>92668</t>
  </si>
  <si>
    <t>92669</t>
  </si>
  <si>
    <t>92670</t>
  </si>
  <si>
    <t>26,25</t>
  </si>
  <si>
    <t>92671</t>
  </si>
  <si>
    <t>92672</t>
  </si>
  <si>
    <t>92673</t>
  </si>
  <si>
    <t>40,70</t>
  </si>
  <si>
    <t>92674</t>
  </si>
  <si>
    <t>38,65</t>
  </si>
  <si>
    <t>92675</t>
  </si>
  <si>
    <t>92676</t>
  </si>
  <si>
    <t>92677</t>
  </si>
  <si>
    <t>92678</t>
  </si>
  <si>
    <t>92679</t>
  </si>
  <si>
    <t>92680</t>
  </si>
  <si>
    <t>92681</t>
  </si>
  <si>
    <t>92682</t>
  </si>
  <si>
    <t>92683</t>
  </si>
  <si>
    <t>50,78</t>
  </si>
  <si>
    <t>92684</t>
  </si>
  <si>
    <t>92685</t>
  </si>
  <si>
    <t>106,77</t>
  </si>
  <si>
    <t>92686</t>
  </si>
  <si>
    <t>92692</t>
  </si>
  <si>
    <t>92693</t>
  </si>
  <si>
    <t>92694</t>
  </si>
  <si>
    <t>92695</t>
  </si>
  <si>
    <t>16,10</t>
  </si>
  <si>
    <t>92696</t>
  </si>
  <si>
    <t>24,95</t>
  </si>
  <si>
    <t>92697</t>
  </si>
  <si>
    <t>26,08</t>
  </si>
  <si>
    <t>92698</t>
  </si>
  <si>
    <t>92699</t>
  </si>
  <si>
    <t>92700</t>
  </si>
  <si>
    <t>92701</t>
  </si>
  <si>
    <t>92702</t>
  </si>
  <si>
    <t>92703</t>
  </si>
  <si>
    <t>92704</t>
  </si>
  <si>
    <t>92705</t>
  </si>
  <si>
    <t>92706</t>
  </si>
  <si>
    <t>92889</t>
  </si>
  <si>
    <t>92890</t>
  </si>
  <si>
    <t>128,98</t>
  </si>
  <si>
    <t>92891</t>
  </si>
  <si>
    <t>92892</t>
  </si>
  <si>
    <t>92893</t>
  </si>
  <si>
    <t>92894</t>
  </si>
  <si>
    <t>92895</t>
  </si>
  <si>
    <t>92896</t>
  </si>
  <si>
    <t>92897</t>
  </si>
  <si>
    <t>92898</t>
  </si>
  <si>
    <t>92899</t>
  </si>
  <si>
    <t>92900</t>
  </si>
  <si>
    <t>92901</t>
  </si>
  <si>
    <t>92902</t>
  </si>
  <si>
    <t>92903</t>
  </si>
  <si>
    <t>92904</t>
  </si>
  <si>
    <t>21,26</t>
  </si>
  <si>
    <t>92905</t>
  </si>
  <si>
    <t>92906</t>
  </si>
  <si>
    <t>92907</t>
  </si>
  <si>
    <t>92908</t>
  </si>
  <si>
    <t>92909</t>
  </si>
  <si>
    <t>92910</t>
  </si>
  <si>
    <t>67,96</t>
  </si>
  <si>
    <t>92911</t>
  </si>
  <si>
    <t>92912</t>
  </si>
  <si>
    <t>92913</t>
  </si>
  <si>
    <t>92914</t>
  </si>
  <si>
    <t>92918</t>
  </si>
  <si>
    <t>92920</t>
  </si>
  <si>
    <t>26,42</t>
  </si>
  <si>
    <t>92925</t>
  </si>
  <si>
    <t>32,08</t>
  </si>
  <si>
    <t>92926</t>
  </si>
  <si>
    <t>92927</t>
  </si>
  <si>
    <t>92928</t>
  </si>
  <si>
    <t>92929</t>
  </si>
  <si>
    <t>92930</t>
  </si>
  <si>
    <t>92931</t>
  </si>
  <si>
    <t>92932</t>
  </si>
  <si>
    <t>92933</t>
  </si>
  <si>
    <t>92934</t>
  </si>
  <si>
    <t>69,20</t>
  </si>
  <si>
    <t>92935</t>
  </si>
  <si>
    <t>92936</t>
  </si>
  <si>
    <t>92937</t>
  </si>
  <si>
    <t>92938</t>
  </si>
  <si>
    <t>92939</t>
  </si>
  <si>
    <t>92940</t>
  </si>
  <si>
    <t>24,19</t>
  </si>
  <si>
    <t>92941</t>
  </si>
  <si>
    <t>24,18</t>
  </si>
  <si>
    <t>92942</t>
  </si>
  <si>
    <t>92943</t>
  </si>
  <si>
    <t>92944</t>
  </si>
  <si>
    <t>92945</t>
  </si>
  <si>
    <t>92946</t>
  </si>
  <si>
    <t>92947</t>
  </si>
  <si>
    <t>92948</t>
  </si>
  <si>
    <t>92949</t>
  </si>
  <si>
    <t>92950</t>
  </si>
  <si>
    <t>92951</t>
  </si>
  <si>
    <t>92952</t>
  </si>
  <si>
    <t>92953</t>
  </si>
  <si>
    <t>93050</t>
  </si>
  <si>
    <t>93051</t>
  </si>
  <si>
    <t>93052</t>
  </si>
  <si>
    <t>93054</t>
  </si>
  <si>
    <t>93055</t>
  </si>
  <si>
    <t>93056</t>
  </si>
  <si>
    <t>93057</t>
  </si>
  <si>
    <t>93058</t>
  </si>
  <si>
    <t>93059</t>
  </si>
  <si>
    <t>17,72</t>
  </si>
  <si>
    <t>93060</t>
  </si>
  <si>
    <t>93061</t>
  </si>
  <si>
    <t>18,59</t>
  </si>
  <si>
    <t>93062</t>
  </si>
  <si>
    <t>93063</t>
  </si>
  <si>
    <t>93064</t>
  </si>
  <si>
    <t>93065</t>
  </si>
  <si>
    <t>26,60</t>
  </si>
  <si>
    <t>93066</t>
  </si>
  <si>
    <t>93067</t>
  </si>
  <si>
    <t>41,69</t>
  </si>
  <si>
    <t>93068</t>
  </si>
  <si>
    <t>93069</t>
  </si>
  <si>
    <t>93070</t>
  </si>
  <si>
    <t>93071</t>
  </si>
  <si>
    <t>93072</t>
  </si>
  <si>
    <t>93073</t>
  </si>
  <si>
    <t>47,30</t>
  </si>
  <si>
    <t>93074</t>
  </si>
  <si>
    <t>93075</t>
  </si>
  <si>
    <t>13,27</t>
  </si>
  <si>
    <t>93076</t>
  </si>
  <si>
    <t>93077</t>
  </si>
  <si>
    <t>93078</t>
  </si>
  <si>
    <t>19,89</t>
  </si>
  <si>
    <t>93079</t>
  </si>
  <si>
    <t>17,89</t>
  </si>
  <si>
    <t>93080</t>
  </si>
  <si>
    <t>5,55</t>
  </si>
  <si>
    <t>93081</t>
  </si>
  <si>
    <t>93082</t>
  </si>
  <si>
    <t>14,04</t>
  </si>
  <si>
    <t>93083</t>
  </si>
  <si>
    <t>93084</t>
  </si>
  <si>
    <t>93085</t>
  </si>
  <si>
    <t>93086</t>
  </si>
  <si>
    <t>290,50</t>
  </si>
  <si>
    <t>93087</t>
  </si>
  <si>
    <t>12,69</t>
  </si>
  <si>
    <t>93088</t>
  </si>
  <si>
    <t>14,68</t>
  </si>
  <si>
    <t>93089</t>
  </si>
  <si>
    <t>93090</t>
  </si>
  <si>
    <t>93091</t>
  </si>
  <si>
    <t>10,59</t>
  </si>
  <si>
    <t>93092</t>
  </si>
  <si>
    <t>93093</t>
  </si>
  <si>
    <t>93094</t>
  </si>
  <si>
    <t>93095</t>
  </si>
  <si>
    <t>93096</t>
  </si>
  <si>
    <t>93097</t>
  </si>
  <si>
    <t>8,67</t>
  </si>
  <si>
    <t>93098</t>
  </si>
  <si>
    <t>13,46</t>
  </si>
  <si>
    <t>93099</t>
  </si>
  <si>
    <t>15,22</t>
  </si>
  <si>
    <t>93100</t>
  </si>
  <si>
    <t>20,60</t>
  </si>
  <si>
    <t>93101</t>
  </si>
  <si>
    <t>93102</t>
  </si>
  <si>
    <t>19,82</t>
  </si>
  <si>
    <t>93103</t>
  </si>
  <si>
    <t>93104</t>
  </si>
  <si>
    <t>93105</t>
  </si>
  <si>
    <t>14,20</t>
  </si>
  <si>
    <t>93106</t>
  </si>
  <si>
    <t>93107</t>
  </si>
  <si>
    <t>93108</t>
  </si>
  <si>
    <t>93109</t>
  </si>
  <si>
    <t>93110</t>
  </si>
  <si>
    <t>14,08</t>
  </si>
  <si>
    <t>93111</t>
  </si>
  <si>
    <t>15,96</t>
  </si>
  <si>
    <t>93112</t>
  </si>
  <si>
    <t>93113</t>
  </si>
  <si>
    <t>93114</t>
  </si>
  <si>
    <t>93115</t>
  </si>
  <si>
    <t>48,62</t>
  </si>
  <si>
    <t>93116</t>
  </si>
  <si>
    <t>93117</t>
  </si>
  <si>
    <t>35,90</t>
  </si>
  <si>
    <t>93118</t>
  </si>
  <si>
    <t>93119</t>
  </si>
  <si>
    <t>10,81</t>
  </si>
  <si>
    <t>93120</t>
  </si>
  <si>
    <t>93121</t>
  </si>
  <si>
    <t>17,60</t>
  </si>
  <si>
    <t>93122</t>
  </si>
  <si>
    <t>15,60</t>
  </si>
  <si>
    <t>93123</t>
  </si>
  <si>
    <t>93124</t>
  </si>
  <si>
    <t>93125</t>
  </si>
  <si>
    <t>93126</t>
  </si>
  <si>
    <t>93133</t>
  </si>
  <si>
    <t>94465</t>
  </si>
  <si>
    <t>94466</t>
  </si>
  <si>
    <t>94467</t>
  </si>
  <si>
    <t>52,17</t>
  </si>
  <si>
    <t>94468</t>
  </si>
  <si>
    <t>94469</t>
  </si>
  <si>
    <t>94470</t>
  </si>
  <si>
    <t>94471</t>
  </si>
  <si>
    <t>94472</t>
  </si>
  <si>
    <t>94473</t>
  </si>
  <si>
    <t>94474</t>
  </si>
  <si>
    <t>81,00</t>
  </si>
  <si>
    <t>94475</t>
  </si>
  <si>
    <t>94476</t>
  </si>
  <si>
    <t>94477</t>
  </si>
  <si>
    <t>66,43</t>
  </si>
  <si>
    <t>94478</t>
  </si>
  <si>
    <t>94479</t>
  </si>
  <si>
    <t>94606</t>
  </si>
  <si>
    <t>94608</t>
  </si>
  <si>
    <t>94610</t>
  </si>
  <si>
    <t>94612</t>
  </si>
  <si>
    <t>94614</t>
  </si>
  <si>
    <t>80,96</t>
  </si>
  <si>
    <t>94615</t>
  </si>
  <si>
    <t>94616</t>
  </si>
  <si>
    <t>94617</t>
  </si>
  <si>
    <t>94618</t>
  </si>
  <si>
    <t>94620</t>
  </si>
  <si>
    <t>94622</t>
  </si>
  <si>
    <t>94623</t>
  </si>
  <si>
    <t>94624</t>
  </si>
  <si>
    <t>94625</t>
  </si>
  <si>
    <t>94656</t>
  </si>
  <si>
    <t>4,58</t>
  </si>
  <si>
    <t>94657</t>
  </si>
  <si>
    <t>4,52</t>
  </si>
  <si>
    <t>94658</t>
  </si>
  <si>
    <t>5,21</t>
  </si>
  <si>
    <t>94659</t>
  </si>
  <si>
    <t>94660</t>
  </si>
  <si>
    <t>8,38</t>
  </si>
  <si>
    <t>94661</t>
  </si>
  <si>
    <t>94662</t>
  </si>
  <si>
    <t>9,02</t>
  </si>
  <si>
    <t>94663</t>
  </si>
  <si>
    <t>94664</t>
  </si>
  <si>
    <t>18,97</t>
  </si>
  <si>
    <t>94665</t>
  </si>
  <si>
    <t>18,96</t>
  </si>
  <si>
    <t>94666</t>
  </si>
  <si>
    <t>22,61</t>
  </si>
  <si>
    <t>94667</t>
  </si>
  <si>
    <t>24,87</t>
  </si>
  <si>
    <t>94668</t>
  </si>
  <si>
    <t>94669</t>
  </si>
  <si>
    <t>51,57</t>
  </si>
  <si>
    <t>94670</t>
  </si>
  <si>
    <t>94671</t>
  </si>
  <si>
    <t>94672</t>
  </si>
  <si>
    <t>94673</t>
  </si>
  <si>
    <t>7,52</t>
  </si>
  <si>
    <t>94674</t>
  </si>
  <si>
    <t>94675</t>
  </si>
  <si>
    <t>94676</t>
  </si>
  <si>
    <t>11,64</t>
  </si>
  <si>
    <t>94677</t>
  </si>
  <si>
    <t>94678</t>
  </si>
  <si>
    <t>94679</t>
  </si>
  <si>
    <t>94680</t>
  </si>
  <si>
    <t>94681</t>
  </si>
  <si>
    <t>39,33</t>
  </si>
  <si>
    <t>94682</t>
  </si>
  <si>
    <t>94683</t>
  </si>
  <si>
    <t>94684</t>
  </si>
  <si>
    <t>94685</t>
  </si>
  <si>
    <t>94686</t>
  </si>
  <si>
    <t>94687</t>
  </si>
  <si>
    <t>94688</t>
  </si>
  <si>
    <t>94689</t>
  </si>
  <si>
    <t>10,54</t>
  </si>
  <si>
    <t>94690</t>
  </si>
  <si>
    <t>94691</t>
  </si>
  <si>
    <t>11,50</t>
  </si>
  <si>
    <t>94692</t>
  </si>
  <si>
    <t>94693</t>
  </si>
  <si>
    <t>17,94</t>
  </si>
  <si>
    <t>94694</t>
  </si>
  <si>
    <t>94695</t>
  </si>
  <si>
    <t>94696</t>
  </si>
  <si>
    <t>40,02</t>
  </si>
  <si>
    <t>94697</t>
  </si>
  <si>
    <t>94698</t>
  </si>
  <si>
    <t>94699</t>
  </si>
  <si>
    <t>94700</t>
  </si>
  <si>
    <t>94701</t>
  </si>
  <si>
    <t>94702</t>
  </si>
  <si>
    <t>94703</t>
  </si>
  <si>
    <t>94704</t>
  </si>
  <si>
    <t>94705</t>
  </si>
  <si>
    <t>94706</t>
  </si>
  <si>
    <t>27,76</t>
  </si>
  <si>
    <t>94707</t>
  </si>
  <si>
    <t>34,00</t>
  </si>
  <si>
    <t>94708</t>
  </si>
  <si>
    <t>18,07</t>
  </si>
  <si>
    <t>94709</t>
  </si>
  <si>
    <t>94710</t>
  </si>
  <si>
    <t>94711</t>
  </si>
  <si>
    <t>40,53</t>
  </si>
  <si>
    <t>94712</t>
  </si>
  <si>
    <t>94713</t>
  </si>
  <si>
    <t>94714</t>
  </si>
  <si>
    <t>94715</t>
  </si>
  <si>
    <t>94724</t>
  </si>
  <si>
    <t>94725</t>
  </si>
  <si>
    <t>4,38</t>
  </si>
  <si>
    <t>94726</t>
  </si>
  <si>
    <t>20,98</t>
  </si>
  <si>
    <t>94727</t>
  </si>
  <si>
    <t>5,66</t>
  </si>
  <si>
    <t>94728</t>
  </si>
  <si>
    <t>76,14</t>
  </si>
  <si>
    <t>94729</t>
  </si>
  <si>
    <t>9,45</t>
  </si>
  <si>
    <t>94730</t>
  </si>
  <si>
    <t>94731</t>
  </si>
  <si>
    <t>94733</t>
  </si>
  <si>
    <t>94737</t>
  </si>
  <si>
    <t>94740</t>
  </si>
  <si>
    <t>94741</t>
  </si>
  <si>
    <t>94742</t>
  </si>
  <si>
    <t>9,21</t>
  </si>
  <si>
    <t>94743</t>
  </si>
  <si>
    <t>9,94</t>
  </si>
  <si>
    <t>94744</t>
  </si>
  <si>
    <t>94746</t>
  </si>
  <si>
    <t>94748</t>
  </si>
  <si>
    <t>94750</t>
  </si>
  <si>
    <t>94752</t>
  </si>
  <si>
    <t>94756</t>
  </si>
  <si>
    <t>8,66</t>
  </si>
  <si>
    <t>94757</t>
  </si>
  <si>
    <t>94758</t>
  </si>
  <si>
    <t>94759</t>
  </si>
  <si>
    <t>94760</t>
  </si>
  <si>
    <t>94761</t>
  </si>
  <si>
    <t>94762</t>
  </si>
  <si>
    <t>94783</t>
  </si>
  <si>
    <t>94785</t>
  </si>
  <si>
    <t>22,82</t>
  </si>
  <si>
    <t>94786</t>
  </si>
  <si>
    <t>94787</t>
  </si>
  <si>
    <t>94788</t>
  </si>
  <si>
    <t>94789</t>
  </si>
  <si>
    <t>94790</t>
  </si>
  <si>
    <t>94791</t>
  </si>
  <si>
    <t>94863</t>
  </si>
  <si>
    <t>69,26</t>
  </si>
  <si>
    <t>95141</t>
  </si>
  <si>
    <t>95237</t>
  </si>
  <si>
    <t>15,82</t>
  </si>
  <si>
    <t>95693</t>
  </si>
  <si>
    <t>95694</t>
  </si>
  <si>
    <t>95695</t>
  </si>
  <si>
    <t>95696</t>
  </si>
  <si>
    <t>96637</t>
  </si>
  <si>
    <t>10,44</t>
  </si>
  <si>
    <t>96638</t>
  </si>
  <si>
    <t>10,11</t>
  </si>
  <si>
    <t>96639</t>
  </si>
  <si>
    <t>96640</t>
  </si>
  <si>
    <t>16,32</t>
  </si>
  <si>
    <t>96641</t>
  </si>
  <si>
    <t>13,07</t>
  </si>
  <si>
    <t>96642</t>
  </si>
  <si>
    <t>96643</t>
  </si>
  <si>
    <t>32,89</t>
  </si>
  <si>
    <t>96650</t>
  </si>
  <si>
    <t>96651</t>
  </si>
  <si>
    <t>96652</t>
  </si>
  <si>
    <t>14,76</t>
  </si>
  <si>
    <t>96653</t>
  </si>
  <si>
    <t>96654</t>
  </si>
  <si>
    <t>24,26</t>
  </si>
  <si>
    <t>96655</t>
  </si>
  <si>
    <t>96656</t>
  </si>
  <si>
    <t>96657</t>
  </si>
  <si>
    <t>96658</t>
  </si>
  <si>
    <t>11,23</t>
  </si>
  <si>
    <t>96659</t>
  </si>
  <si>
    <t>96660</t>
  </si>
  <si>
    <t>25,13</t>
  </si>
  <si>
    <t>96661</t>
  </si>
  <si>
    <t>20,13</t>
  </si>
  <si>
    <t>96662</t>
  </si>
  <si>
    <t>10,12</t>
  </si>
  <si>
    <t>96663</t>
  </si>
  <si>
    <t>96664</t>
  </si>
  <si>
    <t>18,69</t>
  </si>
  <si>
    <t>96665</t>
  </si>
  <si>
    <t>96666</t>
  </si>
  <si>
    <t>96667</t>
  </si>
  <si>
    <t>33,85</t>
  </si>
  <si>
    <t>96684</t>
  </si>
  <si>
    <t>3,45</t>
  </si>
  <si>
    <t>96685</t>
  </si>
  <si>
    <t>3,12</t>
  </si>
  <si>
    <t>96686</t>
  </si>
  <si>
    <t>5,16</t>
  </si>
  <si>
    <t>96687</t>
  </si>
  <si>
    <t>96688</t>
  </si>
  <si>
    <t>8,75</t>
  </si>
  <si>
    <t>96689</t>
  </si>
  <si>
    <t>96690</t>
  </si>
  <si>
    <t>96691</t>
  </si>
  <si>
    <t>96692</t>
  </si>
  <si>
    <t>96693</t>
  </si>
  <si>
    <t>96694</t>
  </si>
  <si>
    <t>51,82</t>
  </si>
  <si>
    <t>96695</t>
  </si>
  <si>
    <t>96696</t>
  </si>
  <si>
    <t>96697</t>
  </si>
  <si>
    <t>116,39</t>
  </si>
  <si>
    <t>96698</t>
  </si>
  <si>
    <t>96699</t>
  </si>
  <si>
    <t>96700</t>
  </si>
  <si>
    <t>8,44</t>
  </si>
  <si>
    <t>96701</t>
  </si>
  <si>
    <t>96702</t>
  </si>
  <si>
    <t>3,73</t>
  </si>
  <si>
    <t>96703</t>
  </si>
  <si>
    <t>96704</t>
  </si>
  <si>
    <t>96705</t>
  </si>
  <si>
    <t>96706</t>
  </si>
  <si>
    <t>16,43</t>
  </si>
  <si>
    <t>96707</t>
  </si>
  <si>
    <t>96708</t>
  </si>
  <si>
    <t>96709</t>
  </si>
  <si>
    <t>96710</t>
  </si>
  <si>
    <t>4,54</t>
  </si>
  <si>
    <t>96711</t>
  </si>
  <si>
    <t>96712</t>
  </si>
  <si>
    <t>96713</t>
  </si>
  <si>
    <t>18,30</t>
  </si>
  <si>
    <t>96714</t>
  </si>
  <si>
    <t>30,63</t>
  </si>
  <si>
    <t>96715</t>
  </si>
  <si>
    <t>96716</t>
  </si>
  <si>
    <t>96717</t>
  </si>
  <si>
    <t>96736</t>
  </si>
  <si>
    <t>4,11</t>
  </si>
  <si>
    <t>96737</t>
  </si>
  <si>
    <t>96738</t>
  </si>
  <si>
    <t>13,71</t>
  </si>
  <si>
    <t>96739</t>
  </si>
  <si>
    <t>96740</t>
  </si>
  <si>
    <t>21,13</t>
  </si>
  <si>
    <t>96741</t>
  </si>
  <si>
    <t>96742</t>
  </si>
  <si>
    <t>96743</t>
  </si>
  <si>
    <t>96744</t>
  </si>
  <si>
    <t>35,94</t>
  </si>
  <si>
    <t>96745</t>
  </si>
  <si>
    <t>96746</t>
  </si>
  <si>
    <t>82,48</t>
  </si>
  <si>
    <t>96747</t>
  </si>
  <si>
    <t>96748</t>
  </si>
  <si>
    <t>96749</t>
  </si>
  <si>
    <t>8,77</t>
  </si>
  <si>
    <t>96750</t>
  </si>
  <si>
    <t>11,21</t>
  </si>
  <si>
    <t>96751</t>
  </si>
  <si>
    <t>96752</t>
  </si>
  <si>
    <t>96753</t>
  </si>
  <si>
    <t>96754</t>
  </si>
  <si>
    <t>96755</t>
  </si>
  <si>
    <t>96756</t>
  </si>
  <si>
    <t>10,20</t>
  </si>
  <si>
    <t>96757</t>
  </si>
  <si>
    <t>96758</t>
  </si>
  <si>
    <t>96759</t>
  </si>
  <si>
    <t>16,42</t>
  </si>
  <si>
    <t>96760</t>
  </si>
  <si>
    <t>96761</t>
  </si>
  <si>
    <t>96762</t>
  </si>
  <si>
    <t>96763</t>
  </si>
  <si>
    <t>83,17</t>
  </si>
  <si>
    <t>96764</t>
  </si>
  <si>
    <t>96802</t>
  </si>
  <si>
    <t>96803</t>
  </si>
  <si>
    <t>96804</t>
  </si>
  <si>
    <t>96805</t>
  </si>
  <si>
    <t>96806</t>
  </si>
  <si>
    <t>96807</t>
  </si>
  <si>
    <t>96808</t>
  </si>
  <si>
    <t>96809</t>
  </si>
  <si>
    <t>10,10</t>
  </si>
  <si>
    <t>96810</t>
  </si>
  <si>
    <t>96811</t>
  </si>
  <si>
    <t>96812</t>
  </si>
  <si>
    <t>96813</t>
  </si>
  <si>
    <t>12,94</t>
  </si>
  <si>
    <t>96814</t>
  </si>
  <si>
    <t>11,11</t>
  </si>
  <si>
    <t>96815</t>
  </si>
  <si>
    <t>18,20</t>
  </si>
  <si>
    <t>96816</t>
  </si>
  <si>
    <t>96817</t>
  </si>
  <si>
    <t>17,11</t>
  </si>
  <si>
    <t>96818</t>
  </si>
  <si>
    <t>16,03</t>
  </si>
  <si>
    <t>96819</t>
  </si>
  <si>
    <t>96820</t>
  </si>
  <si>
    <t>28,34</t>
  </si>
  <si>
    <t>96821</t>
  </si>
  <si>
    <t>96822</t>
  </si>
  <si>
    <t>24,70</t>
  </si>
  <si>
    <t>96823</t>
  </si>
  <si>
    <t>96824</t>
  </si>
  <si>
    <t>96825</t>
  </si>
  <si>
    <t>96826</t>
  </si>
  <si>
    <t>96827</t>
  </si>
  <si>
    <t>96828</t>
  </si>
  <si>
    <t>96829</t>
  </si>
  <si>
    <t>96830</t>
  </si>
  <si>
    <t>96831</t>
  </si>
  <si>
    <t>96832</t>
  </si>
  <si>
    <t>96833</t>
  </si>
  <si>
    <t>96834</t>
  </si>
  <si>
    <t>29,11</t>
  </si>
  <si>
    <t>96835</t>
  </si>
  <si>
    <t>25,34</t>
  </si>
  <si>
    <t>96836</t>
  </si>
  <si>
    <t>96837</t>
  </si>
  <si>
    <t>15,37</t>
  </si>
  <si>
    <t>96838</t>
  </si>
  <si>
    <t>96839</t>
  </si>
  <si>
    <t>96840</t>
  </si>
  <si>
    <t>96841</t>
  </si>
  <si>
    <t>96842</t>
  </si>
  <si>
    <t>19,83</t>
  </si>
  <si>
    <t>96843</t>
  </si>
  <si>
    <t>19,14</t>
  </si>
  <si>
    <t>96844</t>
  </si>
  <si>
    <t>25,45</t>
  </si>
  <si>
    <t>96845</t>
  </si>
  <si>
    <t>96846</t>
  </si>
  <si>
    <t>22,09</t>
  </si>
  <si>
    <t>96847</t>
  </si>
  <si>
    <t>24,07</t>
  </si>
  <si>
    <t>96848</t>
  </si>
  <si>
    <t>96849</t>
  </si>
  <si>
    <t>96850</t>
  </si>
  <si>
    <t>15,10</t>
  </si>
  <si>
    <t>96851</t>
  </si>
  <si>
    <t>19,62</t>
  </si>
  <si>
    <t>96852</t>
  </si>
  <si>
    <t>17,24</t>
  </si>
  <si>
    <t>96853</t>
  </si>
  <si>
    <t>96854</t>
  </si>
  <si>
    <t>22,71</t>
  </si>
  <si>
    <t>96855</t>
  </si>
  <si>
    <t>96856</t>
  </si>
  <si>
    <t>21,62</t>
  </si>
  <si>
    <t>96857</t>
  </si>
  <si>
    <t>96858</t>
  </si>
  <si>
    <t>96859</t>
  </si>
  <si>
    <t>96860</t>
  </si>
  <si>
    <t>96861</t>
  </si>
  <si>
    <t>19,38</t>
  </si>
  <si>
    <t>96862</t>
  </si>
  <si>
    <t>96863</t>
  </si>
  <si>
    <t>96864</t>
  </si>
  <si>
    <t>33,21</t>
  </si>
  <si>
    <t>96865</t>
  </si>
  <si>
    <t>96866</t>
  </si>
  <si>
    <t>96867</t>
  </si>
  <si>
    <t>49,87</t>
  </si>
  <si>
    <t>96868</t>
  </si>
  <si>
    <t>20,01</t>
  </si>
  <si>
    <t>96869</t>
  </si>
  <si>
    <t>23,89</t>
  </si>
  <si>
    <t>96870</t>
  </si>
  <si>
    <t>37,03</t>
  </si>
  <si>
    <t>96871</t>
  </si>
  <si>
    <t>96872</t>
  </si>
  <si>
    <t>50,80</t>
  </si>
  <si>
    <t>96873</t>
  </si>
  <si>
    <t>96874</t>
  </si>
  <si>
    <t>96875</t>
  </si>
  <si>
    <t>96876</t>
  </si>
  <si>
    <t>96877</t>
  </si>
  <si>
    <t>96878</t>
  </si>
  <si>
    <t>96879</t>
  </si>
  <si>
    <t>96880</t>
  </si>
  <si>
    <t>155,50</t>
  </si>
  <si>
    <t>96881</t>
  </si>
  <si>
    <t>97425</t>
  </si>
  <si>
    <t>97426</t>
  </si>
  <si>
    <t>97427</t>
  </si>
  <si>
    <t>28,20</t>
  </si>
  <si>
    <t>97428</t>
  </si>
  <si>
    <t>97429</t>
  </si>
  <si>
    <t>97430</t>
  </si>
  <si>
    <t>97431</t>
  </si>
  <si>
    <t>29,44</t>
  </si>
  <si>
    <t>97432</t>
  </si>
  <si>
    <t>97433</t>
  </si>
  <si>
    <t>97434</t>
  </si>
  <si>
    <t>97435</t>
  </si>
  <si>
    <t>97436</t>
  </si>
  <si>
    <t>97437</t>
  </si>
  <si>
    <t>97438</t>
  </si>
  <si>
    <t>97439</t>
  </si>
  <si>
    <t>85,89</t>
  </si>
  <si>
    <t>97440</t>
  </si>
  <si>
    <t>97442</t>
  </si>
  <si>
    <t>97443</t>
  </si>
  <si>
    <t>78,19</t>
  </si>
  <si>
    <t>97444</t>
  </si>
  <si>
    <t>97446</t>
  </si>
  <si>
    <t>97447</t>
  </si>
  <si>
    <t>97449</t>
  </si>
  <si>
    <t>97450</t>
  </si>
  <si>
    <t>198,39</t>
  </si>
  <si>
    <t>97452</t>
  </si>
  <si>
    <t>97453</t>
  </si>
  <si>
    <t>97454</t>
  </si>
  <si>
    <t>97455</t>
  </si>
  <si>
    <t>97456</t>
  </si>
  <si>
    <t>97457</t>
  </si>
  <si>
    <t>97458</t>
  </si>
  <si>
    <t>199,67</t>
  </si>
  <si>
    <t>97459</t>
  </si>
  <si>
    <t>97460</t>
  </si>
  <si>
    <t>97461</t>
  </si>
  <si>
    <t>24,48</t>
  </si>
  <si>
    <t>97462</t>
  </si>
  <si>
    <t>20,74</t>
  </si>
  <si>
    <t>97464</t>
  </si>
  <si>
    <t>97465</t>
  </si>
  <si>
    <t>97467</t>
  </si>
  <si>
    <t>44,34</t>
  </si>
  <si>
    <t>97468</t>
  </si>
  <si>
    <t>97470</t>
  </si>
  <si>
    <t>97471</t>
  </si>
  <si>
    <t>97474</t>
  </si>
  <si>
    <t>97475</t>
  </si>
  <si>
    <t>97477</t>
  </si>
  <si>
    <t>97478</t>
  </si>
  <si>
    <t>97479</t>
  </si>
  <si>
    <t>97480</t>
  </si>
  <si>
    <t>97481</t>
  </si>
  <si>
    <t>97482</t>
  </si>
  <si>
    <t>97483</t>
  </si>
  <si>
    <t>97484</t>
  </si>
  <si>
    <t>97485</t>
  </si>
  <si>
    <t>107,77</t>
  </si>
  <si>
    <t>97486</t>
  </si>
  <si>
    <t>97487</t>
  </si>
  <si>
    <t>97488</t>
  </si>
  <si>
    <t>97489</t>
  </si>
  <si>
    <t>97490</t>
  </si>
  <si>
    <t>97491</t>
  </si>
  <si>
    <t>97492</t>
  </si>
  <si>
    <t>97493</t>
  </si>
  <si>
    <t>97494</t>
  </si>
  <si>
    <t>97495</t>
  </si>
  <si>
    <t>97496</t>
  </si>
  <si>
    <t>97499</t>
  </si>
  <si>
    <t>22,34</t>
  </si>
  <si>
    <t>97500</t>
  </si>
  <si>
    <t>97502</t>
  </si>
  <si>
    <t>30,97</t>
  </si>
  <si>
    <t>97503</t>
  </si>
  <si>
    <t>97505</t>
  </si>
  <si>
    <t>97506</t>
  </si>
  <si>
    <t>97508</t>
  </si>
  <si>
    <t>97509</t>
  </si>
  <si>
    <t>69,61</t>
  </si>
  <si>
    <t>97511</t>
  </si>
  <si>
    <t>97512</t>
  </si>
  <si>
    <t>97514</t>
  </si>
  <si>
    <t>97515</t>
  </si>
  <si>
    <t>97517</t>
  </si>
  <si>
    <t>97518</t>
  </si>
  <si>
    <t>97519</t>
  </si>
  <si>
    <t>97520</t>
  </si>
  <si>
    <t>97521</t>
  </si>
  <si>
    <t>97522</t>
  </si>
  <si>
    <t>97523</t>
  </si>
  <si>
    <t>95,80</t>
  </si>
  <si>
    <t>97524</t>
  </si>
  <si>
    <t>97525</t>
  </si>
  <si>
    <t>97526</t>
  </si>
  <si>
    <t>97527</t>
  </si>
  <si>
    <t>97528</t>
  </si>
  <si>
    <t>97529</t>
  </si>
  <si>
    <t>97530</t>
  </si>
  <si>
    <t>97531</t>
  </si>
  <si>
    <t>97532</t>
  </si>
  <si>
    <t>97533</t>
  </si>
  <si>
    <t>97534</t>
  </si>
  <si>
    <t>97537</t>
  </si>
  <si>
    <t>17,12</t>
  </si>
  <si>
    <t>97540</t>
  </si>
  <si>
    <t>97541</t>
  </si>
  <si>
    <t>97543</t>
  </si>
  <si>
    <t>97544</t>
  </si>
  <si>
    <t>97546</t>
  </si>
  <si>
    <t>24,12</t>
  </si>
  <si>
    <t>97547</t>
  </si>
  <si>
    <t>97548</t>
  </si>
  <si>
    <t>36,26</t>
  </si>
  <si>
    <t>97549</t>
  </si>
  <si>
    <t>97550</t>
  </si>
  <si>
    <t>97551</t>
  </si>
  <si>
    <t>97552</t>
  </si>
  <si>
    <t>34,86</t>
  </si>
  <si>
    <t>97553</t>
  </si>
  <si>
    <t>51,05</t>
  </si>
  <si>
    <t>97554</t>
  </si>
  <si>
    <t>98602</t>
  </si>
  <si>
    <t>6171</t>
  </si>
  <si>
    <t>74166/1</t>
  </si>
  <si>
    <t>74166/2</t>
  </si>
  <si>
    <t>88503</t>
  </si>
  <si>
    <t>88504</t>
  </si>
  <si>
    <t>97900</t>
  </si>
  <si>
    <t>133,43</t>
  </si>
  <si>
    <t>97901</t>
  </si>
  <si>
    <t>97902</t>
  </si>
  <si>
    <t>97903</t>
  </si>
  <si>
    <t>97904</t>
  </si>
  <si>
    <t>97905</t>
  </si>
  <si>
    <t>97906</t>
  </si>
  <si>
    <t>97907</t>
  </si>
  <si>
    <t>97908</t>
  </si>
  <si>
    <t>98102</t>
  </si>
  <si>
    <t>98103</t>
  </si>
  <si>
    <t>98104</t>
  </si>
  <si>
    <t>98105</t>
  </si>
  <si>
    <t>98106</t>
  </si>
  <si>
    <t>98107</t>
  </si>
  <si>
    <t>98108</t>
  </si>
  <si>
    <t>99250</t>
  </si>
  <si>
    <t>99251</t>
  </si>
  <si>
    <t>207,38</t>
  </si>
  <si>
    <t>99253</t>
  </si>
  <si>
    <t>99255</t>
  </si>
  <si>
    <t>99257</t>
  </si>
  <si>
    <t>99258</t>
  </si>
  <si>
    <t>99260</t>
  </si>
  <si>
    <t>99262</t>
  </si>
  <si>
    <t>99264</t>
  </si>
  <si>
    <t>89482</t>
  </si>
  <si>
    <t>89491</t>
  </si>
  <si>
    <t>89495</t>
  </si>
  <si>
    <t>89707</t>
  </si>
  <si>
    <t>89708</t>
  </si>
  <si>
    <t>55,19</t>
  </si>
  <si>
    <t>89709</t>
  </si>
  <si>
    <t>89710</t>
  </si>
  <si>
    <t>72739</t>
  </si>
  <si>
    <t>74234/1</t>
  </si>
  <si>
    <t>86872</t>
  </si>
  <si>
    <t>86874</t>
  </si>
  <si>
    <t>86875</t>
  </si>
  <si>
    <t>86876</t>
  </si>
  <si>
    <t>86877</t>
  </si>
  <si>
    <t>21,95</t>
  </si>
  <si>
    <t>86878</t>
  </si>
  <si>
    <t>86879</t>
  </si>
  <si>
    <t>86880</t>
  </si>
  <si>
    <t>13,68</t>
  </si>
  <si>
    <t>86881</t>
  </si>
  <si>
    <t>86882</t>
  </si>
  <si>
    <t>14,22</t>
  </si>
  <si>
    <t>86883</t>
  </si>
  <si>
    <t>8,12</t>
  </si>
  <si>
    <t>86884</t>
  </si>
  <si>
    <t>86885</t>
  </si>
  <si>
    <t>86886</t>
  </si>
  <si>
    <t>86887</t>
  </si>
  <si>
    <t>24,11</t>
  </si>
  <si>
    <t>86888</t>
  </si>
  <si>
    <t>86889</t>
  </si>
  <si>
    <t>86893</t>
  </si>
  <si>
    <t>86894</t>
  </si>
  <si>
    <t>86895</t>
  </si>
  <si>
    <t>86899</t>
  </si>
  <si>
    <t>86900</t>
  </si>
  <si>
    <t>86901</t>
  </si>
  <si>
    <t>86902</t>
  </si>
  <si>
    <t>86903</t>
  </si>
  <si>
    <t>86904</t>
  </si>
  <si>
    <t>86905</t>
  </si>
  <si>
    <t>86906</t>
  </si>
  <si>
    <t>41,49</t>
  </si>
  <si>
    <t>86908</t>
  </si>
  <si>
    <t>86909</t>
  </si>
  <si>
    <t>86910</t>
  </si>
  <si>
    <t>86911</t>
  </si>
  <si>
    <t>86912</t>
  </si>
  <si>
    <t>86913</t>
  </si>
  <si>
    <t>16,22</t>
  </si>
  <si>
    <t>86914</t>
  </si>
  <si>
    <t>32,34</t>
  </si>
  <si>
    <t>86915</t>
  </si>
  <si>
    <t>86916</t>
  </si>
  <si>
    <t>25,99</t>
  </si>
  <si>
    <t>86919</t>
  </si>
  <si>
    <t>86920</t>
  </si>
  <si>
    <t>86921</t>
  </si>
  <si>
    <t>86922</t>
  </si>
  <si>
    <t>86923</t>
  </si>
  <si>
    <t>86924</t>
  </si>
  <si>
    <t>86925</t>
  </si>
  <si>
    <t>86926</t>
  </si>
  <si>
    <t>86927</t>
  </si>
  <si>
    <t>86928</t>
  </si>
  <si>
    <t>86929</t>
  </si>
  <si>
    <t>86930</t>
  </si>
  <si>
    <t>86931</t>
  </si>
  <si>
    <t>86932</t>
  </si>
  <si>
    <t>86933</t>
  </si>
  <si>
    <t>86934</t>
  </si>
  <si>
    <t>86935</t>
  </si>
  <si>
    <t>86936</t>
  </si>
  <si>
    <t>86937</t>
  </si>
  <si>
    <t>136,83</t>
  </si>
  <si>
    <t>86938</t>
  </si>
  <si>
    <t>86939</t>
  </si>
  <si>
    <t>86940</t>
  </si>
  <si>
    <t>86941</t>
  </si>
  <si>
    <t>86942</t>
  </si>
  <si>
    <t>86943</t>
  </si>
  <si>
    <t>159,18</t>
  </si>
  <si>
    <t>86947</t>
  </si>
  <si>
    <t>88571</t>
  </si>
  <si>
    <t>93396</t>
  </si>
  <si>
    <t>93441</t>
  </si>
  <si>
    <t>93442</t>
  </si>
  <si>
    <t>95469</t>
  </si>
  <si>
    <t>95470</t>
  </si>
  <si>
    <t>95471</t>
  </si>
  <si>
    <t>95472</t>
  </si>
  <si>
    <t>95542</t>
  </si>
  <si>
    <t>95543</t>
  </si>
  <si>
    <t>95544</t>
  </si>
  <si>
    <t>95545</t>
  </si>
  <si>
    <t>95546</t>
  </si>
  <si>
    <t>95547</t>
  </si>
  <si>
    <t>6087</t>
  </si>
  <si>
    <t>21,63</t>
  </si>
  <si>
    <t>98052</t>
  </si>
  <si>
    <t>98053</t>
  </si>
  <si>
    <t>98054</t>
  </si>
  <si>
    <t>98055</t>
  </si>
  <si>
    <t>98056</t>
  </si>
  <si>
    <t>98057</t>
  </si>
  <si>
    <t>98066</t>
  </si>
  <si>
    <t>98067</t>
  </si>
  <si>
    <t>98068</t>
  </si>
  <si>
    <t>98069</t>
  </si>
  <si>
    <t>98070</t>
  </si>
  <si>
    <t>98071</t>
  </si>
  <si>
    <t>98072</t>
  </si>
  <si>
    <t>98073</t>
  </si>
  <si>
    <t>98074</t>
  </si>
  <si>
    <t>98075</t>
  </si>
  <si>
    <t>98076</t>
  </si>
  <si>
    <t>98077</t>
  </si>
  <si>
    <t>98078</t>
  </si>
  <si>
    <t>98079</t>
  </si>
  <si>
    <t>98080</t>
  </si>
  <si>
    <t>98081</t>
  </si>
  <si>
    <t>98082</t>
  </si>
  <si>
    <t>98083</t>
  </si>
  <si>
    <t>98084</t>
  </si>
  <si>
    <t>98085</t>
  </si>
  <si>
    <t>98086</t>
  </si>
  <si>
    <t>98087</t>
  </si>
  <si>
    <t>98088</t>
  </si>
  <si>
    <t>98089</t>
  </si>
  <si>
    <t>98090</t>
  </si>
  <si>
    <t>98091</t>
  </si>
  <si>
    <t>98092</t>
  </si>
  <si>
    <t>98093</t>
  </si>
  <si>
    <t>98094</t>
  </si>
  <si>
    <t>98099</t>
  </si>
  <si>
    <t>98100</t>
  </si>
  <si>
    <t>98101</t>
  </si>
  <si>
    <t>98109</t>
  </si>
  <si>
    <t>98110</t>
  </si>
  <si>
    <t>98111</t>
  </si>
  <si>
    <t>20,62</t>
  </si>
  <si>
    <t>98114</t>
  </si>
  <si>
    <t>98115</t>
  </si>
  <si>
    <t>89957</t>
  </si>
  <si>
    <t>89959</t>
  </si>
  <si>
    <t>74093/1</t>
  </si>
  <si>
    <t>74169/1</t>
  </si>
  <si>
    <t>89349</t>
  </si>
  <si>
    <t>89351</t>
  </si>
  <si>
    <t>89352</t>
  </si>
  <si>
    <t>89353</t>
  </si>
  <si>
    <t>89354</t>
  </si>
  <si>
    <t>89969</t>
  </si>
  <si>
    <t>89970</t>
  </si>
  <si>
    <t>37,92</t>
  </si>
  <si>
    <t>89971</t>
  </si>
  <si>
    <t>89972</t>
  </si>
  <si>
    <t>89973</t>
  </si>
  <si>
    <t>89974</t>
  </si>
  <si>
    <t>89984</t>
  </si>
  <si>
    <t>89985</t>
  </si>
  <si>
    <t>89986</t>
  </si>
  <si>
    <t>89987</t>
  </si>
  <si>
    <t>90371</t>
  </si>
  <si>
    <t>28,30</t>
  </si>
  <si>
    <t>94489</t>
  </si>
  <si>
    <t>94490</t>
  </si>
  <si>
    <t>40,96</t>
  </si>
  <si>
    <t>94491</t>
  </si>
  <si>
    <t>94492</t>
  </si>
  <si>
    <t>57,57</t>
  </si>
  <si>
    <t>94493</t>
  </si>
  <si>
    <t>94494</t>
  </si>
  <si>
    <t>94495</t>
  </si>
  <si>
    <t>94496</t>
  </si>
  <si>
    <t>94497</t>
  </si>
  <si>
    <t>94498</t>
  </si>
  <si>
    <t>94499</t>
  </si>
  <si>
    <t>94500</t>
  </si>
  <si>
    <t>94501</t>
  </si>
  <si>
    <t>94792</t>
  </si>
  <si>
    <t>94793</t>
  </si>
  <si>
    <t>94794</t>
  </si>
  <si>
    <t>94795</t>
  </si>
  <si>
    <t>94796</t>
  </si>
  <si>
    <t>21,52</t>
  </si>
  <si>
    <t>94797</t>
  </si>
  <si>
    <t>32,26</t>
  </si>
  <si>
    <t>94798</t>
  </si>
  <si>
    <t>94799</t>
  </si>
  <si>
    <t>94800</t>
  </si>
  <si>
    <t>95248</t>
  </si>
  <si>
    <t>95249</t>
  </si>
  <si>
    <t>69,37</t>
  </si>
  <si>
    <t>95250</t>
  </si>
  <si>
    <t>83,66</t>
  </si>
  <si>
    <t>95251</t>
  </si>
  <si>
    <t>95252</t>
  </si>
  <si>
    <t>95253</t>
  </si>
  <si>
    <t>99619</t>
  </si>
  <si>
    <t>68,91</t>
  </si>
  <si>
    <t>99620</t>
  </si>
  <si>
    <t>99621</t>
  </si>
  <si>
    <t>99622</t>
  </si>
  <si>
    <t>99623</t>
  </si>
  <si>
    <t>99624</t>
  </si>
  <si>
    <t>99625</t>
  </si>
  <si>
    <t>99626</t>
  </si>
  <si>
    <t>99627</t>
  </si>
  <si>
    <t>99628</t>
  </si>
  <si>
    <t>46,85</t>
  </si>
  <si>
    <t>99629</t>
  </si>
  <si>
    <t>99630</t>
  </si>
  <si>
    <t>99631</t>
  </si>
  <si>
    <t>99632</t>
  </si>
  <si>
    <t>99633</t>
  </si>
  <si>
    <t>99634</t>
  </si>
  <si>
    <t>99635</t>
  </si>
  <si>
    <t>95634</t>
  </si>
  <si>
    <t>95635</t>
  </si>
  <si>
    <t>95637</t>
  </si>
  <si>
    <t>95638</t>
  </si>
  <si>
    <t>95639</t>
  </si>
  <si>
    <t>95641</t>
  </si>
  <si>
    <t>95642</t>
  </si>
  <si>
    <t>95643</t>
  </si>
  <si>
    <t>95644</t>
  </si>
  <si>
    <t>95645</t>
  </si>
  <si>
    <t>95646</t>
  </si>
  <si>
    <t>95647</t>
  </si>
  <si>
    <t>95673</t>
  </si>
  <si>
    <t>95674</t>
  </si>
  <si>
    <t>95675</t>
  </si>
  <si>
    <t>95676</t>
  </si>
  <si>
    <t>97741</t>
  </si>
  <si>
    <t>72285</t>
  </si>
  <si>
    <t>90436</t>
  </si>
  <si>
    <t>90437</t>
  </si>
  <si>
    <t>90438</t>
  </si>
  <si>
    <t>90439</t>
  </si>
  <si>
    <t>45,81</t>
  </si>
  <si>
    <t>90440</t>
  </si>
  <si>
    <t>90441</t>
  </si>
  <si>
    <t>90443</t>
  </si>
  <si>
    <t>90444</t>
  </si>
  <si>
    <t>19,65</t>
  </si>
  <si>
    <t>90445</t>
  </si>
  <si>
    <t>90446</t>
  </si>
  <si>
    <t>90447</t>
  </si>
  <si>
    <t>5,34</t>
  </si>
  <si>
    <t>90451</t>
  </si>
  <si>
    <t>3,14</t>
  </si>
  <si>
    <t>90452</t>
  </si>
  <si>
    <t>90453</t>
  </si>
  <si>
    <t>90454</t>
  </si>
  <si>
    <t>3,77</t>
  </si>
  <si>
    <t>90455</t>
  </si>
  <si>
    <t>90456</t>
  </si>
  <si>
    <t>90457</t>
  </si>
  <si>
    <t>90458</t>
  </si>
  <si>
    <t>90459</t>
  </si>
  <si>
    <t>30,53</t>
  </si>
  <si>
    <t>90460</t>
  </si>
  <si>
    <t>90461</t>
  </si>
  <si>
    <t>12,98</t>
  </si>
  <si>
    <t>90462</t>
  </si>
  <si>
    <t>2,86</t>
  </si>
  <si>
    <t>90463</t>
  </si>
  <si>
    <t>90466</t>
  </si>
  <si>
    <t>10,02</t>
  </si>
  <si>
    <t>90467</t>
  </si>
  <si>
    <t>15,80</t>
  </si>
  <si>
    <t>90468</t>
  </si>
  <si>
    <t>90469</t>
  </si>
  <si>
    <t>90470</t>
  </si>
  <si>
    <t>9,00</t>
  </si>
  <si>
    <t>91166</t>
  </si>
  <si>
    <t>91167</t>
  </si>
  <si>
    <t>91168</t>
  </si>
  <si>
    <t>91169</t>
  </si>
  <si>
    <t>91170</t>
  </si>
  <si>
    <t>2,09</t>
  </si>
  <si>
    <t>91171</t>
  </si>
  <si>
    <t>2,60</t>
  </si>
  <si>
    <t>91172</t>
  </si>
  <si>
    <t>91173</t>
  </si>
  <si>
    <t>91174</t>
  </si>
  <si>
    <t>2,05</t>
  </si>
  <si>
    <t>91175</t>
  </si>
  <si>
    <t>3,37</t>
  </si>
  <si>
    <t>91176</t>
  </si>
  <si>
    <t>33,40</t>
  </si>
  <si>
    <t>91177</t>
  </si>
  <si>
    <t>91178</t>
  </si>
  <si>
    <t>14,39</t>
  </si>
  <si>
    <t>91179</t>
  </si>
  <si>
    <t>91180</t>
  </si>
  <si>
    <t>6,75</t>
  </si>
  <si>
    <t>91181</t>
  </si>
  <si>
    <t>91182</t>
  </si>
  <si>
    <t>91183</t>
  </si>
  <si>
    <t>10,24</t>
  </si>
  <si>
    <t>91184</t>
  </si>
  <si>
    <t>9,63</t>
  </si>
  <si>
    <t>91185</t>
  </si>
  <si>
    <t>5,29</t>
  </si>
  <si>
    <t>91186</t>
  </si>
  <si>
    <t>4,36</t>
  </si>
  <si>
    <t>91187</t>
  </si>
  <si>
    <t>91188</t>
  </si>
  <si>
    <t>5,24</t>
  </si>
  <si>
    <t>91189</t>
  </si>
  <si>
    <t>32,46</t>
  </si>
  <si>
    <t>91190</t>
  </si>
  <si>
    <t>3,90</t>
  </si>
  <si>
    <t>91191</t>
  </si>
  <si>
    <t>4,14</t>
  </si>
  <si>
    <t>91192</t>
  </si>
  <si>
    <t>91222</t>
  </si>
  <si>
    <t>94480</t>
  </si>
  <si>
    <t>94481</t>
  </si>
  <si>
    <t>94482</t>
  </si>
  <si>
    <t>94483</t>
  </si>
  <si>
    <t>95541</t>
  </si>
  <si>
    <t>3,72</t>
  </si>
  <si>
    <t>95573</t>
  </si>
  <si>
    <t>95574</t>
  </si>
  <si>
    <t>32,98</t>
  </si>
  <si>
    <t>96559</t>
  </si>
  <si>
    <t>96560</t>
  </si>
  <si>
    <t>33,89</t>
  </si>
  <si>
    <t>96561</t>
  </si>
  <si>
    <t>20,38</t>
  </si>
  <si>
    <t>96562</t>
  </si>
  <si>
    <t>96563</t>
  </si>
  <si>
    <t>73826/1</t>
  </si>
  <si>
    <t>73826/2</t>
  </si>
  <si>
    <t>73834/1</t>
  </si>
  <si>
    <t>73834/2</t>
  </si>
  <si>
    <t>73834/3</t>
  </si>
  <si>
    <t>73834/4</t>
  </si>
  <si>
    <t>73835/1</t>
  </si>
  <si>
    <t>73835/2</t>
  </si>
  <si>
    <t>73835/3</t>
  </si>
  <si>
    <t>73836/1</t>
  </si>
  <si>
    <t>73836/2</t>
  </si>
  <si>
    <t>73836/3</t>
  </si>
  <si>
    <t>73836/4</t>
  </si>
  <si>
    <t>73837/1</t>
  </si>
  <si>
    <t>73837/2</t>
  </si>
  <si>
    <t>73837/3</t>
  </si>
  <si>
    <t>73612</t>
  </si>
  <si>
    <t>73660</t>
  </si>
  <si>
    <t>72,38</t>
  </si>
  <si>
    <t>73693</t>
  </si>
  <si>
    <t>20,51</t>
  </si>
  <si>
    <t>73694</t>
  </si>
  <si>
    <t>73695</t>
  </si>
  <si>
    <t>73824/1</t>
  </si>
  <si>
    <t>73825/2</t>
  </si>
  <si>
    <t>73873/1</t>
  </si>
  <si>
    <t>73873/2</t>
  </si>
  <si>
    <t>73873/3</t>
  </si>
  <si>
    <t>73873/4</t>
  </si>
  <si>
    <t>73873/5</t>
  </si>
  <si>
    <t>73827/1</t>
  </si>
  <si>
    <t>74218/1</t>
  </si>
  <si>
    <t>74253/1</t>
  </si>
  <si>
    <t>83878</t>
  </si>
  <si>
    <t>83879</t>
  </si>
  <si>
    <t>73658</t>
  </si>
  <si>
    <t>93350</t>
  </si>
  <si>
    <t>93351</t>
  </si>
  <si>
    <t>93352</t>
  </si>
  <si>
    <t>93353</t>
  </si>
  <si>
    <t>93354</t>
  </si>
  <si>
    <t>500,19</t>
  </si>
  <si>
    <t>93355</t>
  </si>
  <si>
    <t>93356</t>
  </si>
  <si>
    <t>93357</t>
  </si>
  <si>
    <t>83335</t>
  </si>
  <si>
    <t>38,40</t>
  </si>
  <si>
    <t>88548</t>
  </si>
  <si>
    <t>73903/1</t>
  </si>
  <si>
    <t>74151/1</t>
  </si>
  <si>
    <t>74153/1</t>
  </si>
  <si>
    <t>74154/1</t>
  </si>
  <si>
    <t>74155/1</t>
  </si>
  <si>
    <t>1,45</t>
  </si>
  <si>
    <t>74155/2</t>
  </si>
  <si>
    <t>74205/1</t>
  </si>
  <si>
    <t>1,46</t>
  </si>
  <si>
    <t>79472</t>
  </si>
  <si>
    <t>79473</t>
  </si>
  <si>
    <t>79480</t>
  </si>
  <si>
    <t>83336</t>
  </si>
  <si>
    <t>83338</t>
  </si>
  <si>
    <t>2,36</t>
  </si>
  <si>
    <t>89885</t>
  </si>
  <si>
    <t>7,79</t>
  </si>
  <si>
    <t>89886</t>
  </si>
  <si>
    <t>89887</t>
  </si>
  <si>
    <t>89888</t>
  </si>
  <si>
    <t>8,01</t>
  </si>
  <si>
    <t>89889</t>
  </si>
  <si>
    <t>8,28</t>
  </si>
  <si>
    <t>89890</t>
  </si>
  <si>
    <t>89893</t>
  </si>
  <si>
    <t>89894</t>
  </si>
  <si>
    <t>15,76</t>
  </si>
  <si>
    <t>89895</t>
  </si>
  <si>
    <t>19,11</t>
  </si>
  <si>
    <t>89903</t>
  </si>
  <si>
    <t>6,81</t>
  </si>
  <si>
    <t>89904</t>
  </si>
  <si>
    <t>6,84</t>
  </si>
  <si>
    <t>89905</t>
  </si>
  <si>
    <t>89906</t>
  </si>
  <si>
    <t>6,99</t>
  </si>
  <si>
    <t>89907</t>
  </si>
  <si>
    <t>7,91</t>
  </si>
  <si>
    <t>89908</t>
  </si>
  <si>
    <t>10,78</t>
  </si>
  <si>
    <t>89911</t>
  </si>
  <si>
    <t>89912</t>
  </si>
  <si>
    <t>89913</t>
  </si>
  <si>
    <t>16,98</t>
  </si>
  <si>
    <t>89921</t>
  </si>
  <si>
    <t>6,32</t>
  </si>
  <si>
    <t>89922</t>
  </si>
  <si>
    <t>89923</t>
  </si>
  <si>
    <t>89924</t>
  </si>
  <si>
    <t>89925</t>
  </si>
  <si>
    <t>89926</t>
  </si>
  <si>
    <t>10,30</t>
  </si>
  <si>
    <t>89929</t>
  </si>
  <si>
    <t>89930</t>
  </si>
  <si>
    <t>14,18</t>
  </si>
  <si>
    <t>89931</t>
  </si>
  <si>
    <t>89939</t>
  </si>
  <si>
    <t>5,90</t>
  </si>
  <si>
    <t>89940</t>
  </si>
  <si>
    <t>89941</t>
  </si>
  <si>
    <t>6,16</t>
  </si>
  <si>
    <t>89942</t>
  </si>
  <si>
    <t>6,09</t>
  </si>
  <si>
    <t>89943</t>
  </si>
  <si>
    <t>6,33</t>
  </si>
  <si>
    <t>89944</t>
  </si>
  <si>
    <t>89947</t>
  </si>
  <si>
    <t>89948</t>
  </si>
  <si>
    <t>89949</t>
  </si>
  <si>
    <t>15,72</t>
  </si>
  <si>
    <t>96520</t>
  </si>
  <si>
    <t>74,76</t>
  </si>
  <si>
    <t>96521</t>
  </si>
  <si>
    <t>31,81</t>
  </si>
  <si>
    <t>96522</t>
  </si>
  <si>
    <t>96523</t>
  </si>
  <si>
    <t>71,30</t>
  </si>
  <si>
    <t>96524</t>
  </si>
  <si>
    <t>138,54</t>
  </si>
  <si>
    <t>96525</t>
  </si>
  <si>
    <t>96526</t>
  </si>
  <si>
    <t>96527</t>
  </si>
  <si>
    <t>96528</t>
  </si>
  <si>
    <t>98116</t>
  </si>
  <si>
    <t>98117</t>
  </si>
  <si>
    <t>11,20</t>
  </si>
  <si>
    <t>98118</t>
  </si>
  <si>
    <t>98119</t>
  </si>
  <si>
    <t>9,88</t>
  </si>
  <si>
    <t>72915</t>
  </si>
  <si>
    <t>72917</t>
  </si>
  <si>
    <t>11,61</t>
  </si>
  <si>
    <t>72918</t>
  </si>
  <si>
    <t>13,55</t>
  </si>
  <si>
    <t>73965/9</t>
  </si>
  <si>
    <t>79506/2</t>
  </si>
  <si>
    <t>83343</t>
  </si>
  <si>
    <t>12,99</t>
  </si>
  <si>
    <t>90082</t>
  </si>
  <si>
    <t>90084</t>
  </si>
  <si>
    <t>90085</t>
  </si>
  <si>
    <t>7,40</t>
  </si>
  <si>
    <t>90086</t>
  </si>
  <si>
    <t>90087</t>
  </si>
  <si>
    <t>90088</t>
  </si>
  <si>
    <t>6,60</t>
  </si>
  <si>
    <t>90090</t>
  </si>
  <si>
    <t>90091</t>
  </si>
  <si>
    <t>90092</t>
  </si>
  <si>
    <t>4,69</t>
  </si>
  <si>
    <t>90093</t>
  </si>
  <si>
    <t>4,40</t>
  </si>
  <si>
    <t>90094</t>
  </si>
  <si>
    <t>90095</t>
  </si>
  <si>
    <t>90096</t>
  </si>
  <si>
    <t>90098</t>
  </si>
  <si>
    <t>90099</t>
  </si>
  <si>
    <t>11,02</t>
  </si>
  <si>
    <t>90100</t>
  </si>
  <si>
    <t>90101</t>
  </si>
  <si>
    <t>9,25</t>
  </si>
  <si>
    <t>90102</t>
  </si>
  <si>
    <t>90105</t>
  </si>
  <si>
    <t>90106</t>
  </si>
  <si>
    <t>90107</t>
  </si>
  <si>
    <t>90108</t>
  </si>
  <si>
    <t>93358</t>
  </si>
  <si>
    <t>79482</t>
  </si>
  <si>
    <t>66,67</t>
  </si>
  <si>
    <t>94304</t>
  </si>
  <si>
    <t>94305</t>
  </si>
  <si>
    <t>22,93</t>
  </si>
  <si>
    <t>94306</t>
  </si>
  <si>
    <t>19,05</t>
  </si>
  <si>
    <t>94307</t>
  </si>
  <si>
    <t>94308</t>
  </si>
  <si>
    <t>17,65</t>
  </si>
  <si>
    <t>94309</t>
  </si>
  <si>
    <t>94310</t>
  </si>
  <si>
    <t>94315</t>
  </si>
  <si>
    <t>94316</t>
  </si>
  <si>
    <t>94317</t>
  </si>
  <si>
    <t>94318</t>
  </si>
  <si>
    <t>18,68</t>
  </si>
  <si>
    <t>94319</t>
  </si>
  <si>
    <t>94327</t>
  </si>
  <si>
    <t>94328</t>
  </si>
  <si>
    <t>94329</t>
  </si>
  <si>
    <t>94330</t>
  </si>
  <si>
    <t>94331</t>
  </si>
  <si>
    <t>94332</t>
  </si>
  <si>
    <t>63,87</t>
  </si>
  <si>
    <t>94333</t>
  </si>
  <si>
    <t>94338</t>
  </si>
  <si>
    <t>94339</t>
  </si>
  <si>
    <t>94340</t>
  </si>
  <si>
    <t>94341</t>
  </si>
  <si>
    <t>94342</t>
  </si>
  <si>
    <t>96385</t>
  </si>
  <si>
    <t>96386</t>
  </si>
  <si>
    <t>5,15</t>
  </si>
  <si>
    <t>83346</t>
  </si>
  <si>
    <t>0,89</t>
  </si>
  <si>
    <t>93360</t>
  </si>
  <si>
    <t>15,91</t>
  </si>
  <si>
    <t>93361</t>
  </si>
  <si>
    <t>12,93</t>
  </si>
  <si>
    <t>93362</t>
  </si>
  <si>
    <t>93363</t>
  </si>
  <si>
    <t>93364</t>
  </si>
  <si>
    <t>93365</t>
  </si>
  <si>
    <t>8,52</t>
  </si>
  <si>
    <t>93366</t>
  </si>
  <si>
    <t>93367</t>
  </si>
  <si>
    <t>14,94</t>
  </si>
  <si>
    <t>93368</t>
  </si>
  <si>
    <t>11,89</t>
  </si>
  <si>
    <t>93369</t>
  </si>
  <si>
    <t>93370</t>
  </si>
  <si>
    <t>93371</t>
  </si>
  <si>
    <t>93372</t>
  </si>
  <si>
    <t>93373</t>
  </si>
  <si>
    <t>5,93</t>
  </si>
  <si>
    <t>93374</t>
  </si>
  <si>
    <t>93375</t>
  </si>
  <si>
    <t>15,66</t>
  </si>
  <si>
    <t>93376</t>
  </si>
  <si>
    <t>12,65</t>
  </si>
  <si>
    <t>93377</t>
  </si>
  <si>
    <t>93378</t>
  </si>
  <si>
    <t>19,22</t>
  </si>
  <si>
    <t>93379</t>
  </si>
  <si>
    <t>93380</t>
  </si>
  <si>
    <t>93381</t>
  </si>
  <si>
    <t>93382</t>
  </si>
  <si>
    <t>96995</t>
  </si>
  <si>
    <t>72838</t>
  </si>
  <si>
    <t>72839</t>
  </si>
  <si>
    <t>72840</t>
  </si>
  <si>
    <t>72844</t>
  </si>
  <si>
    <t>72845</t>
  </si>
  <si>
    <t>72846</t>
  </si>
  <si>
    <t>72847</t>
  </si>
  <si>
    <t>72848</t>
  </si>
  <si>
    <t>72849</t>
  </si>
  <si>
    <t>2,56</t>
  </si>
  <si>
    <t>72850</t>
  </si>
  <si>
    <t>72882</t>
  </si>
  <si>
    <t>1,29</t>
  </si>
  <si>
    <t>72883</t>
  </si>
  <si>
    <t>72884</t>
  </si>
  <si>
    <t>72888</t>
  </si>
  <si>
    <t>72890</t>
  </si>
  <si>
    <t>72891</t>
  </si>
  <si>
    <t>72892</t>
  </si>
  <si>
    <t>72893</t>
  </si>
  <si>
    <t>72894</t>
  </si>
  <si>
    <t>72895</t>
  </si>
  <si>
    <t>72897</t>
  </si>
  <si>
    <t>72898</t>
  </si>
  <si>
    <t>72899</t>
  </si>
  <si>
    <t>5,23</t>
  </si>
  <si>
    <t>72900</t>
  </si>
  <si>
    <t>74010/1</t>
  </si>
  <si>
    <t>1,65</t>
  </si>
  <si>
    <t>83356</t>
  </si>
  <si>
    <t>83358</t>
  </si>
  <si>
    <t>95303</t>
  </si>
  <si>
    <t>0,97</t>
  </si>
  <si>
    <t>97912</t>
  </si>
  <si>
    <t>2,12</t>
  </si>
  <si>
    <t>97913</t>
  </si>
  <si>
    <t>1,62</t>
  </si>
  <si>
    <t>97914</t>
  </si>
  <si>
    <t>1,52</t>
  </si>
  <si>
    <t>97915</t>
  </si>
  <si>
    <t>97916</t>
  </si>
  <si>
    <t>97917</t>
  </si>
  <si>
    <t>97918</t>
  </si>
  <si>
    <t>1,01</t>
  </si>
  <si>
    <t>97919</t>
  </si>
  <si>
    <t>94097</t>
  </si>
  <si>
    <t>4,70</t>
  </si>
  <si>
    <t>94098</t>
  </si>
  <si>
    <t>94099</t>
  </si>
  <si>
    <t>2,37</t>
  </si>
  <si>
    <t>94100</t>
  </si>
  <si>
    <t>3,02</t>
  </si>
  <si>
    <t>94102</t>
  </si>
  <si>
    <t>94103</t>
  </si>
  <si>
    <t>94104</t>
  </si>
  <si>
    <t>94105</t>
  </si>
  <si>
    <t>94106</t>
  </si>
  <si>
    <t>94107</t>
  </si>
  <si>
    <t>94108</t>
  </si>
  <si>
    <t>94110</t>
  </si>
  <si>
    <t>186,33</t>
  </si>
  <si>
    <t>94111</t>
  </si>
  <si>
    <t>94112</t>
  </si>
  <si>
    <t>172,39</t>
  </si>
  <si>
    <t>94113</t>
  </si>
  <si>
    <t>94114</t>
  </si>
  <si>
    <t>94115</t>
  </si>
  <si>
    <t>94116</t>
  </si>
  <si>
    <t>94117</t>
  </si>
  <si>
    <t>94118</t>
  </si>
  <si>
    <t>6514</t>
  </si>
  <si>
    <t>88549</t>
  </si>
  <si>
    <t>41721</t>
  </si>
  <si>
    <t>41722</t>
  </si>
  <si>
    <t>74005/1</t>
  </si>
  <si>
    <t>4,34</t>
  </si>
  <si>
    <t>74005/2</t>
  </si>
  <si>
    <t>74034/1</t>
  </si>
  <si>
    <t>83344</t>
  </si>
  <si>
    <t>95606</t>
  </si>
  <si>
    <t>1,21</t>
  </si>
  <si>
    <t>72131</t>
  </si>
  <si>
    <t>72132</t>
  </si>
  <si>
    <t>72133</t>
  </si>
  <si>
    <t>87471</t>
  </si>
  <si>
    <t>87472</t>
  </si>
  <si>
    <t>87473</t>
  </si>
  <si>
    <t>87474</t>
  </si>
  <si>
    <t>87475</t>
  </si>
  <si>
    <t>87476</t>
  </si>
  <si>
    <t>87477</t>
  </si>
  <si>
    <t>87478</t>
  </si>
  <si>
    <t>87479</t>
  </si>
  <si>
    <t>87480</t>
  </si>
  <si>
    <t>49,27</t>
  </si>
  <si>
    <t>87481</t>
  </si>
  <si>
    <t>87482</t>
  </si>
  <si>
    <t>87483</t>
  </si>
  <si>
    <t>87484</t>
  </si>
  <si>
    <t>87485</t>
  </si>
  <si>
    <t>87487</t>
  </si>
  <si>
    <t>87488</t>
  </si>
  <si>
    <t>87489</t>
  </si>
  <si>
    <t>87490</t>
  </si>
  <si>
    <t>87491</t>
  </si>
  <si>
    <t>87492</t>
  </si>
  <si>
    <t>87493</t>
  </si>
  <si>
    <t>61,40</t>
  </si>
  <si>
    <t>87494</t>
  </si>
  <si>
    <t>62,33</t>
  </si>
  <si>
    <t>87495</t>
  </si>
  <si>
    <t>67,29</t>
  </si>
  <si>
    <t>87496</t>
  </si>
  <si>
    <t>87497</t>
  </si>
  <si>
    <t>87498</t>
  </si>
  <si>
    <t>64,96</t>
  </si>
  <si>
    <t>87499</t>
  </si>
  <si>
    <t>73,90</t>
  </si>
  <si>
    <t>87500</t>
  </si>
  <si>
    <t>87501</t>
  </si>
  <si>
    <t>87502</t>
  </si>
  <si>
    <t>87503</t>
  </si>
  <si>
    <t>87504</t>
  </si>
  <si>
    <t>87505</t>
  </si>
  <si>
    <t>87506</t>
  </si>
  <si>
    <t>87507</t>
  </si>
  <si>
    <t>87508</t>
  </si>
  <si>
    <t>87509</t>
  </si>
  <si>
    <t>87510</t>
  </si>
  <si>
    <t>87511</t>
  </si>
  <si>
    <t>87512</t>
  </si>
  <si>
    <t>76,51</t>
  </si>
  <si>
    <t>87513</t>
  </si>
  <si>
    <t>87514</t>
  </si>
  <si>
    <t>87515</t>
  </si>
  <si>
    <t>87516</t>
  </si>
  <si>
    <t>87517</t>
  </si>
  <si>
    <t>87518</t>
  </si>
  <si>
    <t>87519</t>
  </si>
  <si>
    <t>87520</t>
  </si>
  <si>
    <t>63,53</t>
  </si>
  <si>
    <t>87521</t>
  </si>
  <si>
    <t>59,89</t>
  </si>
  <si>
    <t>87522</t>
  </si>
  <si>
    <t>87523</t>
  </si>
  <si>
    <t>87524</t>
  </si>
  <si>
    <t>87525</t>
  </si>
  <si>
    <t>87526</t>
  </si>
  <si>
    <t>89043</t>
  </si>
  <si>
    <t>89168</t>
  </si>
  <si>
    <t>89977</t>
  </si>
  <si>
    <t>90112</t>
  </si>
  <si>
    <t>59,60</t>
  </si>
  <si>
    <t>95474</t>
  </si>
  <si>
    <t>89282</t>
  </si>
  <si>
    <t>89283</t>
  </si>
  <si>
    <t>89284</t>
  </si>
  <si>
    <t>89285</t>
  </si>
  <si>
    <t>89286</t>
  </si>
  <si>
    <t>89287</t>
  </si>
  <si>
    <t>89288</t>
  </si>
  <si>
    <t>89289</t>
  </si>
  <si>
    <t>89290</t>
  </si>
  <si>
    <t>89291</t>
  </si>
  <si>
    <t>89292</t>
  </si>
  <si>
    <t>52,32</t>
  </si>
  <si>
    <t>89293</t>
  </si>
  <si>
    <t>89294</t>
  </si>
  <si>
    <t>89295</t>
  </si>
  <si>
    <t>89296</t>
  </si>
  <si>
    <t>89297</t>
  </si>
  <si>
    <t>89298</t>
  </si>
  <si>
    <t>57,78</t>
  </si>
  <si>
    <t>89299</t>
  </si>
  <si>
    <t>60,33</t>
  </si>
  <si>
    <t>89300</t>
  </si>
  <si>
    <t>53,40</t>
  </si>
  <si>
    <t>89301</t>
  </si>
  <si>
    <t>89302</t>
  </si>
  <si>
    <t>65,08</t>
  </si>
  <si>
    <t>89303</t>
  </si>
  <si>
    <t>89304</t>
  </si>
  <si>
    <t>89305</t>
  </si>
  <si>
    <t>89306</t>
  </si>
  <si>
    <t>89307</t>
  </si>
  <si>
    <t>89308</t>
  </si>
  <si>
    <t>89309</t>
  </si>
  <si>
    <t>89310</t>
  </si>
  <si>
    <t>89311</t>
  </si>
  <si>
    <t>89312</t>
  </si>
  <si>
    <t>89313</t>
  </si>
  <si>
    <t>95465</t>
  </si>
  <si>
    <t>87447</t>
  </si>
  <si>
    <t>87448</t>
  </si>
  <si>
    <t>87449</t>
  </si>
  <si>
    <t>87450</t>
  </si>
  <si>
    <t>57,70</t>
  </si>
  <si>
    <t>87451</t>
  </si>
  <si>
    <t>87452</t>
  </si>
  <si>
    <t>87453</t>
  </si>
  <si>
    <t>87454</t>
  </si>
  <si>
    <t>41,55</t>
  </si>
  <si>
    <t>87455</t>
  </si>
  <si>
    <t>87456</t>
  </si>
  <si>
    <t>87457</t>
  </si>
  <si>
    <t>63,99</t>
  </si>
  <si>
    <t>87458</t>
  </si>
  <si>
    <t>87459</t>
  </si>
  <si>
    <t>87460</t>
  </si>
  <si>
    <t>87461</t>
  </si>
  <si>
    <t>87462</t>
  </si>
  <si>
    <t>63,65</t>
  </si>
  <si>
    <t>87463</t>
  </si>
  <si>
    <t>87464</t>
  </si>
  <si>
    <t>87465</t>
  </si>
  <si>
    <t>87466</t>
  </si>
  <si>
    <t>87467</t>
  </si>
  <si>
    <t>87468</t>
  </si>
  <si>
    <t>87469</t>
  </si>
  <si>
    <t>87470</t>
  </si>
  <si>
    <t>68,58</t>
  </si>
  <si>
    <t>89044</t>
  </si>
  <si>
    <t>89169</t>
  </si>
  <si>
    <t>89978</t>
  </si>
  <si>
    <t>73937/1</t>
  </si>
  <si>
    <t>73937/3</t>
  </si>
  <si>
    <t>73937/5</t>
  </si>
  <si>
    <t>89453</t>
  </si>
  <si>
    <t>89454</t>
  </si>
  <si>
    <t>89455</t>
  </si>
  <si>
    <t>89456</t>
  </si>
  <si>
    <t>56,94</t>
  </si>
  <si>
    <t>89457</t>
  </si>
  <si>
    <t>52,43</t>
  </si>
  <si>
    <t>89458</t>
  </si>
  <si>
    <t>89459</t>
  </si>
  <si>
    <t>64,52</t>
  </si>
  <si>
    <t>89460</t>
  </si>
  <si>
    <t>89462</t>
  </si>
  <si>
    <t>89463</t>
  </si>
  <si>
    <t>89464</t>
  </si>
  <si>
    <t>89465</t>
  </si>
  <si>
    <t>89466</t>
  </si>
  <si>
    <t>89467</t>
  </si>
  <si>
    <t>89468</t>
  </si>
  <si>
    <t>89469</t>
  </si>
  <si>
    <t>89470</t>
  </si>
  <si>
    <t>89471</t>
  </si>
  <si>
    <t>89472</t>
  </si>
  <si>
    <t>89473</t>
  </si>
  <si>
    <t>68,50</t>
  </si>
  <si>
    <t>89474</t>
  </si>
  <si>
    <t>89475</t>
  </si>
  <si>
    <t>89476</t>
  </si>
  <si>
    <t>89477</t>
  </si>
  <si>
    <t>89478</t>
  </si>
  <si>
    <t>89479</t>
  </si>
  <si>
    <t>89480</t>
  </si>
  <si>
    <t>89483</t>
  </si>
  <si>
    <t>89484</t>
  </si>
  <si>
    <t>75,81</t>
  </si>
  <si>
    <t>89486</t>
  </si>
  <si>
    <t>89487</t>
  </si>
  <si>
    <t>89488</t>
  </si>
  <si>
    <t>87,72</t>
  </si>
  <si>
    <t>91815</t>
  </si>
  <si>
    <t>91816</t>
  </si>
  <si>
    <t>72139</t>
  </si>
  <si>
    <t>72175</t>
  </si>
  <si>
    <t>72176</t>
  </si>
  <si>
    <t>72178</t>
  </si>
  <si>
    <t>72179</t>
  </si>
  <si>
    <t>72180</t>
  </si>
  <si>
    <t>14,35</t>
  </si>
  <si>
    <t>72181</t>
  </si>
  <si>
    <t>73774/1</t>
  </si>
  <si>
    <t>73909/1</t>
  </si>
  <si>
    <t>74229/1</t>
  </si>
  <si>
    <t>79627</t>
  </si>
  <si>
    <t>96358</t>
  </si>
  <si>
    <t>96359</t>
  </si>
  <si>
    <t>96360</t>
  </si>
  <si>
    <t>96361</t>
  </si>
  <si>
    <t>96362</t>
  </si>
  <si>
    <t>96363</t>
  </si>
  <si>
    <t>96364</t>
  </si>
  <si>
    <t>96365</t>
  </si>
  <si>
    <t>96366</t>
  </si>
  <si>
    <t>111,22</t>
  </si>
  <si>
    <t>96367</t>
  </si>
  <si>
    <t>96368</t>
  </si>
  <si>
    <t>96369</t>
  </si>
  <si>
    <t>96370</t>
  </si>
  <si>
    <t>96371</t>
  </si>
  <si>
    <t>96372</t>
  </si>
  <si>
    <t>96373</t>
  </si>
  <si>
    <t>96374</t>
  </si>
  <si>
    <t>73863/1</t>
  </si>
  <si>
    <t>73863/2</t>
  </si>
  <si>
    <t>73790/2</t>
  </si>
  <si>
    <t>73790/4</t>
  </si>
  <si>
    <t>83694</t>
  </si>
  <si>
    <t>12,31</t>
  </si>
  <si>
    <t>83695/1</t>
  </si>
  <si>
    <t>83771</t>
  </si>
  <si>
    <t>92970</t>
  </si>
  <si>
    <t>10,80</t>
  </si>
  <si>
    <t>72916</t>
  </si>
  <si>
    <t>72919</t>
  </si>
  <si>
    <t>72922</t>
  </si>
  <si>
    <t>51,66</t>
  </si>
  <si>
    <t>72923</t>
  </si>
  <si>
    <t>63,74</t>
  </si>
  <si>
    <t>72924</t>
  </si>
  <si>
    <t>72961</t>
  </si>
  <si>
    <t>96387</t>
  </si>
  <si>
    <t>96388</t>
  </si>
  <si>
    <t>6,44</t>
  </si>
  <si>
    <t>96389</t>
  </si>
  <si>
    <t>27,63</t>
  </si>
  <si>
    <t>96390</t>
  </si>
  <si>
    <t>96391</t>
  </si>
  <si>
    <t>96392</t>
  </si>
  <si>
    <t>96396</t>
  </si>
  <si>
    <t>96397</t>
  </si>
  <si>
    <t>96398</t>
  </si>
  <si>
    <t>96399</t>
  </si>
  <si>
    <t>96400</t>
  </si>
  <si>
    <t>96401</t>
  </si>
  <si>
    <t>96402</t>
  </si>
  <si>
    <t>1,27</t>
  </si>
  <si>
    <t>72799</t>
  </si>
  <si>
    <t>72942</t>
  </si>
  <si>
    <t>1,55</t>
  </si>
  <si>
    <t>72943</t>
  </si>
  <si>
    <t>1,69</t>
  </si>
  <si>
    <t>72972</t>
  </si>
  <si>
    <t>72973</t>
  </si>
  <si>
    <t>1,50</t>
  </si>
  <si>
    <t>72974</t>
  </si>
  <si>
    <t>72975</t>
  </si>
  <si>
    <t>72978</t>
  </si>
  <si>
    <t>72979</t>
  </si>
  <si>
    <t>73760/1</t>
  </si>
  <si>
    <t>73849/1</t>
  </si>
  <si>
    <t>73849/2</t>
  </si>
  <si>
    <t>92391</t>
  </si>
  <si>
    <t>92392</t>
  </si>
  <si>
    <t>92393</t>
  </si>
  <si>
    <t>42,71</t>
  </si>
  <si>
    <t>92394</t>
  </si>
  <si>
    <t>46,29</t>
  </si>
  <si>
    <t>92395</t>
  </si>
  <si>
    <t>92396</t>
  </si>
  <si>
    <t>52,58</t>
  </si>
  <si>
    <t>92397</t>
  </si>
  <si>
    <t>92398</t>
  </si>
  <si>
    <t>92399</t>
  </si>
  <si>
    <t>51,21</t>
  </si>
  <si>
    <t>92400</t>
  </si>
  <si>
    <t>59,47</t>
  </si>
  <si>
    <t>92401</t>
  </si>
  <si>
    <t>60,62</t>
  </si>
  <si>
    <t>92402</t>
  </si>
  <si>
    <t>92403</t>
  </si>
  <si>
    <t>92404</t>
  </si>
  <si>
    <t>92405</t>
  </si>
  <si>
    <t>92406</t>
  </si>
  <si>
    <t>92407</t>
  </si>
  <si>
    <t>93679</t>
  </si>
  <si>
    <t>93680</t>
  </si>
  <si>
    <t>93681</t>
  </si>
  <si>
    <t>56,99</t>
  </si>
  <si>
    <t>93682</t>
  </si>
  <si>
    <t>97114</t>
  </si>
  <si>
    <t>97115</t>
  </si>
  <si>
    <t>97120</t>
  </si>
  <si>
    <t>6,48</t>
  </si>
  <si>
    <t>97802</t>
  </si>
  <si>
    <t>97803</t>
  </si>
  <si>
    <t>97805</t>
  </si>
  <si>
    <t>97806</t>
  </si>
  <si>
    <t>9,09</t>
  </si>
  <si>
    <t>97807</t>
  </si>
  <si>
    <t>10,56</t>
  </si>
  <si>
    <t>97809</t>
  </si>
  <si>
    <t>13,39</t>
  </si>
  <si>
    <t>97810</t>
  </si>
  <si>
    <t>15,01</t>
  </si>
  <si>
    <t>97811</t>
  </si>
  <si>
    <t>16,50</t>
  </si>
  <si>
    <t>97813</t>
  </si>
  <si>
    <t>97814</t>
  </si>
  <si>
    <t>4,27</t>
  </si>
  <si>
    <t>97816</t>
  </si>
  <si>
    <t>97817</t>
  </si>
  <si>
    <t>97818</t>
  </si>
  <si>
    <t>97820</t>
  </si>
  <si>
    <t>97821</t>
  </si>
  <si>
    <t>97822</t>
  </si>
  <si>
    <t>17,64</t>
  </si>
  <si>
    <t>72947</t>
  </si>
  <si>
    <t>35,33</t>
  </si>
  <si>
    <t>83693</t>
  </si>
  <si>
    <t>3,55</t>
  </si>
  <si>
    <t>73770/1</t>
  </si>
  <si>
    <t>73770/2</t>
  </si>
  <si>
    <t>83696/1</t>
  </si>
  <si>
    <t>72962</t>
  </si>
  <si>
    <t>72963</t>
  </si>
  <si>
    <t>73759/2</t>
  </si>
  <si>
    <t>95990</t>
  </si>
  <si>
    <t>95992</t>
  </si>
  <si>
    <t>95993</t>
  </si>
  <si>
    <t>95994</t>
  </si>
  <si>
    <t>95995</t>
  </si>
  <si>
    <t>95996</t>
  </si>
  <si>
    <t>95997</t>
  </si>
  <si>
    <t>95998</t>
  </si>
  <si>
    <t>95999</t>
  </si>
  <si>
    <t>96000</t>
  </si>
  <si>
    <t>96001</t>
  </si>
  <si>
    <t>96002</t>
  </si>
  <si>
    <t>96393</t>
  </si>
  <si>
    <t>96394</t>
  </si>
  <si>
    <t>96395</t>
  </si>
  <si>
    <t>73445</t>
  </si>
  <si>
    <t>73446</t>
  </si>
  <si>
    <t>19,37</t>
  </si>
  <si>
    <t>74133/1</t>
  </si>
  <si>
    <t>16,97</t>
  </si>
  <si>
    <t>74133/2</t>
  </si>
  <si>
    <t>21,29</t>
  </si>
  <si>
    <t>79462</t>
  </si>
  <si>
    <t>79494/1</t>
  </si>
  <si>
    <t>84651</t>
  </si>
  <si>
    <t>9,38</t>
  </si>
  <si>
    <t>88411</t>
  </si>
  <si>
    <t>2,40</t>
  </si>
  <si>
    <t>88412</t>
  </si>
  <si>
    <t>1,85</t>
  </si>
  <si>
    <t>88413</t>
  </si>
  <si>
    <t>3,52</t>
  </si>
  <si>
    <t>88414</t>
  </si>
  <si>
    <t>88415</t>
  </si>
  <si>
    <t>88416</t>
  </si>
  <si>
    <t>88417</t>
  </si>
  <si>
    <t>88420</t>
  </si>
  <si>
    <t>88421</t>
  </si>
  <si>
    <t>88423</t>
  </si>
  <si>
    <t>15,51</t>
  </si>
  <si>
    <t>88424</t>
  </si>
  <si>
    <t>88426</t>
  </si>
  <si>
    <t>88428</t>
  </si>
  <si>
    <t>88429</t>
  </si>
  <si>
    <t>26,69</t>
  </si>
  <si>
    <t>88431</t>
  </si>
  <si>
    <t>88432</t>
  </si>
  <si>
    <t>88482</t>
  </si>
  <si>
    <t>88483</t>
  </si>
  <si>
    <t>88484</t>
  </si>
  <si>
    <t>88485</t>
  </si>
  <si>
    <t>2,26</t>
  </si>
  <si>
    <t>88486</t>
  </si>
  <si>
    <t>88487</t>
  </si>
  <si>
    <t>88488</t>
  </si>
  <si>
    <t>88489</t>
  </si>
  <si>
    <t>11,14</t>
  </si>
  <si>
    <t>88490</t>
  </si>
  <si>
    <t>7,05</t>
  </si>
  <si>
    <t>88491</t>
  </si>
  <si>
    <t>88492</t>
  </si>
  <si>
    <t>88493</t>
  </si>
  <si>
    <t>88494</t>
  </si>
  <si>
    <t>88495</t>
  </si>
  <si>
    <t>88496</t>
  </si>
  <si>
    <t>21,96</t>
  </si>
  <si>
    <t>88497</t>
  </si>
  <si>
    <t>95305</t>
  </si>
  <si>
    <t>95306</t>
  </si>
  <si>
    <t>13,48</t>
  </si>
  <si>
    <t>95622</t>
  </si>
  <si>
    <t>95623</t>
  </si>
  <si>
    <t>8,73</t>
  </si>
  <si>
    <t>95624</t>
  </si>
  <si>
    <t>16,93</t>
  </si>
  <si>
    <t>95625</t>
  </si>
  <si>
    <t>18,67</t>
  </si>
  <si>
    <t>95626</t>
  </si>
  <si>
    <t>96126</t>
  </si>
  <si>
    <t>14,93</t>
  </si>
  <si>
    <t>96127</t>
  </si>
  <si>
    <t>96128</t>
  </si>
  <si>
    <t>96129</t>
  </si>
  <si>
    <t>96130</t>
  </si>
  <si>
    <t>96131</t>
  </si>
  <si>
    <t>96132</t>
  </si>
  <si>
    <t>96133</t>
  </si>
  <si>
    <t>96134</t>
  </si>
  <si>
    <t>96135</t>
  </si>
  <si>
    <t>22,16</t>
  </si>
  <si>
    <t>79460</t>
  </si>
  <si>
    <t>79465</t>
  </si>
  <si>
    <t>79514/1</t>
  </si>
  <si>
    <t>59,49</t>
  </si>
  <si>
    <t>84647</t>
  </si>
  <si>
    <t>84656</t>
  </si>
  <si>
    <t>32,06</t>
  </si>
  <si>
    <t>6082</t>
  </si>
  <si>
    <t>40905</t>
  </si>
  <si>
    <t>19,92</t>
  </si>
  <si>
    <t>73739/1</t>
  </si>
  <si>
    <t>16,13</t>
  </si>
  <si>
    <t>74065/1</t>
  </si>
  <si>
    <t>23,19</t>
  </si>
  <si>
    <t>74065/2</t>
  </si>
  <si>
    <t>74065/3</t>
  </si>
  <si>
    <t>79463</t>
  </si>
  <si>
    <t>13,49</t>
  </si>
  <si>
    <t>79464</t>
  </si>
  <si>
    <t>79466</t>
  </si>
  <si>
    <t>79497/1</t>
  </si>
  <si>
    <t>22,52</t>
  </si>
  <si>
    <t>84645</t>
  </si>
  <si>
    <t>16,89</t>
  </si>
  <si>
    <t>84657</t>
  </si>
  <si>
    <t>9,72</t>
  </si>
  <si>
    <t>84659</t>
  </si>
  <si>
    <t>14,87</t>
  </si>
  <si>
    <t>84679</t>
  </si>
  <si>
    <t>95464</t>
  </si>
  <si>
    <t>73794/1</t>
  </si>
  <si>
    <t>33,49</t>
  </si>
  <si>
    <t>73865/1</t>
  </si>
  <si>
    <t>73924/1</t>
  </si>
  <si>
    <t>24,47</t>
  </si>
  <si>
    <t>73924/2</t>
  </si>
  <si>
    <t>24,59</t>
  </si>
  <si>
    <t>73924/3</t>
  </si>
  <si>
    <t>24,98</t>
  </si>
  <si>
    <t>74064/1</t>
  </si>
  <si>
    <t>18,90</t>
  </si>
  <si>
    <t>74064/2</t>
  </si>
  <si>
    <t>74145/1</t>
  </si>
  <si>
    <t>79498/1</t>
  </si>
  <si>
    <t>79499/1</t>
  </si>
  <si>
    <t>79515/1</t>
  </si>
  <si>
    <t>84660</t>
  </si>
  <si>
    <t>84661</t>
  </si>
  <si>
    <t>15,83</t>
  </si>
  <si>
    <t>84662</t>
  </si>
  <si>
    <t>95468</t>
  </si>
  <si>
    <t>36,60</t>
  </si>
  <si>
    <t>41595</t>
  </si>
  <si>
    <t>73978/1</t>
  </si>
  <si>
    <t>16,39</t>
  </si>
  <si>
    <t>74245/1</t>
  </si>
  <si>
    <t>79467</t>
  </si>
  <si>
    <t>12,35</t>
  </si>
  <si>
    <t>79500/2</t>
  </si>
  <si>
    <t>84663</t>
  </si>
  <si>
    <t>20,58</t>
  </si>
  <si>
    <t>84665</t>
  </si>
  <si>
    <t>20,50</t>
  </si>
  <si>
    <t>84666</t>
  </si>
  <si>
    <t>75889</t>
  </si>
  <si>
    <t>72191</t>
  </si>
  <si>
    <t>73,16</t>
  </si>
  <si>
    <t>72192</t>
  </si>
  <si>
    <t>72193</t>
  </si>
  <si>
    <t>73655</t>
  </si>
  <si>
    <t>73734/1</t>
  </si>
  <si>
    <t>84181</t>
  </si>
  <si>
    <t>87246</t>
  </si>
  <si>
    <t>39,84</t>
  </si>
  <si>
    <t>87247</t>
  </si>
  <si>
    <t>33,97</t>
  </si>
  <si>
    <t>87248</t>
  </si>
  <si>
    <t>29,01</t>
  </si>
  <si>
    <t>87249</t>
  </si>
  <si>
    <t>87250</t>
  </si>
  <si>
    <t>87251</t>
  </si>
  <si>
    <t>87255</t>
  </si>
  <si>
    <t>69,55</t>
  </si>
  <si>
    <t>87256</t>
  </si>
  <si>
    <t>87257</t>
  </si>
  <si>
    <t>51,58</t>
  </si>
  <si>
    <t>87258</t>
  </si>
  <si>
    <t>92,04</t>
  </si>
  <si>
    <t>87259</t>
  </si>
  <si>
    <t>87260</t>
  </si>
  <si>
    <t>87261</t>
  </si>
  <si>
    <t>87262</t>
  </si>
  <si>
    <t>87263</t>
  </si>
  <si>
    <t>89046</t>
  </si>
  <si>
    <t>33,66</t>
  </si>
  <si>
    <t>89171</t>
  </si>
  <si>
    <t>93389</t>
  </si>
  <si>
    <t>36,72</t>
  </si>
  <si>
    <t>93390</t>
  </si>
  <si>
    <t>30,91</t>
  </si>
  <si>
    <t>93391</t>
  </si>
  <si>
    <t>73743/1</t>
  </si>
  <si>
    <t>73921/2</t>
  </si>
  <si>
    <t>42,95</t>
  </si>
  <si>
    <t>84183</t>
  </si>
  <si>
    <t>98670</t>
  </si>
  <si>
    <t>98671</t>
  </si>
  <si>
    <t>98672</t>
  </si>
  <si>
    <t>98673</t>
  </si>
  <si>
    <t>98679</t>
  </si>
  <si>
    <t>98680</t>
  </si>
  <si>
    <t>98681</t>
  </si>
  <si>
    <t>98682</t>
  </si>
  <si>
    <t>98685</t>
  </si>
  <si>
    <t>27,20</t>
  </si>
  <si>
    <t>98686</t>
  </si>
  <si>
    <t>98688</t>
  </si>
  <si>
    <t>98689</t>
  </si>
  <si>
    <t>72187</t>
  </si>
  <si>
    <t>72188</t>
  </si>
  <si>
    <t>73876/1</t>
  </si>
  <si>
    <t>84186</t>
  </si>
  <si>
    <t>84187</t>
  </si>
  <si>
    <t>72136</t>
  </si>
  <si>
    <t>72137</t>
  </si>
  <si>
    <t>72815</t>
  </si>
  <si>
    <t>84191</t>
  </si>
  <si>
    <t>61,27</t>
  </si>
  <si>
    <t>74111/1</t>
  </si>
  <si>
    <t>98695</t>
  </si>
  <si>
    <t>98697</t>
  </si>
  <si>
    <t>48,05</t>
  </si>
  <si>
    <t>73886/1</t>
  </si>
  <si>
    <t>84162</t>
  </si>
  <si>
    <t>88648</t>
  </si>
  <si>
    <t>88649</t>
  </si>
  <si>
    <t>88650</t>
  </si>
  <si>
    <t>9,44</t>
  </si>
  <si>
    <t>96467</t>
  </si>
  <si>
    <t>73850/1</t>
  </si>
  <si>
    <t>84168</t>
  </si>
  <si>
    <t>68325</t>
  </si>
  <si>
    <t>68333</t>
  </si>
  <si>
    <t>42,96</t>
  </si>
  <si>
    <t>72183</t>
  </si>
  <si>
    <t>84175</t>
  </si>
  <si>
    <t>84176</t>
  </si>
  <si>
    <t>94990</t>
  </si>
  <si>
    <t>94991</t>
  </si>
  <si>
    <t>94992</t>
  </si>
  <si>
    <t>52,71</t>
  </si>
  <si>
    <t>94993</t>
  </si>
  <si>
    <t>94994</t>
  </si>
  <si>
    <t>94995</t>
  </si>
  <si>
    <t>57,33</t>
  </si>
  <si>
    <t>94996</t>
  </si>
  <si>
    <t>94997</t>
  </si>
  <si>
    <t>94998</t>
  </si>
  <si>
    <t>94999</t>
  </si>
  <si>
    <t>87620</t>
  </si>
  <si>
    <t>22,31</t>
  </si>
  <si>
    <t>87622</t>
  </si>
  <si>
    <t>24,37</t>
  </si>
  <si>
    <t>87623</t>
  </si>
  <si>
    <t>87624</t>
  </si>
  <si>
    <t>60,30</t>
  </si>
  <si>
    <t>87630</t>
  </si>
  <si>
    <t>87632</t>
  </si>
  <si>
    <t>87633</t>
  </si>
  <si>
    <t>87634</t>
  </si>
  <si>
    <t>87640</t>
  </si>
  <si>
    <t>87642</t>
  </si>
  <si>
    <t>35,25</t>
  </si>
  <si>
    <t>87643</t>
  </si>
  <si>
    <t>88,89</t>
  </si>
  <si>
    <t>87644</t>
  </si>
  <si>
    <t>87680</t>
  </si>
  <si>
    <t>26,23</t>
  </si>
  <si>
    <t>87682</t>
  </si>
  <si>
    <t>87683</t>
  </si>
  <si>
    <t>87684</t>
  </si>
  <si>
    <t>87690</t>
  </si>
  <si>
    <t>87692</t>
  </si>
  <si>
    <t>87693</t>
  </si>
  <si>
    <t>87694</t>
  </si>
  <si>
    <t>87700</t>
  </si>
  <si>
    <t>32,96</t>
  </si>
  <si>
    <t>87702</t>
  </si>
  <si>
    <t>87703</t>
  </si>
  <si>
    <t>87704</t>
  </si>
  <si>
    <t>87735</t>
  </si>
  <si>
    <t>30,96</t>
  </si>
  <si>
    <t>87737</t>
  </si>
  <si>
    <t>33,02</t>
  </si>
  <si>
    <t>87738</t>
  </si>
  <si>
    <t>87739</t>
  </si>
  <si>
    <t>87745</t>
  </si>
  <si>
    <t>36,20</t>
  </si>
  <si>
    <t>87747</t>
  </si>
  <si>
    <t>87748</t>
  </si>
  <si>
    <t>87749</t>
  </si>
  <si>
    <t>87755</t>
  </si>
  <si>
    <t>33,76</t>
  </si>
  <si>
    <t>87757</t>
  </si>
  <si>
    <t>87758</t>
  </si>
  <si>
    <t>80,24</t>
  </si>
  <si>
    <t>87759</t>
  </si>
  <si>
    <t>87765</t>
  </si>
  <si>
    <t>87767</t>
  </si>
  <si>
    <t>41,48</t>
  </si>
  <si>
    <t>87768</t>
  </si>
  <si>
    <t>87769</t>
  </si>
  <si>
    <t>88470</t>
  </si>
  <si>
    <t>88471</t>
  </si>
  <si>
    <t>22,70</t>
  </si>
  <si>
    <t>88472</t>
  </si>
  <si>
    <t>88476</t>
  </si>
  <si>
    <t>88477</t>
  </si>
  <si>
    <t>88478</t>
  </si>
  <si>
    <t>24,99</t>
  </si>
  <si>
    <t>90900</t>
  </si>
  <si>
    <t>55,61</t>
  </si>
  <si>
    <t>90902</t>
  </si>
  <si>
    <t>90903</t>
  </si>
  <si>
    <t>90904</t>
  </si>
  <si>
    <t>90910</t>
  </si>
  <si>
    <t>90912</t>
  </si>
  <si>
    <t>63,17</t>
  </si>
  <si>
    <t>90913</t>
  </si>
  <si>
    <t>130,07</t>
  </si>
  <si>
    <t>90914</t>
  </si>
  <si>
    <t>90920</t>
  </si>
  <si>
    <t>90922</t>
  </si>
  <si>
    <t>90923</t>
  </si>
  <si>
    <t>90924</t>
  </si>
  <si>
    <t>90930</t>
  </si>
  <si>
    <t>90932</t>
  </si>
  <si>
    <t>54,15</t>
  </si>
  <si>
    <t>90933</t>
  </si>
  <si>
    <t>90934</t>
  </si>
  <si>
    <t>124,51</t>
  </si>
  <si>
    <t>90940</t>
  </si>
  <si>
    <t>90942</t>
  </si>
  <si>
    <t>90943</t>
  </si>
  <si>
    <t>90944</t>
  </si>
  <si>
    <t>134,33</t>
  </si>
  <si>
    <t>90950</t>
  </si>
  <si>
    <t>59,19</t>
  </si>
  <si>
    <t>90952</t>
  </si>
  <si>
    <t>90953</t>
  </si>
  <si>
    <t>90954</t>
  </si>
  <si>
    <t>94438</t>
  </si>
  <si>
    <t>30,26</t>
  </si>
  <si>
    <t>94439</t>
  </si>
  <si>
    <t>33,63</t>
  </si>
  <si>
    <t>94779</t>
  </si>
  <si>
    <t>94782</t>
  </si>
  <si>
    <t>32,93</t>
  </si>
  <si>
    <t>72190</t>
  </si>
  <si>
    <t>31,19</t>
  </si>
  <si>
    <t>87871</t>
  </si>
  <si>
    <t>15,95</t>
  </si>
  <si>
    <t>87872</t>
  </si>
  <si>
    <t>87873</t>
  </si>
  <si>
    <t>3,54</t>
  </si>
  <si>
    <t>87874</t>
  </si>
  <si>
    <t>87876</t>
  </si>
  <si>
    <t>87877</t>
  </si>
  <si>
    <t>87878</t>
  </si>
  <si>
    <t>87879</t>
  </si>
  <si>
    <t>87881</t>
  </si>
  <si>
    <t>87882</t>
  </si>
  <si>
    <t>3,36</t>
  </si>
  <si>
    <t>87884</t>
  </si>
  <si>
    <t>87885</t>
  </si>
  <si>
    <t>87886</t>
  </si>
  <si>
    <t>21,50</t>
  </si>
  <si>
    <t>87887</t>
  </si>
  <si>
    <t>87888</t>
  </si>
  <si>
    <t>87889</t>
  </si>
  <si>
    <t>87891</t>
  </si>
  <si>
    <t>9,61</t>
  </si>
  <si>
    <t>87892</t>
  </si>
  <si>
    <t>87893</t>
  </si>
  <si>
    <t>87894</t>
  </si>
  <si>
    <t>4,88</t>
  </si>
  <si>
    <t>87896</t>
  </si>
  <si>
    <t>87897</t>
  </si>
  <si>
    <t>87899</t>
  </si>
  <si>
    <t>5,70</t>
  </si>
  <si>
    <t>87900</t>
  </si>
  <si>
    <t>5,61</t>
  </si>
  <si>
    <t>87902</t>
  </si>
  <si>
    <t>10,63</t>
  </si>
  <si>
    <t>87903</t>
  </si>
  <si>
    <t>87904</t>
  </si>
  <si>
    <t>87905</t>
  </si>
  <si>
    <t>87907</t>
  </si>
  <si>
    <t>87908</t>
  </si>
  <si>
    <t>5,67</t>
  </si>
  <si>
    <t>87910</t>
  </si>
  <si>
    <t>87911</t>
  </si>
  <si>
    <t>5991</t>
  </si>
  <si>
    <t>41,50</t>
  </si>
  <si>
    <t>84023</t>
  </si>
  <si>
    <t>38,34</t>
  </si>
  <si>
    <t>84024</t>
  </si>
  <si>
    <t>84026</t>
  </si>
  <si>
    <t>84027</t>
  </si>
  <si>
    <t>84028</t>
  </si>
  <si>
    <t>50,32</t>
  </si>
  <si>
    <t>84072</t>
  </si>
  <si>
    <t>87411</t>
  </si>
  <si>
    <t>87412</t>
  </si>
  <si>
    <t>87413</t>
  </si>
  <si>
    <t>87414</t>
  </si>
  <si>
    <t>87415</t>
  </si>
  <si>
    <t>87416</t>
  </si>
  <si>
    <t>22,95</t>
  </si>
  <si>
    <t>87417</t>
  </si>
  <si>
    <t>87418</t>
  </si>
  <si>
    <t>11,58</t>
  </si>
  <si>
    <t>87419</t>
  </si>
  <si>
    <t>12,57</t>
  </si>
  <si>
    <t>87420</t>
  </si>
  <si>
    <t>87421</t>
  </si>
  <si>
    <t>87422</t>
  </si>
  <si>
    <t>87423</t>
  </si>
  <si>
    <t>87424</t>
  </si>
  <si>
    <t>87425</t>
  </si>
  <si>
    <t>87426</t>
  </si>
  <si>
    <t>87427</t>
  </si>
  <si>
    <t>87428</t>
  </si>
  <si>
    <t>27,64</t>
  </si>
  <si>
    <t>87429</t>
  </si>
  <si>
    <t>87430</t>
  </si>
  <si>
    <t>87431</t>
  </si>
  <si>
    <t>87432</t>
  </si>
  <si>
    <t>87433</t>
  </si>
  <si>
    <t>19,63</t>
  </si>
  <si>
    <t>87434</t>
  </si>
  <si>
    <t>20,12</t>
  </si>
  <si>
    <t>87435</t>
  </si>
  <si>
    <t>21,11</t>
  </si>
  <si>
    <t>87436</t>
  </si>
  <si>
    <t>87437</t>
  </si>
  <si>
    <t>23,10</t>
  </si>
  <si>
    <t>87438</t>
  </si>
  <si>
    <t>26,06</t>
  </si>
  <si>
    <t>87439</t>
  </si>
  <si>
    <t>87440</t>
  </si>
  <si>
    <t>28,22</t>
  </si>
  <si>
    <t>87527</t>
  </si>
  <si>
    <t>87528</t>
  </si>
  <si>
    <t>32,01</t>
  </si>
  <si>
    <t>87529</t>
  </si>
  <si>
    <t>87530</t>
  </si>
  <si>
    <t>87531</t>
  </si>
  <si>
    <t>87532</t>
  </si>
  <si>
    <t>28,01</t>
  </si>
  <si>
    <t>87535</t>
  </si>
  <si>
    <t>22,53</t>
  </si>
  <si>
    <t>87536</t>
  </si>
  <si>
    <t>25,06</t>
  </si>
  <si>
    <t>87537</t>
  </si>
  <si>
    <t>50,68</t>
  </si>
  <si>
    <t>87538</t>
  </si>
  <si>
    <t>87539</t>
  </si>
  <si>
    <t>87541</t>
  </si>
  <si>
    <t>87543</t>
  </si>
  <si>
    <t>87545</t>
  </si>
  <si>
    <t>20,21</t>
  </si>
  <si>
    <t>87546</t>
  </si>
  <si>
    <t>87547</t>
  </si>
  <si>
    <t>17,27</t>
  </si>
  <si>
    <t>87548</t>
  </si>
  <si>
    <t>18,71</t>
  </si>
  <si>
    <t>87549</t>
  </si>
  <si>
    <t>16,21</t>
  </si>
  <si>
    <t>87550</t>
  </si>
  <si>
    <t>87553</t>
  </si>
  <si>
    <t>87554</t>
  </si>
  <si>
    <t>87555</t>
  </si>
  <si>
    <t>87556</t>
  </si>
  <si>
    <t>28,81</t>
  </si>
  <si>
    <t>87557</t>
  </si>
  <si>
    <t>87559</t>
  </si>
  <si>
    <t>87561</t>
  </si>
  <si>
    <t>28,11</t>
  </si>
  <si>
    <t>87775</t>
  </si>
  <si>
    <t>87777</t>
  </si>
  <si>
    <t>87778</t>
  </si>
  <si>
    <t>57,00</t>
  </si>
  <si>
    <t>87779</t>
  </si>
  <si>
    <t>48,37</t>
  </si>
  <si>
    <t>87781</t>
  </si>
  <si>
    <t>87783</t>
  </si>
  <si>
    <t>87784</t>
  </si>
  <si>
    <t>87786</t>
  </si>
  <si>
    <t>87787</t>
  </si>
  <si>
    <t>84,54</t>
  </si>
  <si>
    <t>87788</t>
  </si>
  <si>
    <t>87790</t>
  </si>
  <si>
    <t>87791</t>
  </si>
  <si>
    <t>87792</t>
  </si>
  <si>
    <t>27,09</t>
  </si>
  <si>
    <t>87794</t>
  </si>
  <si>
    <t>87795</t>
  </si>
  <si>
    <t>87797</t>
  </si>
  <si>
    <t>87799</t>
  </si>
  <si>
    <t>87800</t>
  </si>
  <si>
    <t>87801</t>
  </si>
  <si>
    <t>87803</t>
  </si>
  <si>
    <t>43,64</t>
  </si>
  <si>
    <t>87804</t>
  </si>
  <si>
    <t>87805</t>
  </si>
  <si>
    <t>46,54</t>
  </si>
  <si>
    <t>87807</t>
  </si>
  <si>
    <t>87808</t>
  </si>
  <si>
    <t>87809</t>
  </si>
  <si>
    <t>67,24</t>
  </si>
  <si>
    <t>87811</t>
  </si>
  <si>
    <t>69,21</t>
  </si>
  <si>
    <t>87812</t>
  </si>
  <si>
    <t>87813</t>
  </si>
  <si>
    <t>87815</t>
  </si>
  <si>
    <t>87816</t>
  </si>
  <si>
    <t>87817</t>
  </si>
  <si>
    <t>80,12</t>
  </si>
  <si>
    <t>87819</t>
  </si>
  <si>
    <t>87820</t>
  </si>
  <si>
    <t>87821</t>
  </si>
  <si>
    <t>87823</t>
  </si>
  <si>
    <t>87824</t>
  </si>
  <si>
    <t>142,44</t>
  </si>
  <si>
    <t>87825</t>
  </si>
  <si>
    <t>87827</t>
  </si>
  <si>
    <t>55,36</t>
  </si>
  <si>
    <t>87828</t>
  </si>
  <si>
    <t>87829</t>
  </si>
  <si>
    <t>60,38</t>
  </si>
  <si>
    <t>87831</t>
  </si>
  <si>
    <t>87832</t>
  </si>
  <si>
    <t>87834</t>
  </si>
  <si>
    <t>87835</t>
  </si>
  <si>
    <t>95,79</t>
  </si>
  <si>
    <t>87836</t>
  </si>
  <si>
    <t>87837</t>
  </si>
  <si>
    <t>90,16</t>
  </si>
  <si>
    <t>87838</t>
  </si>
  <si>
    <t>87839</t>
  </si>
  <si>
    <t>87840</t>
  </si>
  <si>
    <t>87841</t>
  </si>
  <si>
    <t>87842</t>
  </si>
  <si>
    <t>87843</t>
  </si>
  <si>
    <t>87844</t>
  </si>
  <si>
    <t>87845</t>
  </si>
  <si>
    <t>87846</t>
  </si>
  <si>
    <t>87847</t>
  </si>
  <si>
    <t>87848</t>
  </si>
  <si>
    <t>87849</t>
  </si>
  <si>
    <t>87850</t>
  </si>
  <si>
    <t>87851</t>
  </si>
  <si>
    <t>87852</t>
  </si>
  <si>
    <t>87853</t>
  </si>
  <si>
    <t>87854</t>
  </si>
  <si>
    <t>87855</t>
  </si>
  <si>
    <t>120,03</t>
  </si>
  <si>
    <t>87856</t>
  </si>
  <si>
    <t>87857</t>
  </si>
  <si>
    <t>87858</t>
  </si>
  <si>
    <t>87859</t>
  </si>
  <si>
    <t>89048</t>
  </si>
  <si>
    <t>89049</t>
  </si>
  <si>
    <t>14,83</t>
  </si>
  <si>
    <t>89173</t>
  </si>
  <si>
    <t>90406</t>
  </si>
  <si>
    <t>90407</t>
  </si>
  <si>
    <t>37,66</t>
  </si>
  <si>
    <t>90408</t>
  </si>
  <si>
    <t>25,61</t>
  </si>
  <si>
    <t>90409</t>
  </si>
  <si>
    <t>5998</t>
  </si>
  <si>
    <t>84084</t>
  </si>
  <si>
    <t>87242</t>
  </si>
  <si>
    <t>87243</t>
  </si>
  <si>
    <t>87244</t>
  </si>
  <si>
    <t>87245</t>
  </si>
  <si>
    <t>87264</t>
  </si>
  <si>
    <t>57,43</t>
  </si>
  <si>
    <t>87265</t>
  </si>
  <si>
    <t>50,70</t>
  </si>
  <si>
    <t>87266</t>
  </si>
  <si>
    <t>59,80</t>
  </si>
  <si>
    <t>87267</t>
  </si>
  <si>
    <t>87268</t>
  </si>
  <si>
    <t>87269</t>
  </si>
  <si>
    <t>54,24</t>
  </si>
  <si>
    <t>87270</t>
  </si>
  <si>
    <t>87271</t>
  </si>
  <si>
    <t>87272</t>
  </si>
  <si>
    <t>87273</t>
  </si>
  <si>
    <t>56,40</t>
  </si>
  <si>
    <t>87274</t>
  </si>
  <si>
    <t>66,76</t>
  </si>
  <si>
    <t>87275</t>
  </si>
  <si>
    <t>88786</t>
  </si>
  <si>
    <t>88787</t>
  </si>
  <si>
    <t>88788</t>
  </si>
  <si>
    <t>88789</t>
  </si>
  <si>
    <t>89045</t>
  </si>
  <si>
    <t>89170</t>
  </si>
  <si>
    <t>93392</t>
  </si>
  <si>
    <t>93393</t>
  </si>
  <si>
    <t>37,83</t>
  </si>
  <si>
    <t>93394</t>
  </si>
  <si>
    <t>46,80</t>
  </si>
  <si>
    <t>93395</t>
  </si>
  <si>
    <t>99194</t>
  </si>
  <si>
    <t>99195</t>
  </si>
  <si>
    <t>43,32</t>
  </si>
  <si>
    <t>99196</t>
  </si>
  <si>
    <t>99198</t>
  </si>
  <si>
    <t>49,32</t>
  </si>
  <si>
    <t>84088</t>
  </si>
  <si>
    <t>84089</t>
  </si>
  <si>
    <t>40675</t>
  </si>
  <si>
    <t>4,31</t>
  </si>
  <si>
    <t>84093</t>
  </si>
  <si>
    <t>96112</t>
  </si>
  <si>
    <t>96117</t>
  </si>
  <si>
    <t>96122</t>
  </si>
  <si>
    <t>96109</t>
  </si>
  <si>
    <t>96110</t>
  </si>
  <si>
    <t>50,94</t>
  </si>
  <si>
    <t>96113</t>
  </si>
  <si>
    <t>28,45</t>
  </si>
  <si>
    <t>96114</t>
  </si>
  <si>
    <t>96120</t>
  </si>
  <si>
    <t>96123</t>
  </si>
  <si>
    <t>20,47</t>
  </si>
  <si>
    <t>99054</t>
  </si>
  <si>
    <t>72200</t>
  </si>
  <si>
    <t>73807/1</t>
  </si>
  <si>
    <t>72201</t>
  </si>
  <si>
    <t>96111</t>
  </si>
  <si>
    <t>96116</t>
  </si>
  <si>
    <t>42,52</t>
  </si>
  <si>
    <t>96121</t>
  </si>
  <si>
    <t>96485</t>
  </si>
  <si>
    <t>96486</t>
  </si>
  <si>
    <t>72198</t>
  </si>
  <si>
    <t>73833/1</t>
  </si>
  <si>
    <t>83730</t>
  </si>
  <si>
    <t>83736</t>
  </si>
  <si>
    <t>91514</t>
  </si>
  <si>
    <t>91515</t>
  </si>
  <si>
    <t>7,27</t>
  </si>
  <si>
    <t>91516</t>
  </si>
  <si>
    <t>91517</t>
  </si>
  <si>
    <t>91519</t>
  </si>
  <si>
    <t>13,59</t>
  </si>
  <si>
    <t>91520</t>
  </si>
  <si>
    <t>1,99</t>
  </si>
  <si>
    <t>91522</t>
  </si>
  <si>
    <t>91525</t>
  </si>
  <si>
    <t>73548</t>
  </si>
  <si>
    <t>73549</t>
  </si>
  <si>
    <t>87280</t>
  </si>
  <si>
    <t>87281</t>
  </si>
  <si>
    <t>87283</t>
  </si>
  <si>
    <t>87284</t>
  </si>
  <si>
    <t>87286</t>
  </si>
  <si>
    <t>87287</t>
  </si>
  <si>
    <t>87289</t>
  </si>
  <si>
    <t>87290</t>
  </si>
  <si>
    <t>87292</t>
  </si>
  <si>
    <t>87294</t>
  </si>
  <si>
    <t>87295</t>
  </si>
  <si>
    <t>87296</t>
  </si>
  <si>
    <t>87298</t>
  </si>
  <si>
    <t>87299</t>
  </si>
  <si>
    <t>87301</t>
  </si>
  <si>
    <t>87302</t>
  </si>
  <si>
    <t>87304</t>
  </si>
  <si>
    <t>87305</t>
  </si>
  <si>
    <t>87307</t>
  </si>
  <si>
    <t>87308</t>
  </si>
  <si>
    <t>87310</t>
  </si>
  <si>
    <t>87311</t>
  </si>
  <si>
    <t>87313</t>
  </si>
  <si>
    <t>87314</t>
  </si>
  <si>
    <t>87316</t>
  </si>
  <si>
    <t>87317</t>
  </si>
  <si>
    <t>87319</t>
  </si>
  <si>
    <t>87320</t>
  </si>
  <si>
    <t>87322</t>
  </si>
  <si>
    <t>1.696,46</t>
  </si>
  <si>
    <t>87323</t>
  </si>
  <si>
    <t>87325</t>
  </si>
  <si>
    <t>87326</t>
  </si>
  <si>
    <t>87327</t>
  </si>
  <si>
    <t>87328</t>
  </si>
  <si>
    <t>87329</t>
  </si>
  <si>
    <t>87330</t>
  </si>
  <si>
    <t>87331</t>
  </si>
  <si>
    <t>87332</t>
  </si>
  <si>
    <t>87333</t>
  </si>
  <si>
    <t>87334</t>
  </si>
  <si>
    <t>87335</t>
  </si>
  <si>
    <t>87336</t>
  </si>
  <si>
    <t>87337</t>
  </si>
  <si>
    <t>87338</t>
  </si>
  <si>
    <t>87339</t>
  </si>
  <si>
    <t>87340</t>
  </si>
  <si>
    <t>87341</t>
  </si>
  <si>
    <t>87342</t>
  </si>
  <si>
    <t>87343</t>
  </si>
  <si>
    <t>87344</t>
  </si>
  <si>
    <t>87345</t>
  </si>
  <si>
    <t>87346</t>
  </si>
  <si>
    <t>87347</t>
  </si>
  <si>
    <t>87348</t>
  </si>
  <si>
    <t>87349</t>
  </si>
  <si>
    <t>87350</t>
  </si>
  <si>
    <t>87351</t>
  </si>
  <si>
    <t>87352</t>
  </si>
  <si>
    <t>87353</t>
  </si>
  <si>
    <t>87354</t>
  </si>
  <si>
    <t>87355</t>
  </si>
  <si>
    <t>87356</t>
  </si>
  <si>
    <t>87357</t>
  </si>
  <si>
    <t>268,95</t>
  </si>
  <si>
    <t>87358</t>
  </si>
  <si>
    <t>87359</t>
  </si>
  <si>
    <t>87360</t>
  </si>
  <si>
    <t>87361</t>
  </si>
  <si>
    <t>87362</t>
  </si>
  <si>
    <t>87363</t>
  </si>
  <si>
    <t>87364</t>
  </si>
  <si>
    <t>87365</t>
  </si>
  <si>
    <t>87366</t>
  </si>
  <si>
    <t>87367</t>
  </si>
  <si>
    <t>87368</t>
  </si>
  <si>
    <t>87369</t>
  </si>
  <si>
    <t>87370</t>
  </si>
  <si>
    <t>87371</t>
  </si>
  <si>
    <t>87372</t>
  </si>
  <si>
    <t>87373</t>
  </si>
  <si>
    <t>87374</t>
  </si>
  <si>
    <t>87375</t>
  </si>
  <si>
    <t>87376</t>
  </si>
  <si>
    <t>87377</t>
  </si>
  <si>
    <t>87378</t>
  </si>
  <si>
    <t>87379</t>
  </si>
  <si>
    <t>87380</t>
  </si>
  <si>
    <t>87381</t>
  </si>
  <si>
    <t>87382</t>
  </si>
  <si>
    <t>87383</t>
  </si>
  <si>
    <t>87384</t>
  </si>
  <si>
    <t>87385</t>
  </si>
  <si>
    <t>87386</t>
  </si>
  <si>
    <t>87387</t>
  </si>
  <si>
    <t>87388</t>
  </si>
  <si>
    <t>87389</t>
  </si>
  <si>
    <t>87390</t>
  </si>
  <si>
    <t>87391</t>
  </si>
  <si>
    <t>87393</t>
  </si>
  <si>
    <t>87394</t>
  </si>
  <si>
    <t>87395</t>
  </si>
  <si>
    <t>87396</t>
  </si>
  <si>
    <t>87397</t>
  </si>
  <si>
    <t>87398</t>
  </si>
  <si>
    <t>87399</t>
  </si>
  <si>
    <t>87401</t>
  </si>
  <si>
    <t>87402</t>
  </si>
  <si>
    <t>87404</t>
  </si>
  <si>
    <t>87405</t>
  </si>
  <si>
    <t>87407</t>
  </si>
  <si>
    <t>87408</t>
  </si>
  <si>
    <t>87410</t>
  </si>
  <si>
    <t>88626</t>
  </si>
  <si>
    <t>88627</t>
  </si>
  <si>
    <t>88628</t>
  </si>
  <si>
    <t>88629</t>
  </si>
  <si>
    <t>88630</t>
  </si>
  <si>
    <t>88631</t>
  </si>
  <si>
    <t>88715</t>
  </si>
  <si>
    <t>95563</t>
  </si>
  <si>
    <t>96920</t>
  </si>
  <si>
    <t>49,65</t>
  </si>
  <si>
    <t>9,39</t>
  </si>
  <si>
    <t>14,57</t>
  </si>
  <si>
    <t>0,54</t>
  </si>
  <si>
    <t>0,27</t>
  </si>
  <si>
    <t>0,45</t>
  </si>
  <si>
    <t>10,53</t>
  </si>
  <si>
    <t>16,55</t>
  </si>
  <si>
    <t>25,58</t>
  </si>
  <si>
    <t>0,37</t>
  </si>
  <si>
    <t>37,62</t>
  </si>
  <si>
    <t>63,96</t>
  </si>
  <si>
    <t>2,51</t>
  </si>
  <si>
    <t>6,42</t>
  </si>
  <si>
    <t>19,57</t>
  </si>
  <si>
    <t>92121</t>
  </si>
  <si>
    <t>21,36</t>
  </si>
  <si>
    <t>92122</t>
  </si>
  <si>
    <t>92123</t>
  </si>
  <si>
    <t>3,03</t>
  </si>
  <si>
    <t>2,79</t>
  </si>
  <si>
    <t>0,94</t>
  </si>
  <si>
    <t>1,43</t>
  </si>
  <si>
    <t>1,06</t>
  </si>
  <si>
    <t>0,98</t>
  </si>
  <si>
    <t>1,54</t>
  </si>
  <si>
    <t>10,89</t>
  </si>
  <si>
    <t>24,00</t>
  </si>
  <si>
    <t>84117</t>
  </si>
  <si>
    <t>84120</t>
  </si>
  <si>
    <t>11,32</t>
  </si>
  <si>
    <t>74163/1</t>
  </si>
  <si>
    <t>45,86</t>
  </si>
  <si>
    <t>74163/2</t>
  </si>
  <si>
    <t>84127</t>
  </si>
  <si>
    <t>40841</t>
  </si>
  <si>
    <t>71516</t>
  </si>
  <si>
    <t>73361</t>
  </si>
  <si>
    <t>73714</t>
  </si>
  <si>
    <t>86957</t>
  </si>
  <si>
    <t>24,88</t>
  </si>
  <si>
    <t>86958</t>
  </si>
  <si>
    <t>97010</t>
  </si>
  <si>
    <t>50,59</t>
  </si>
  <si>
    <t>97011</t>
  </si>
  <si>
    <t>97012</t>
  </si>
  <si>
    <t>97013</t>
  </si>
  <si>
    <t>58,33</t>
  </si>
  <si>
    <t>97014</t>
  </si>
  <si>
    <t>97015</t>
  </si>
  <si>
    <t>37,27</t>
  </si>
  <si>
    <t>97016</t>
  </si>
  <si>
    <t>97017</t>
  </si>
  <si>
    <t>97018</t>
  </si>
  <si>
    <t>97031</t>
  </si>
  <si>
    <t>71,01</t>
  </si>
  <si>
    <t>97032</t>
  </si>
  <si>
    <t>97033</t>
  </si>
  <si>
    <t>73,52</t>
  </si>
  <si>
    <t>97034</t>
  </si>
  <si>
    <t>97039</t>
  </si>
  <si>
    <t>29,80</t>
  </si>
  <si>
    <t>97040</t>
  </si>
  <si>
    <t>11,83</t>
  </si>
  <si>
    <t>97041</t>
  </si>
  <si>
    <t>97046</t>
  </si>
  <si>
    <t>97047</t>
  </si>
  <si>
    <t>97048</t>
  </si>
  <si>
    <t>97051</t>
  </si>
  <si>
    <t>97053</t>
  </si>
  <si>
    <t>29,76</t>
  </si>
  <si>
    <t>97062</t>
  </si>
  <si>
    <t>4,81</t>
  </si>
  <si>
    <t>97063</t>
  </si>
  <si>
    <t>97064</t>
  </si>
  <si>
    <t>97065</t>
  </si>
  <si>
    <t>97066</t>
  </si>
  <si>
    <t>97067</t>
  </si>
  <si>
    <t>73916/2</t>
  </si>
  <si>
    <t>73672</t>
  </si>
  <si>
    <t>73822/2</t>
  </si>
  <si>
    <t>73859/1</t>
  </si>
  <si>
    <t>73859/2</t>
  </si>
  <si>
    <t>85331</t>
  </si>
  <si>
    <t>1,16</t>
  </si>
  <si>
    <t>85422</t>
  </si>
  <si>
    <t>74220/1</t>
  </si>
  <si>
    <t>74221/1</t>
  </si>
  <si>
    <t>74219/1</t>
  </si>
  <si>
    <t>63,00</t>
  </si>
  <si>
    <t>74219/2</t>
  </si>
  <si>
    <t>84126</t>
  </si>
  <si>
    <t>85421</t>
  </si>
  <si>
    <t>97621</t>
  </si>
  <si>
    <t>81,62</t>
  </si>
  <si>
    <t>97622</t>
  </si>
  <si>
    <t>97623</t>
  </si>
  <si>
    <t>97624</t>
  </si>
  <si>
    <t>97625</t>
  </si>
  <si>
    <t>97626</t>
  </si>
  <si>
    <t>97627</t>
  </si>
  <si>
    <t>97628</t>
  </si>
  <si>
    <t>97629</t>
  </si>
  <si>
    <t>97631</t>
  </si>
  <si>
    <t>97632</t>
  </si>
  <si>
    <t>97633</t>
  </si>
  <si>
    <t>97634</t>
  </si>
  <si>
    <t>97635</t>
  </si>
  <si>
    <t>97636</t>
  </si>
  <si>
    <t>97637</t>
  </si>
  <si>
    <t>2,16</t>
  </si>
  <si>
    <t>97638</t>
  </si>
  <si>
    <t>97639</t>
  </si>
  <si>
    <t>14,46</t>
  </si>
  <si>
    <t>97640</t>
  </si>
  <si>
    <t>1,36</t>
  </si>
  <si>
    <t>97641</t>
  </si>
  <si>
    <t>97642</t>
  </si>
  <si>
    <t>2,44</t>
  </si>
  <si>
    <t>97643</t>
  </si>
  <si>
    <t>17,78</t>
  </si>
  <si>
    <t>97644</t>
  </si>
  <si>
    <t>97645</t>
  </si>
  <si>
    <t>97647</t>
  </si>
  <si>
    <t>2,41</t>
  </si>
  <si>
    <t>97648</t>
  </si>
  <si>
    <t>97649</t>
  </si>
  <si>
    <t>3,07</t>
  </si>
  <si>
    <t>97650</t>
  </si>
  <si>
    <t>5,17</t>
  </si>
  <si>
    <t>97651</t>
  </si>
  <si>
    <t>97652</t>
  </si>
  <si>
    <t>97653</t>
  </si>
  <si>
    <t>97654</t>
  </si>
  <si>
    <t>97655</t>
  </si>
  <si>
    <t>97656</t>
  </si>
  <si>
    <t>149,47</t>
  </si>
  <si>
    <t>97657</t>
  </si>
  <si>
    <t>97658</t>
  </si>
  <si>
    <t>97659</t>
  </si>
  <si>
    <t>174,86</t>
  </si>
  <si>
    <t>97660</t>
  </si>
  <si>
    <t>97661</t>
  </si>
  <si>
    <t>97662</t>
  </si>
  <si>
    <t>0,35</t>
  </si>
  <si>
    <t>97663</t>
  </si>
  <si>
    <t>8,81</t>
  </si>
  <si>
    <t>97664</t>
  </si>
  <si>
    <t>97665</t>
  </si>
  <si>
    <t>97666</t>
  </si>
  <si>
    <t>85423</t>
  </si>
  <si>
    <t>6,36</t>
  </si>
  <si>
    <t>85424</t>
  </si>
  <si>
    <t>167,95</t>
  </si>
  <si>
    <t>95967</t>
  </si>
  <si>
    <t>99058</t>
  </si>
  <si>
    <t>99059</t>
  </si>
  <si>
    <t>99060</t>
  </si>
  <si>
    <t>99061</t>
  </si>
  <si>
    <t>99062</t>
  </si>
  <si>
    <t>1,96</t>
  </si>
  <si>
    <t>99063</t>
  </si>
  <si>
    <t>99064</t>
  </si>
  <si>
    <t>78472</t>
  </si>
  <si>
    <t>93588</t>
  </si>
  <si>
    <t>1,51</t>
  </si>
  <si>
    <t>93589</t>
  </si>
  <si>
    <t>93590</t>
  </si>
  <si>
    <t>93591</t>
  </si>
  <si>
    <t>93592</t>
  </si>
  <si>
    <t>93593</t>
  </si>
  <si>
    <t>93594</t>
  </si>
  <si>
    <t>1,00</t>
  </si>
  <si>
    <t>93595</t>
  </si>
  <si>
    <t>93596</t>
  </si>
  <si>
    <t>93597</t>
  </si>
  <si>
    <t>93598</t>
  </si>
  <si>
    <t>93599</t>
  </si>
  <si>
    <t>95425</t>
  </si>
  <si>
    <t>1,18</t>
  </si>
  <si>
    <t>95426</t>
  </si>
  <si>
    <t>95427</t>
  </si>
  <si>
    <t>95428</t>
  </si>
  <si>
    <t>95429</t>
  </si>
  <si>
    <t>95430</t>
  </si>
  <si>
    <t>95875</t>
  </si>
  <si>
    <t>1,07</t>
  </si>
  <si>
    <t>95876</t>
  </si>
  <si>
    <t>95877</t>
  </si>
  <si>
    <t>0,85</t>
  </si>
  <si>
    <t>95878</t>
  </si>
  <si>
    <t>95879</t>
  </si>
  <si>
    <t>95880</t>
  </si>
  <si>
    <t>93176</t>
  </si>
  <si>
    <t>93177</t>
  </si>
  <si>
    <t>93178</t>
  </si>
  <si>
    <t>93179</t>
  </si>
  <si>
    <t>1,84</t>
  </si>
  <si>
    <t>74038/1</t>
  </si>
  <si>
    <t>74039/1</t>
  </si>
  <si>
    <t>74142/1</t>
  </si>
  <si>
    <t>74142/2</t>
  </si>
  <si>
    <t>74142/3</t>
  </si>
  <si>
    <t>74142/4</t>
  </si>
  <si>
    <t>53,18</t>
  </si>
  <si>
    <t>74143/1</t>
  </si>
  <si>
    <t>74143/2</t>
  </si>
  <si>
    <t>85171</t>
  </si>
  <si>
    <t>73787/1</t>
  </si>
  <si>
    <t>74244/1</t>
  </si>
  <si>
    <t>73788/2</t>
  </si>
  <si>
    <t>98509</t>
  </si>
  <si>
    <t>98510</t>
  </si>
  <si>
    <t>98511</t>
  </si>
  <si>
    <t>98516</t>
  </si>
  <si>
    <t>98519</t>
  </si>
  <si>
    <t>1,53</t>
  </si>
  <si>
    <t>98520</t>
  </si>
  <si>
    <t>98521</t>
  </si>
  <si>
    <t>98522</t>
  </si>
  <si>
    <t>98524</t>
  </si>
  <si>
    <t>85179</t>
  </si>
  <si>
    <t>85180</t>
  </si>
  <si>
    <t>98503</t>
  </si>
  <si>
    <t>98504</t>
  </si>
  <si>
    <t>98505</t>
  </si>
  <si>
    <t>85184</t>
  </si>
  <si>
    <t>85185</t>
  </si>
  <si>
    <t>98525</t>
  </si>
  <si>
    <t>0,29</t>
  </si>
  <si>
    <t>98526</t>
  </si>
  <si>
    <t>59,88</t>
  </si>
  <si>
    <t>98527</t>
  </si>
  <si>
    <t>98528</t>
  </si>
  <si>
    <t>98529</t>
  </si>
  <si>
    <t>55,00</t>
  </si>
  <si>
    <t>98530</t>
  </si>
  <si>
    <t>98531</t>
  </si>
  <si>
    <t>98532</t>
  </si>
  <si>
    <t>98533</t>
  </si>
  <si>
    <t>98534</t>
  </si>
  <si>
    <t>98535</t>
  </si>
  <si>
    <t>88238</t>
  </si>
  <si>
    <t>88239</t>
  </si>
  <si>
    <t>88240</t>
  </si>
  <si>
    <t>18,57</t>
  </si>
  <si>
    <t>88241</t>
  </si>
  <si>
    <t>88242</t>
  </si>
  <si>
    <t>88243</t>
  </si>
  <si>
    <t>18,03</t>
  </si>
  <si>
    <t>88245</t>
  </si>
  <si>
    <t>88246</t>
  </si>
  <si>
    <t>88247</t>
  </si>
  <si>
    <t>88248</t>
  </si>
  <si>
    <t>88249</t>
  </si>
  <si>
    <t>88250</t>
  </si>
  <si>
    <t>88251</t>
  </si>
  <si>
    <t>88252</t>
  </si>
  <si>
    <t>88255</t>
  </si>
  <si>
    <t>36,58</t>
  </si>
  <si>
    <t>88256</t>
  </si>
  <si>
    <t>22,07</t>
  </si>
  <si>
    <t>88257</t>
  </si>
  <si>
    <t>88258</t>
  </si>
  <si>
    <t>20,66</t>
  </si>
  <si>
    <t>88259</t>
  </si>
  <si>
    <t>88260</t>
  </si>
  <si>
    <t>88261</t>
  </si>
  <si>
    <t>88262</t>
  </si>
  <si>
    <t>88263</t>
  </si>
  <si>
    <t>88264</t>
  </si>
  <si>
    <t>88265</t>
  </si>
  <si>
    <t>88266</t>
  </si>
  <si>
    <t>88267</t>
  </si>
  <si>
    <t>20,73</t>
  </si>
  <si>
    <t>88268</t>
  </si>
  <si>
    <t>22,00</t>
  </si>
  <si>
    <t>88269</t>
  </si>
  <si>
    <t>16,87</t>
  </si>
  <si>
    <t>88270</t>
  </si>
  <si>
    <t>20,11</t>
  </si>
  <si>
    <t>88272</t>
  </si>
  <si>
    <t>25,41</t>
  </si>
  <si>
    <t>88273</t>
  </si>
  <si>
    <t>88274</t>
  </si>
  <si>
    <t>88275</t>
  </si>
  <si>
    <t>29,58</t>
  </si>
  <si>
    <t>88277</t>
  </si>
  <si>
    <t>23,08</t>
  </si>
  <si>
    <t>88278</t>
  </si>
  <si>
    <t>23,64</t>
  </si>
  <si>
    <t>88279</t>
  </si>
  <si>
    <t>30,01</t>
  </si>
  <si>
    <t>88281</t>
  </si>
  <si>
    <t>88282</t>
  </si>
  <si>
    <t>88283</t>
  </si>
  <si>
    <t>88284</t>
  </si>
  <si>
    <t>88285</t>
  </si>
  <si>
    <t>88288</t>
  </si>
  <si>
    <t>17,80</t>
  </si>
  <si>
    <t>88291</t>
  </si>
  <si>
    <t>20,54</t>
  </si>
  <si>
    <t>88292</t>
  </si>
  <si>
    <t>23,27</t>
  </si>
  <si>
    <t>88293</t>
  </si>
  <si>
    <t>88294</t>
  </si>
  <si>
    <t>88295</t>
  </si>
  <si>
    <t>88296</t>
  </si>
  <si>
    <t>36,99</t>
  </si>
  <si>
    <t>88297</t>
  </si>
  <si>
    <t>88298</t>
  </si>
  <si>
    <t>88299</t>
  </si>
  <si>
    <t>88300</t>
  </si>
  <si>
    <t>88301</t>
  </si>
  <si>
    <t>88302</t>
  </si>
  <si>
    <t>25,32</t>
  </si>
  <si>
    <t>88303</t>
  </si>
  <si>
    <t>88304</t>
  </si>
  <si>
    <t>88306</t>
  </si>
  <si>
    <t>88307</t>
  </si>
  <si>
    <t>88308</t>
  </si>
  <si>
    <t>88309</t>
  </si>
  <si>
    <t>88310</t>
  </si>
  <si>
    <t>21,24</t>
  </si>
  <si>
    <t>88311</t>
  </si>
  <si>
    <t>26,49</t>
  </si>
  <si>
    <t>88312</t>
  </si>
  <si>
    <t>88313</t>
  </si>
  <si>
    <t>21,17</t>
  </si>
  <si>
    <t>88314</t>
  </si>
  <si>
    <t>88315</t>
  </si>
  <si>
    <t>88317</t>
  </si>
  <si>
    <t>88318</t>
  </si>
  <si>
    <t>28,53</t>
  </si>
  <si>
    <t>88320</t>
  </si>
  <si>
    <t>88321</t>
  </si>
  <si>
    <t>88322</t>
  </si>
  <si>
    <t>28,67</t>
  </si>
  <si>
    <t>88323</t>
  </si>
  <si>
    <t>88324</t>
  </si>
  <si>
    <t>27,71</t>
  </si>
  <si>
    <t>88325</t>
  </si>
  <si>
    <t>88326</t>
  </si>
  <si>
    <t>16,63</t>
  </si>
  <si>
    <t>88377</t>
  </si>
  <si>
    <t>88441</t>
  </si>
  <si>
    <t>90766</t>
  </si>
  <si>
    <t>90767</t>
  </si>
  <si>
    <t>28,43</t>
  </si>
  <si>
    <t>90768</t>
  </si>
  <si>
    <t>90769</t>
  </si>
  <si>
    <t>90770</t>
  </si>
  <si>
    <t>90771</t>
  </si>
  <si>
    <t>90772</t>
  </si>
  <si>
    <t>20,81</t>
  </si>
  <si>
    <t>90773</t>
  </si>
  <si>
    <t>28,09</t>
  </si>
  <si>
    <t>90775</t>
  </si>
  <si>
    <t>90776</t>
  </si>
  <si>
    <t>90778</t>
  </si>
  <si>
    <t>90779</t>
  </si>
  <si>
    <t>90780</t>
  </si>
  <si>
    <t>91678</t>
  </si>
  <si>
    <t>86,20</t>
  </si>
  <si>
    <t>90,21</t>
  </si>
  <si>
    <t>93558</t>
  </si>
  <si>
    <t>93559</t>
  </si>
  <si>
    <t>93561</t>
  </si>
  <si>
    <t>93562</t>
  </si>
  <si>
    <t>93563</t>
  </si>
  <si>
    <t>93564</t>
  </si>
  <si>
    <t>93565</t>
  </si>
  <si>
    <t>93566</t>
  </si>
  <si>
    <t>93567</t>
  </si>
  <si>
    <t>93569</t>
  </si>
  <si>
    <t>93570</t>
  </si>
  <si>
    <t>93572</t>
  </si>
  <si>
    <t>94295</t>
  </si>
  <si>
    <t>94296</t>
  </si>
  <si>
    <t>95308</t>
  </si>
  <si>
    <t>95309</t>
  </si>
  <si>
    <t>95310</t>
  </si>
  <si>
    <t>95311</t>
  </si>
  <si>
    <t>95312</t>
  </si>
  <si>
    <t>95313</t>
  </si>
  <si>
    <t>95314</t>
  </si>
  <si>
    <t>95315</t>
  </si>
  <si>
    <t>95316</t>
  </si>
  <si>
    <t>95317</t>
  </si>
  <si>
    <t>95318</t>
  </si>
  <si>
    <t>95319</t>
  </si>
  <si>
    <t>95320</t>
  </si>
  <si>
    <t>95321</t>
  </si>
  <si>
    <t>95322</t>
  </si>
  <si>
    <t>95323</t>
  </si>
  <si>
    <t>95324</t>
  </si>
  <si>
    <t>95325</t>
  </si>
  <si>
    <t>95326</t>
  </si>
  <si>
    <t>95327</t>
  </si>
  <si>
    <t>95328</t>
  </si>
  <si>
    <t>95329</t>
  </si>
  <si>
    <t>95330</t>
  </si>
  <si>
    <t>95331</t>
  </si>
  <si>
    <t>95332</t>
  </si>
  <si>
    <t>95333</t>
  </si>
  <si>
    <t>95334</t>
  </si>
  <si>
    <t>95335</t>
  </si>
  <si>
    <t>95336</t>
  </si>
  <si>
    <t>95337</t>
  </si>
  <si>
    <t>95338</t>
  </si>
  <si>
    <t>95339</t>
  </si>
  <si>
    <t>95340</t>
  </si>
  <si>
    <t>95341</t>
  </si>
  <si>
    <t>95342</t>
  </si>
  <si>
    <t>95343</t>
  </si>
  <si>
    <t>95344</t>
  </si>
  <si>
    <t>95345</t>
  </si>
  <si>
    <t>95346</t>
  </si>
  <si>
    <t>95347</t>
  </si>
  <si>
    <t>95348</t>
  </si>
  <si>
    <t>95349</t>
  </si>
  <si>
    <t>95350</t>
  </si>
  <si>
    <t>95351</t>
  </si>
  <si>
    <t>95352</t>
  </si>
  <si>
    <t>95354</t>
  </si>
  <si>
    <t>95355</t>
  </si>
  <si>
    <t>95356</t>
  </si>
  <si>
    <t>95357</t>
  </si>
  <si>
    <t>95358</t>
  </si>
  <si>
    <t>95359</t>
  </si>
  <si>
    <t>95360</t>
  </si>
  <si>
    <t>95361</t>
  </si>
  <si>
    <t>95362</t>
  </si>
  <si>
    <t>95363</t>
  </si>
  <si>
    <t>95364</t>
  </si>
  <si>
    <t>95365</t>
  </si>
  <si>
    <t>95366</t>
  </si>
  <si>
    <t>95367</t>
  </si>
  <si>
    <t>95368</t>
  </si>
  <si>
    <t>95369</t>
  </si>
  <si>
    <t>95370</t>
  </si>
  <si>
    <t>95371</t>
  </si>
  <si>
    <t>95372</t>
  </si>
  <si>
    <t>95373</t>
  </si>
  <si>
    <t>95374</t>
  </si>
  <si>
    <t>95375</t>
  </si>
  <si>
    <t>95376</t>
  </si>
  <si>
    <t>95377</t>
  </si>
  <si>
    <t>95378</t>
  </si>
  <si>
    <t>95379</t>
  </si>
  <si>
    <t>95380</t>
  </si>
  <si>
    <t>95382</t>
  </si>
  <si>
    <t>95383</t>
  </si>
  <si>
    <t>95384</t>
  </si>
  <si>
    <t>95385</t>
  </si>
  <si>
    <t>95386</t>
  </si>
  <si>
    <t>95387</t>
  </si>
  <si>
    <t>95388</t>
  </si>
  <si>
    <t>95389</t>
  </si>
  <si>
    <t>95390</t>
  </si>
  <si>
    <t>95391</t>
  </si>
  <si>
    <t>95392</t>
  </si>
  <si>
    <t>95393</t>
  </si>
  <si>
    <t>95394</t>
  </si>
  <si>
    <t>95395</t>
  </si>
  <si>
    <t>95396</t>
  </si>
  <si>
    <t>95397</t>
  </si>
  <si>
    <t>95398</t>
  </si>
  <si>
    <t>95399</t>
  </si>
  <si>
    <t>95400</t>
  </si>
  <si>
    <t>95401</t>
  </si>
  <si>
    <t>95402</t>
  </si>
  <si>
    <t>95403</t>
  </si>
  <si>
    <t>1,13</t>
  </si>
  <si>
    <t>95404</t>
  </si>
  <si>
    <t>95405</t>
  </si>
  <si>
    <t>95406</t>
  </si>
  <si>
    <t>95407</t>
  </si>
  <si>
    <t>95408</t>
  </si>
  <si>
    <t>95409</t>
  </si>
  <si>
    <t>95410</t>
  </si>
  <si>
    <t>95411</t>
  </si>
  <si>
    <t>95412</t>
  </si>
  <si>
    <t>95413</t>
  </si>
  <si>
    <t>12,83</t>
  </si>
  <si>
    <t>95414</t>
  </si>
  <si>
    <t>56,14</t>
  </si>
  <si>
    <t>95415</t>
  </si>
  <si>
    <t>133,65</t>
  </si>
  <si>
    <t>95416</t>
  </si>
  <si>
    <t>95417</t>
  </si>
  <si>
    <t>95418</t>
  </si>
  <si>
    <t>207,94</t>
  </si>
  <si>
    <t>95419</t>
  </si>
  <si>
    <t>55,21</t>
  </si>
  <si>
    <t>95420</t>
  </si>
  <si>
    <t>78,42</t>
  </si>
  <si>
    <t>95421</t>
  </si>
  <si>
    <t>103,68</t>
  </si>
  <si>
    <t>95422</t>
  </si>
  <si>
    <t>54,26</t>
  </si>
  <si>
    <t>95423</t>
  </si>
  <si>
    <t>95424</t>
  </si>
  <si>
    <t>23,86</t>
  </si>
  <si>
    <t xml:space="preserve">        PRECOS DE INSUMOS</t>
  </si>
  <si>
    <t>LOCALIDADE: 2680 - VITORIA</t>
  </si>
  <si>
    <t>ENCARGOS SOCIAIS (%) HORISTA 116,42  MENSALISTA  73,13</t>
  </si>
  <si>
    <t/>
  </si>
  <si>
    <t xml:space="preserve">CODIGO  </t>
  </si>
  <si>
    <t>DESCRICAO DO INSUMO</t>
  </si>
  <si>
    <t xml:space="preserve">  PRECO MEDIANO R$</t>
  </si>
  <si>
    <t>51,42</t>
  </si>
  <si>
    <t>34,75</t>
  </si>
  <si>
    <t>209,97</t>
  </si>
  <si>
    <t>2,31</t>
  </si>
  <si>
    <t>1,67</t>
  </si>
  <si>
    <t>1,33</t>
  </si>
  <si>
    <t>3,96</t>
  </si>
  <si>
    <t>3,48</t>
  </si>
  <si>
    <t>17,56</t>
  </si>
  <si>
    <t>47,77</t>
  </si>
  <si>
    <t>42,00</t>
  </si>
  <si>
    <t>4,74</t>
  </si>
  <si>
    <t>4,46</t>
  </si>
  <si>
    <t>4,66</t>
  </si>
  <si>
    <t>4,76</t>
  </si>
  <si>
    <t>14,10</t>
  </si>
  <si>
    <t>7,10</t>
  </si>
  <si>
    <t>3,18</t>
  </si>
  <si>
    <t>6,47</t>
  </si>
  <si>
    <t>8,37</t>
  </si>
  <si>
    <t>13,12</t>
  </si>
  <si>
    <t>22,22</t>
  </si>
  <si>
    <t>38,01</t>
  </si>
  <si>
    <t>23,23</t>
  </si>
  <si>
    <t>0,32</t>
  </si>
  <si>
    <t>3,16</t>
  </si>
  <si>
    <t>60,37</t>
  </si>
  <si>
    <t>21,49</t>
  </si>
  <si>
    <t>15,08</t>
  </si>
  <si>
    <t>11,46</t>
  </si>
  <si>
    <t>65,06</t>
  </si>
  <si>
    <t>13,94</t>
  </si>
  <si>
    <t>15,77</t>
  </si>
  <si>
    <t>7,60</t>
  </si>
  <si>
    <t>11,18</t>
  </si>
  <si>
    <t>20,00</t>
  </si>
  <si>
    <t>11,90</t>
  </si>
  <si>
    <t>13,78</t>
  </si>
  <si>
    <t>11,81</t>
  </si>
  <si>
    <t>12,24</t>
  </si>
  <si>
    <t>7,56</t>
  </si>
  <si>
    <t>1,83</t>
  </si>
  <si>
    <t>62,83</t>
  </si>
  <si>
    <t>483,35</t>
  </si>
  <si>
    <t>4.140,23</t>
  </si>
  <si>
    <t>21,18</t>
  </si>
  <si>
    <t>1,98</t>
  </si>
  <si>
    <t>1,23</t>
  </si>
  <si>
    <t>9,16</t>
  </si>
  <si>
    <t>74,54</t>
  </si>
  <si>
    <t>18,38</t>
  </si>
  <si>
    <t>7,28</t>
  </si>
  <si>
    <t>1,49</t>
  </si>
  <si>
    <t>6,90</t>
  </si>
  <si>
    <t>28,48</t>
  </si>
  <si>
    <t>42,25</t>
  </si>
  <si>
    <t>47,26</t>
  </si>
  <si>
    <t>1,87</t>
  </si>
  <si>
    <t>3,70</t>
  </si>
  <si>
    <t>24,52</t>
  </si>
  <si>
    <t>4.319,22</t>
  </si>
  <si>
    <t>202.992,51</t>
  </si>
  <si>
    <t>21,12</t>
  </si>
  <si>
    <t>12,36</t>
  </si>
  <si>
    <t>27,18</t>
  </si>
  <si>
    <t>63,08</t>
  </si>
  <si>
    <t>40,00</t>
  </si>
  <si>
    <t>60,00</t>
  </si>
  <si>
    <t>37,50</t>
  </si>
  <si>
    <t>45,00</t>
  </si>
  <si>
    <t>75,00</t>
  </si>
  <si>
    <t>1,68</t>
  </si>
  <si>
    <t>2,49</t>
  </si>
  <si>
    <t>26,81</t>
  </si>
  <si>
    <t>15,45</t>
  </si>
  <si>
    <t>61,50</t>
  </si>
  <si>
    <t>10.825,76</t>
  </si>
  <si>
    <t>64,19</t>
  </si>
  <si>
    <t>11.297,14</t>
  </si>
  <si>
    <t>87,36</t>
  </si>
  <si>
    <t>15.377,09</t>
  </si>
  <si>
    <t>115,50</t>
  </si>
  <si>
    <t>20.329,89</t>
  </si>
  <si>
    <t>6,21</t>
  </si>
  <si>
    <t>6,62</t>
  </si>
  <si>
    <t>25,11</t>
  </si>
  <si>
    <t>18,00</t>
  </si>
  <si>
    <t>3.172,45</t>
  </si>
  <si>
    <t>3.042,39</t>
  </si>
  <si>
    <t>24,08</t>
  </si>
  <si>
    <t>4.239,98</t>
  </si>
  <si>
    <t>31,70</t>
  </si>
  <si>
    <t>5.580,88</t>
  </si>
  <si>
    <t>3,99</t>
  </si>
  <si>
    <t>78,45</t>
  </si>
  <si>
    <t>87,12</t>
  </si>
  <si>
    <t>100,35</t>
  </si>
  <si>
    <t>124,47</t>
  </si>
  <si>
    <t>23,76</t>
  </si>
  <si>
    <t>10,95</t>
  </si>
  <si>
    <t>31,32</t>
  </si>
  <si>
    <t>61,19</t>
  </si>
  <si>
    <t>23,46</t>
  </si>
  <si>
    <t>38,77</t>
  </si>
  <si>
    <t>9,30</t>
  </si>
  <si>
    <t>51,22</t>
  </si>
  <si>
    <t>62,73</t>
  </si>
  <si>
    <t>18,78</t>
  </si>
  <si>
    <t>490,00</t>
  </si>
  <si>
    <t>1,19</t>
  </si>
  <si>
    <t>2,62</t>
  </si>
  <si>
    <t>1,75</t>
  </si>
  <si>
    <t>1,64</t>
  </si>
  <si>
    <t>2,01</t>
  </si>
  <si>
    <t>2,84</t>
  </si>
  <si>
    <t>1,37</t>
  </si>
  <si>
    <t>30,55</t>
  </si>
  <si>
    <t>13,04</t>
  </si>
  <si>
    <t>13,18</t>
  </si>
  <si>
    <t>1,32</t>
  </si>
  <si>
    <t>1,34</t>
  </si>
  <si>
    <t>1,89</t>
  </si>
  <si>
    <t>1,71</t>
  </si>
  <si>
    <t>43,52</t>
  </si>
  <si>
    <t>38,57</t>
  </si>
  <si>
    <t>34,17</t>
  </si>
  <si>
    <t>35,11</t>
  </si>
  <si>
    <t>18,40</t>
  </si>
  <si>
    <t>18,04</t>
  </si>
  <si>
    <t>27,36</t>
  </si>
  <si>
    <t>13,02</t>
  </si>
  <si>
    <t>17,88</t>
  </si>
  <si>
    <t>12,62</t>
  </si>
  <si>
    <t>9,70</t>
  </si>
  <si>
    <t>4,21</t>
  </si>
  <si>
    <t>40,17</t>
  </si>
  <si>
    <t>1,31</t>
  </si>
  <si>
    <t>3,62</t>
  </si>
  <si>
    <t>10,90</t>
  </si>
  <si>
    <t>27,95</t>
  </si>
  <si>
    <t>23,61</t>
  </si>
  <si>
    <t>2,54</t>
  </si>
  <si>
    <t>13,22</t>
  </si>
  <si>
    <t>9,73</t>
  </si>
  <si>
    <t>37,76</t>
  </si>
  <si>
    <t>72,71</t>
  </si>
  <si>
    <t>5,20</t>
  </si>
  <si>
    <t>2,34</t>
  </si>
  <si>
    <t>3,61</t>
  </si>
  <si>
    <t>11,57</t>
  </si>
  <si>
    <t>15,47</t>
  </si>
  <si>
    <t>2,08</t>
  </si>
  <si>
    <t>5,94</t>
  </si>
  <si>
    <t>4,75</t>
  </si>
  <si>
    <t>1,17</t>
  </si>
  <si>
    <t>3,11</t>
  </si>
  <si>
    <t>27,27</t>
  </si>
  <si>
    <t>39,63</t>
  </si>
  <si>
    <t>8,53</t>
  </si>
  <si>
    <t>19,19</t>
  </si>
  <si>
    <t>18,88</t>
  </si>
  <si>
    <t>21,38</t>
  </si>
  <si>
    <t>24,05</t>
  </si>
  <si>
    <t>4,90</t>
  </si>
  <si>
    <t>48,83</t>
  </si>
  <si>
    <t>34,33</t>
  </si>
  <si>
    <t>39,89</t>
  </si>
  <si>
    <t>59,22</t>
  </si>
  <si>
    <t>76,70</t>
  </si>
  <si>
    <t>29,09</t>
  </si>
  <si>
    <t>38,64</t>
  </si>
  <si>
    <t>0,39</t>
  </si>
  <si>
    <t>49,77</t>
  </si>
  <si>
    <t>99,96</t>
  </si>
  <si>
    <t>10,38</t>
  </si>
  <si>
    <t>14,27</t>
  </si>
  <si>
    <t>20,94</t>
  </si>
  <si>
    <t>29,45</t>
  </si>
  <si>
    <t>79,44</t>
  </si>
  <si>
    <t>6,96</t>
  </si>
  <si>
    <t>20,52</t>
  </si>
  <si>
    <t>10,51</t>
  </si>
  <si>
    <t>9,53</t>
  </si>
  <si>
    <t>19,94</t>
  </si>
  <si>
    <t>14,28</t>
  </si>
  <si>
    <t>3,97</t>
  </si>
  <si>
    <t>8,61</t>
  </si>
  <si>
    <t>1,61</t>
  </si>
  <si>
    <t>12,11</t>
  </si>
  <si>
    <t>14,11</t>
  </si>
  <si>
    <t>19,15</t>
  </si>
  <si>
    <t>28.830,20</t>
  </si>
  <si>
    <t>32.738,46</t>
  </si>
  <si>
    <t>21.616,78</t>
  </si>
  <si>
    <t>26.048,22</t>
  </si>
  <si>
    <t>16,00</t>
  </si>
  <si>
    <t>16,33</t>
  </si>
  <si>
    <t>13,19</t>
  </si>
  <si>
    <t>24,56</t>
  </si>
  <si>
    <t>51,33</t>
  </si>
  <si>
    <t>26,61</t>
  </si>
  <si>
    <t>32,48</t>
  </si>
  <si>
    <t>73,73</t>
  </si>
  <si>
    <t>12,56</t>
  </si>
  <si>
    <t>4,02</t>
  </si>
  <si>
    <t>29,88</t>
  </si>
  <si>
    <t>37,18</t>
  </si>
  <si>
    <t>19,95</t>
  </si>
  <si>
    <t>70,73</t>
  </si>
  <si>
    <t>1,35</t>
  </si>
  <si>
    <t>17,58</t>
  </si>
  <si>
    <t>2,69</t>
  </si>
  <si>
    <t>3,17</t>
  </si>
  <si>
    <t>1,78</t>
  </si>
  <si>
    <t>3,92</t>
  </si>
  <si>
    <t>17,19</t>
  </si>
  <si>
    <t>18,42</t>
  </si>
  <si>
    <t>8,16</t>
  </si>
  <si>
    <t>3,20</t>
  </si>
  <si>
    <t>43,44</t>
  </si>
  <si>
    <t>1,47</t>
  </si>
  <si>
    <t>2,76</t>
  </si>
  <si>
    <t>5,22</t>
  </si>
  <si>
    <t>23,68</t>
  </si>
  <si>
    <t>45,90</t>
  </si>
  <si>
    <t>124,72</t>
  </si>
  <si>
    <t>22,67</t>
  </si>
  <si>
    <t>82,54</t>
  </si>
  <si>
    <t>12,92</t>
  </si>
  <si>
    <t>13,76</t>
  </si>
  <si>
    <t>16,40</t>
  </si>
  <si>
    <t>6.720,00</t>
  </si>
  <si>
    <t>9.116,64</t>
  </si>
  <si>
    <t>9.868,53</t>
  </si>
  <si>
    <t>10.620,41</t>
  </si>
  <si>
    <t>11.372,30</t>
  </si>
  <si>
    <t>12.970,06</t>
  </si>
  <si>
    <t>28,51</t>
  </si>
  <si>
    <t>5,30</t>
  </si>
  <si>
    <t>5,79</t>
  </si>
  <si>
    <t>6,06</t>
  </si>
  <si>
    <t>8,23</t>
  </si>
  <si>
    <t>5,75</t>
  </si>
  <si>
    <t>6,14</t>
  </si>
  <si>
    <t>25,18</t>
  </si>
  <si>
    <t>22,55</t>
  </si>
  <si>
    <t>21,84</t>
  </si>
  <si>
    <t>45,07</t>
  </si>
  <si>
    <t>57,27</t>
  </si>
  <si>
    <t>18,22</t>
  </si>
  <si>
    <t>42,14</t>
  </si>
  <si>
    <t>28,90</t>
  </si>
  <si>
    <t>21,10</t>
  </si>
  <si>
    <t>24,45</t>
  </si>
  <si>
    <t>70,84</t>
  </si>
  <si>
    <t>22,83</t>
  </si>
  <si>
    <t>16,85</t>
  </si>
  <si>
    <t>22,02</t>
  </si>
  <si>
    <t>24,23</t>
  </si>
  <si>
    <t>32,82</t>
  </si>
  <si>
    <t>18,56</t>
  </si>
  <si>
    <t>38,70</t>
  </si>
  <si>
    <t>8,13</t>
  </si>
  <si>
    <t>4,72</t>
  </si>
  <si>
    <t>19,27</t>
  </si>
  <si>
    <t>0,38</t>
  </si>
  <si>
    <t>22,62</t>
  </si>
  <si>
    <t>13,41</t>
  </si>
  <si>
    <t>13,77</t>
  </si>
  <si>
    <t>13,93</t>
  </si>
  <si>
    <t>7,32</t>
  </si>
  <si>
    <t>11,06</t>
  </si>
  <si>
    <t>13,79</t>
  </si>
  <si>
    <t>300,00</t>
  </si>
  <si>
    <t>329,14</t>
  </si>
  <si>
    <t>5,85</t>
  </si>
  <si>
    <t>16,78</t>
  </si>
  <si>
    <t>6,89</t>
  </si>
  <si>
    <t>25,31</t>
  </si>
  <si>
    <t>12,81</t>
  </si>
  <si>
    <t>10,50</t>
  </si>
  <si>
    <t>7,19</t>
  </si>
  <si>
    <t>5,74</t>
  </si>
  <si>
    <t>10,48</t>
  </si>
  <si>
    <t>8,85</t>
  </si>
  <si>
    <t>11,98</t>
  </si>
  <si>
    <t>17,09</t>
  </si>
  <si>
    <t>13,61</t>
  </si>
  <si>
    <t>14,62</t>
  </si>
  <si>
    <t>154,51</t>
  </si>
  <si>
    <t>8,84</t>
  </si>
  <si>
    <t>6,95</t>
  </si>
  <si>
    <t>12,02</t>
  </si>
  <si>
    <t>15,94</t>
  </si>
  <si>
    <t>3,56</t>
  </si>
  <si>
    <t>26,92</t>
  </si>
  <si>
    <t>3,75</t>
  </si>
  <si>
    <t>2,65</t>
  </si>
  <si>
    <t>19,13</t>
  </si>
  <si>
    <t>11,66</t>
  </si>
  <si>
    <t>17,84</t>
  </si>
  <si>
    <t>87,83</t>
  </si>
  <si>
    <t>12,28</t>
  </si>
  <si>
    <t>17,63</t>
  </si>
  <si>
    <t>5,65</t>
  </si>
  <si>
    <t>5,18</t>
  </si>
  <si>
    <t>11,01</t>
  </si>
  <si>
    <t>10,01</t>
  </si>
  <si>
    <t>13,34</t>
  </si>
  <si>
    <t>56,71</t>
  </si>
  <si>
    <t>5,10</t>
  </si>
  <si>
    <t>17,36</t>
  </si>
  <si>
    <t>10.343,50</t>
  </si>
  <si>
    <t>122,32</t>
  </si>
  <si>
    <t>21.529,75</t>
  </si>
  <si>
    <t>18,44</t>
  </si>
  <si>
    <t>10,77</t>
  </si>
  <si>
    <t>7,11</t>
  </si>
  <si>
    <t>61,49</t>
  </si>
  <si>
    <t>21,80</t>
  </si>
  <si>
    <t>31,53</t>
  </si>
  <si>
    <t>5,91</t>
  </si>
  <si>
    <t>72,19</t>
  </si>
  <si>
    <t>78,08</t>
  </si>
  <si>
    <t>19,70</t>
  </si>
  <si>
    <t>26,72</t>
  </si>
  <si>
    <t>3,49</t>
  </si>
  <si>
    <t>2,87</t>
  </si>
  <si>
    <t>54,65</t>
  </si>
  <si>
    <t>24,69</t>
  </si>
  <si>
    <t>71,82</t>
  </si>
  <si>
    <t>167,65</t>
  </si>
  <si>
    <t>155,11</t>
  </si>
  <si>
    <t>80,50</t>
  </si>
  <si>
    <t>22,17</t>
  </si>
  <si>
    <t>3,40</t>
  </si>
  <si>
    <t>2,04</t>
  </si>
  <si>
    <t>51,01</t>
  </si>
  <si>
    <t>19,20</t>
  </si>
  <si>
    <t>28,06</t>
  </si>
  <si>
    <t>12,34</t>
  </si>
  <si>
    <t>20,77</t>
  </si>
  <si>
    <t>4,04</t>
  </si>
  <si>
    <t>6,80</t>
  </si>
  <si>
    <t>58,56</t>
  </si>
  <si>
    <t>7,99</t>
  </si>
  <si>
    <t>26,18</t>
  </si>
  <si>
    <t>32,81</t>
  </si>
  <si>
    <t>99,82</t>
  </si>
  <si>
    <t>41,03</t>
  </si>
  <si>
    <t>53,26</t>
  </si>
  <si>
    <t>25,39</t>
  </si>
  <si>
    <t>18,74</t>
  </si>
  <si>
    <t>4,12</t>
  </si>
  <si>
    <t>37,09</t>
  </si>
  <si>
    <t>26,57</t>
  </si>
  <si>
    <t>36,67</t>
  </si>
  <si>
    <t>38,68</t>
  </si>
  <si>
    <t>78,57</t>
  </si>
  <si>
    <t>17,44</t>
  </si>
  <si>
    <t>15,73</t>
  </si>
  <si>
    <t>3,87</t>
  </si>
  <si>
    <t>20,84</t>
  </si>
  <si>
    <t>15,28</t>
  </si>
  <si>
    <t>45,36</t>
  </si>
  <si>
    <t>9,42</t>
  </si>
  <si>
    <t>13,40</t>
  </si>
  <si>
    <t>10,06</t>
  </si>
  <si>
    <t>85,86</t>
  </si>
  <si>
    <t>355,17</t>
  </si>
  <si>
    <t>2,33</t>
  </si>
  <si>
    <t>1,80</t>
  </si>
  <si>
    <t>15,49</t>
  </si>
  <si>
    <t>31,13</t>
  </si>
  <si>
    <t>3,47</t>
  </si>
  <si>
    <t>21,74</t>
  </si>
  <si>
    <t>12,50</t>
  </si>
  <si>
    <t>42,82</t>
  </si>
  <si>
    <t>19,91</t>
  </si>
  <si>
    <t>63,29</t>
  </si>
  <si>
    <t>15,35</t>
  </si>
  <si>
    <t>16,17</t>
  </si>
  <si>
    <t>15,27</t>
  </si>
  <si>
    <t>272,11</t>
  </si>
  <si>
    <t>57,42</t>
  </si>
  <si>
    <t>49,88</t>
  </si>
  <si>
    <t>59,58</t>
  </si>
  <si>
    <t>9,20</t>
  </si>
  <si>
    <t>15,43</t>
  </si>
  <si>
    <t>55,38</t>
  </si>
  <si>
    <t>68,04</t>
  </si>
  <si>
    <t>142,08</t>
  </si>
  <si>
    <t>102,40</t>
  </si>
  <si>
    <t>249.588,52</t>
  </si>
  <si>
    <t>57.408,12</t>
  </si>
  <si>
    <t>85,78</t>
  </si>
  <si>
    <t>83,46</t>
  </si>
  <si>
    <t>66,95</t>
  </si>
  <si>
    <t>596,29</t>
  </si>
  <si>
    <t>3,31</t>
  </si>
  <si>
    <t>3,10</t>
  </si>
  <si>
    <t>4,93</t>
  </si>
  <si>
    <t>8,54</t>
  </si>
  <si>
    <t>12,53</t>
  </si>
  <si>
    <t>4,01</t>
  </si>
  <si>
    <t>18,24</t>
  </si>
  <si>
    <t>17,53</t>
  </si>
  <si>
    <t>19,00</t>
  </si>
  <si>
    <t>1,91</t>
  </si>
  <si>
    <t>8,88</t>
  </si>
  <si>
    <t>12,96</t>
  </si>
  <si>
    <t>1,95</t>
  </si>
  <si>
    <t>11,68</t>
  </si>
  <si>
    <t>47,10</t>
  </si>
  <si>
    <t>16,16</t>
  </si>
  <si>
    <t>10,07</t>
  </si>
  <si>
    <t>25,64</t>
  </si>
  <si>
    <t>1,25</t>
  </si>
  <si>
    <t>2,64</t>
  </si>
  <si>
    <t>2,30</t>
  </si>
  <si>
    <t>10,98</t>
  </si>
  <si>
    <t>20,22</t>
  </si>
  <si>
    <t>83,45</t>
  </si>
  <si>
    <t>14.686,96</t>
  </si>
  <si>
    <t>16.716,79</t>
  </si>
  <si>
    <t>129,83</t>
  </si>
  <si>
    <t>22.851,39</t>
  </si>
  <si>
    <t>84,66</t>
  </si>
  <si>
    <t>14.901,21</t>
  </si>
  <si>
    <t>95,50</t>
  </si>
  <si>
    <t>16.811,51</t>
  </si>
  <si>
    <t>130,89</t>
  </si>
  <si>
    <t>23.038,58</t>
  </si>
  <si>
    <t>88,66</t>
  </si>
  <si>
    <t>15.608,50</t>
  </si>
  <si>
    <t>15.101,52</t>
  </si>
  <si>
    <t>687.750,00</t>
  </si>
  <si>
    <t>1.023.750,00</t>
  </si>
  <si>
    <t>492.462,60</t>
  </si>
  <si>
    <t>446.250,00</t>
  </si>
  <si>
    <t>467.250,00</t>
  </si>
  <si>
    <t>400.731,95</t>
  </si>
  <si>
    <t>478.800,00</t>
  </si>
  <si>
    <t>367.500,00</t>
  </si>
  <si>
    <t>438.375,00</t>
  </si>
  <si>
    <t>420.000,00</t>
  </si>
  <si>
    <t>474.087,60</t>
  </si>
  <si>
    <t>49,40</t>
  </si>
  <si>
    <t>74.000,00</t>
  </si>
  <si>
    <t>157.088,52</t>
  </si>
  <si>
    <t>26,04</t>
  </si>
  <si>
    <t>4,41</t>
  </si>
  <si>
    <t>20,70</t>
  </si>
  <si>
    <t>54,39</t>
  </si>
  <si>
    <t>139,40</t>
  </si>
  <si>
    <t>63,58</t>
  </si>
  <si>
    <t>131,25</t>
  </si>
  <si>
    <t>415,38</t>
  </si>
  <si>
    <t>450,00</t>
  </si>
  <si>
    <t>207,69</t>
  </si>
  <si>
    <t>126,92</t>
  </si>
  <si>
    <t>150,00</t>
  </si>
  <si>
    <t>178,84</t>
  </si>
  <si>
    <t>3,86</t>
  </si>
  <si>
    <t>29,62</t>
  </si>
  <si>
    <t>42,97</t>
  </si>
  <si>
    <t>30,60</t>
  </si>
  <si>
    <t>61,90</t>
  </si>
  <si>
    <t>38,75</t>
  </si>
  <si>
    <t>56,08</t>
  </si>
  <si>
    <t>33,07</t>
  </si>
  <si>
    <t>54,96</t>
  </si>
  <si>
    <t>38,26</t>
  </si>
  <si>
    <t>45,32</t>
  </si>
  <si>
    <t>43,77</t>
  </si>
  <si>
    <t>11,67</t>
  </si>
  <si>
    <t>499,54</t>
  </si>
  <si>
    <t>50,01</t>
  </si>
  <si>
    <t>62,49</t>
  </si>
  <si>
    <t>25,15</t>
  </si>
  <si>
    <t>21,83</t>
  </si>
  <si>
    <t>2,53</t>
  </si>
  <si>
    <t>18,41</t>
  </si>
  <si>
    <t>15,31</t>
  </si>
  <si>
    <t>75,93</t>
  </si>
  <si>
    <t>58,23</t>
  </si>
  <si>
    <t>54,81</t>
  </si>
  <si>
    <t>16,34</t>
  </si>
  <si>
    <t>13,67</t>
  </si>
  <si>
    <t>427,37</t>
  </si>
  <si>
    <t>1.173,69</t>
  </si>
  <si>
    <t>1.266,23</t>
  </si>
  <si>
    <t>1.392,94</t>
  </si>
  <si>
    <t>112,60</t>
  </si>
  <si>
    <t>121,83</t>
  </si>
  <si>
    <t>133,63</t>
  </si>
  <si>
    <t>403,58</t>
  </si>
  <si>
    <t>536,72</t>
  </si>
  <si>
    <t>752,44</t>
  </si>
  <si>
    <t>538,15</t>
  </si>
  <si>
    <t>625,80</t>
  </si>
  <si>
    <t>774,01</t>
  </si>
  <si>
    <t>995,34</t>
  </si>
  <si>
    <t>1.097,13</t>
  </si>
  <si>
    <t>560,54</t>
  </si>
  <si>
    <t>357,87</t>
  </si>
  <si>
    <t>300,85</t>
  </si>
  <si>
    <t>376,22</t>
  </si>
  <si>
    <t>250,64</t>
  </si>
  <si>
    <t>312,53</t>
  </si>
  <si>
    <t>45,43</t>
  </si>
  <si>
    <t>7,37</t>
  </si>
  <si>
    <t>12,59</t>
  </si>
  <si>
    <t>12,84</t>
  </si>
  <si>
    <t>35,43</t>
  </si>
  <si>
    <t>119,85</t>
  </si>
  <si>
    <t>42,76</t>
  </si>
  <si>
    <t>4,43</t>
  </si>
  <si>
    <t>22,51</t>
  </si>
  <si>
    <t>55,90</t>
  </si>
  <si>
    <t>32,63</t>
  </si>
  <si>
    <t>15,19</t>
  </si>
  <si>
    <t>15,12</t>
  </si>
  <si>
    <t>16,09</t>
  </si>
  <si>
    <t>20,56</t>
  </si>
  <si>
    <t>16,96</t>
  </si>
  <si>
    <t>11,71</t>
  </si>
  <si>
    <t>341,22</t>
  </si>
  <si>
    <t>657,12</t>
  </si>
  <si>
    <t>38,69</t>
  </si>
  <si>
    <t>4,50</t>
  </si>
  <si>
    <t>13,09</t>
  </si>
  <si>
    <t>61,63</t>
  </si>
  <si>
    <t>13,56</t>
  </si>
  <si>
    <t>39,75</t>
  </si>
  <si>
    <t>8,86</t>
  </si>
  <si>
    <t>72,28</t>
  </si>
  <si>
    <t>19,02</t>
  </si>
  <si>
    <t>6,91</t>
  </si>
  <si>
    <t>23,54</t>
  </si>
  <si>
    <t>10,27</t>
  </si>
  <si>
    <t>18,52</t>
  </si>
  <si>
    <t>4,79</t>
  </si>
  <si>
    <t>39,03</t>
  </si>
  <si>
    <t>78,86</t>
  </si>
  <si>
    <t>11,95</t>
  </si>
  <si>
    <t>13,80</t>
  </si>
  <si>
    <t>15,15</t>
  </si>
  <si>
    <t>13,92</t>
  </si>
  <si>
    <t>17,42</t>
  </si>
  <si>
    <t>15,30</t>
  </si>
  <si>
    <t>27,12</t>
  </si>
  <si>
    <t>34,08</t>
  </si>
  <si>
    <t>22,05</t>
  </si>
  <si>
    <t>139,45</t>
  </si>
  <si>
    <t>52,03</t>
  </si>
  <si>
    <t>61,06</t>
  </si>
  <si>
    <t>12,21</t>
  </si>
  <si>
    <t>39,18</t>
  </si>
  <si>
    <t>36,82</t>
  </si>
  <si>
    <t>19,68</t>
  </si>
  <si>
    <t>8,43</t>
  </si>
  <si>
    <t>27,92</t>
  </si>
  <si>
    <t>11,74</t>
  </si>
  <si>
    <t>0,95</t>
  </si>
  <si>
    <t>164,09</t>
  </si>
  <si>
    <t>17,51</t>
  </si>
  <si>
    <t>25,25</t>
  </si>
  <si>
    <t>26,22</t>
  </si>
  <si>
    <t>30,33</t>
  </si>
  <si>
    <t>36,70</t>
  </si>
  <si>
    <t>9,71</t>
  </si>
  <si>
    <t>9,06</t>
  </si>
  <si>
    <t>11,08</t>
  </si>
  <si>
    <t>7,71</t>
  </si>
  <si>
    <t>29,91</t>
  </si>
  <si>
    <t>21,04</t>
  </si>
  <si>
    <t>39,15</t>
  </si>
  <si>
    <t>15,63</t>
  </si>
  <si>
    <t>38,02</t>
  </si>
  <si>
    <t>1.971,00</t>
  </si>
  <si>
    <t>2.881,93</t>
  </si>
  <si>
    <t>12,45</t>
  </si>
  <si>
    <t>1,48</t>
  </si>
  <si>
    <t>43,98</t>
  </si>
  <si>
    <t>348,84</t>
  </si>
  <si>
    <t>29,93</t>
  </si>
  <si>
    <t>30,34</t>
  </si>
  <si>
    <t>30,69</t>
  </si>
  <si>
    <t>14,33</t>
  </si>
  <si>
    <t>79,46</t>
  </si>
  <si>
    <t>96,30</t>
  </si>
  <si>
    <t>63,86</t>
  </si>
  <si>
    <t>34,94</t>
  </si>
  <si>
    <t>37,05</t>
  </si>
  <si>
    <t>2,52</t>
  </si>
  <si>
    <t>28,00</t>
  </si>
  <si>
    <t>27,93</t>
  </si>
  <si>
    <t>9,27</t>
  </si>
  <si>
    <t>59,03</t>
  </si>
  <si>
    <t>9,65</t>
  </si>
  <si>
    <t>13,98</t>
  </si>
  <si>
    <t>21,41</t>
  </si>
  <si>
    <t>58,93</t>
  </si>
  <si>
    <t>21,14</t>
  </si>
  <si>
    <t>23,78</t>
  </si>
  <si>
    <t>5,84</t>
  </si>
  <si>
    <t>63,55</t>
  </si>
  <si>
    <t>109,73</t>
  </si>
  <si>
    <t>28,70</t>
  </si>
  <si>
    <t>116,47</t>
  </si>
  <si>
    <t>7,70</t>
  </si>
  <si>
    <t>13,69</t>
  </si>
  <si>
    <t>90,66</t>
  </si>
  <si>
    <t>7,50</t>
  </si>
  <si>
    <t>6,15</t>
  </si>
  <si>
    <t>4,87</t>
  </si>
  <si>
    <t>25,76</t>
  </si>
  <si>
    <t>2,61</t>
  </si>
  <si>
    <t>12,03</t>
  </si>
  <si>
    <t>21,73</t>
  </si>
  <si>
    <t>3,63</t>
  </si>
  <si>
    <t>7,89</t>
  </si>
  <si>
    <t>41,41</t>
  </si>
  <si>
    <t>25,93</t>
  </si>
  <si>
    <t>29,92</t>
  </si>
  <si>
    <t>10,55</t>
  </si>
  <si>
    <t>5,56</t>
  </si>
  <si>
    <t>10,76</t>
  </si>
  <si>
    <t>12,95</t>
  </si>
  <si>
    <t>21,64</t>
  </si>
  <si>
    <t>3,60</t>
  </si>
  <si>
    <t>250,00</t>
  </si>
  <si>
    <t>33,69</t>
  </si>
  <si>
    <t>34,85</t>
  </si>
  <si>
    <t>42,80</t>
  </si>
  <si>
    <t>14,58</t>
  </si>
  <si>
    <t>18,23</t>
  </si>
  <si>
    <t>27,34</t>
  </si>
  <si>
    <t>16,24</t>
  </si>
  <si>
    <t>505.925,24</t>
  </si>
  <si>
    <t>78.291,97</t>
  </si>
  <si>
    <t>32.775,09</t>
  </si>
  <si>
    <t>325.295,92</t>
  </si>
  <si>
    <t>16,75</t>
  </si>
  <si>
    <t>26,43</t>
  </si>
  <si>
    <t>88,85</t>
  </si>
  <si>
    <t>99,94</t>
  </si>
  <si>
    <t>1,22</t>
  </si>
  <si>
    <t>0,84</t>
  </si>
  <si>
    <t>11.200,00</t>
  </si>
  <si>
    <t>67,61</t>
  </si>
  <si>
    <t>17,96</t>
  </si>
  <si>
    <t>17,31</t>
  </si>
  <si>
    <t>43,54</t>
  </si>
  <si>
    <t>43,85</t>
  </si>
  <si>
    <t>50,28</t>
  </si>
  <si>
    <t>31,17</t>
  </si>
  <si>
    <t>120,68</t>
  </si>
  <si>
    <t>1,81</t>
  </si>
  <si>
    <t>37,21</t>
  </si>
  <si>
    <t>76,43</t>
  </si>
  <si>
    <t>75,43</t>
  </si>
  <si>
    <t>210,82</t>
  </si>
  <si>
    <t>257,57</t>
  </si>
  <si>
    <t>272,02</t>
  </si>
  <si>
    <t>261,82</t>
  </si>
  <si>
    <t>32,80</t>
  </si>
  <si>
    <t>5,47</t>
  </si>
  <si>
    <t>73,27</t>
  </si>
  <si>
    <t>35,08</t>
  </si>
  <si>
    <t>2,24</t>
  </si>
  <si>
    <t>10,22</t>
  </si>
  <si>
    <t>21,98</t>
  </si>
  <si>
    <t>15,62</t>
  </si>
  <si>
    <t>21,85</t>
  </si>
  <si>
    <t>32,33</t>
  </si>
  <si>
    <t>17,07</t>
  </si>
  <si>
    <t>27,98</t>
  </si>
  <si>
    <t>141,70</t>
  </si>
  <si>
    <t>44,98</t>
  </si>
  <si>
    <t>41,89</t>
  </si>
  <si>
    <t>150,57</t>
  </si>
  <si>
    <t>250,12</t>
  </si>
  <si>
    <t>58,00</t>
  </si>
  <si>
    <t>1,74</t>
  </si>
  <si>
    <t>8,57</t>
  </si>
  <si>
    <t>0,26</t>
  </si>
  <si>
    <t>2,06</t>
  </si>
  <si>
    <t>18,39</t>
  </si>
  <si>
    <t>29,46</t>
  </si>
  <si>
    <t>11,88</t>
  </si>
  <si>
    <t>71,81</t>
  </si>
  <si>
    <t>86,61</t>
  </si>
  <si>
    <t>59,64</t>
  </si>
  <si>
    <t>77,83</t>
  </si>
  <si>
    <t>30,43</t>
  </si>
  <si>
    <t>201,12</t>
  </si>
  <si>
    <t>4,09</t>
  </si>
  <si>
    <t>2.061.315,77</t>
  </si>
  <si>
    <t>3.205.263,13</t>
  </si>
  <si>
    <t>784.736,86</t>
  </si>
  <si>
    <t>672.107,77</t>
  </si>
  <si>
    <t>430.500,00</t>
  </si>
  <si>
    <t>449.167,23</t>
  </si>
  <si>
    <t>16,91</t>
  </si>
  <si>
    <t>54,63</t>
  </si>
  <si>
    <t>41,56</t>
  </si>
  <si>
    <t>116,64</t>
  </si>
  <si>
    <t>67,20</t>
  </si>
  <si>
    <t>50,40</t>
  </si>
  <si>
    <t>92,96</t>
  </si>
  <si>
    <t>49,84</t>
  </si>
  <si>
    <t>158,23</t>
  </si>
  <si>
    <t>65,24</t>
  </si>
  <si>
    <t>66,00</t>
  </si>
  <si>
    <t>58,73</t>
  </si>
  <si>
    <t>30,06</t>
  </si>
  <si>
    <t>960,00</t>
  </si>
  <si>
    <t>603,00</t>
  </si>
  <si>
    <t>200,00</t>
  </si>
  <si>
    <t>37,40</t>
  </si>
  <si>
    <t>26,95</t>
  </si>
  <si>
    <t>35,42</t>
  </si>
  <si>
    <t>462,00</t>
  </si>
  <si>
    <t>576,00</t>
  </si>
  <si>
    <t>12,70</t>
  </si>
  <si>
    <t>3,39</t>
  </si>
  <si>
    <t>0,36</t>
  </si>
  <si>
    <t>82,60</t>
  </si>
  <si>
    <t>134,43</t>
  </si>
  <si>
    <t>93,87</t>
  </si>
  <si>
    <t>540,11</t>
  </si>
  <si>
    <t>752,13</t>
  </si>
  <si>
    <t>530,64</t>
  </si>
  <si>
    <t>754,43</t>
  </si>
  <si>
    <t>587,19</t>
  </si>
  <si>
    <t>960,05</t>
  </si>
  <si>
    <t>1.602,64</t>
  </si>
  <si>
    <t>750,85</t>
  </si>
  <si>
    <t>1.036,10</t>
  </si>
  <si>
    <t>805,07</t>
  </si>
  <si>
    <t>645,66</t>
  </si>
  <si>
    <t>536,00</t>
  </si>
  <si>
    <t>436,84</t>
  </si>
  <si>
    <t>575,66</t>
  </si>
  <si>
    <t>855,78</t>
  </si>
  <si>
    <t>896,19</t>
  </si>
  <si>
    <t>153,49</t>
  </si>
  <si>
    <t>616,40</t>
  </si>
  <si>
    <t>1.479,36</t>
  </si>
  <si>
    <t>82,82</t>
  </si>
  <si>
    <t>21,88</t>
  </si>
  <si>
    <t>12,74</t>
  </si>
  <si>
    <t>11,85</t>
  </si>
  <si>
    <t>160,56</t>
  </si>
  <si>
    <t>4,65</t>
  </si>
  <si>
    <t>24,32</t>
  </si>
  <si>
    <t>169,22</t>
  </si>
  <si>
    <t>45,58</t>
  </si>
  <si>
    <t>46,45</t>
  </si>
  <si>
    <t>61,68</t>
  </si>
  <si>
    <t>102,82</t>
  </si>
  <si>
    <t>52,36</t>
  </si>
  <si>
    <t>19,80</t>
  </si>
  <si>
    <t>33,31</t>
  </si>
  <si>
    <t>11,94</t>
  </si>
  <si>
    <t>77,69</t>
  </si>
  <si>
    <t>13,35</t>
  </si>
  <si>
    <t>8,64</t>
  </si>
  <si>
    <t>13,15</t>
  </si>
  <si>
    <t>28,97</t>
  </si>
  <si>
    <t>16,41</t>
  </si>
  <si>
    <t>53,81</t>
  </si>
  <si>
    <t>28,99</t>
  </si>
  <si>
    <t>137,82</t>
  </si>
  <si>
    <t>33,60</t>
  </si>
  <si>
    <t>82,78</t>
  </si>
  <si>
    <t>51,73</t>
  </si>
  <si>
    <t>29,90</t>
  </si>
  <si>
    <t>39,56</t>
  </si>
  <si>
    <t>2.000,00</t>
  </si>
  <si>
    <t>22,21</t>
  </si>
  <si>
    <t>17,05</t>
  </si>
  <si>
    <t>8,06</t>
  </si>
  <si>
    <t>25,03</t>
  </si>
  <si>
    <t>27,01</t>
  </si>
  <si>
    <t>23,95</t>
  </si>
  <si>
    <t>20,06</t>
  </si>
  <si>
    <t>15,55</t>
  </si>
  <si>
    <t>14,91</t>
  </si>
  <si>
    <t>14,17</t>
  </si>
  <si>
    <t>78,69</t>
  </si>
  <si>
    <t>57,29</t>
  </si>
  <si>
    <t>47,59</t>
  </si>
  <si>
    <t>83.929,51</t>
  </si>
  <si>
    <t>98.685,31</t>
  </si>
  <si>
    <t>76.316,64</t>
  </si>
  <si>
    <t>25,00</t>
  </si>
  <si>
    <t>23,25</t>
  </si>
  <si>
    <t>10,21</t>
  </si>
  <si>
    <t>31,33</t>
  </si>
  <si>
    <t>1.325,85</t>
  </si>
  <si>
    <t>1.126,16</t>
  </si>
  <si>
    <t>22,54</t>
  </si>
  <si>
    <t>33,47</t>
  </si>
  <si>
    <t>9,93</t>
  </si>
  <si>
    <t>16,80</t>
  </si>
  <si>
    <t>36,16</t>
  </si>
  <si>
    <t>35,20</t>
  </si>
  <si>
    <t>90,00</t>
  </si>
  <si>
    <t>22,65</t>
  </si>
  <si>
    <t>27,80</t>
  </si>
  <si>
    <t>4,99</t>
  </si>
  <si>
    <t>52,23</t>
  </si>
  <si>
    <t>82,09</t>
  </si>
  <si>
    <t>54,38</t>
  </si>
  <si>
    <t>82,55</t>
  </si>
  <si>
    <t>12,37</t>
  </si>
  <si>
    <t>16,08</t>
  </si>
  <si>
    <t>84,10</t>
  </si>
  <si>
    <t>102,33</t>
  </si>
  <si>
    <t>40,10</t>
  </si>
  <si>
    <t>11,63</t>
  </si>
  <si>
    <t>18,31</t>
  </si>
  <si>
    <t>19,88</t>
  </si>
  <si>
    <t>20,92</t>
  </si>
  <si>
    <t>32,36</t>
  </si>
  <si>
    <t>41,40</t>
  </si>
  <si>
    <t>21,32</t>
  </si>
  <si>
    <t>4,39</t>
  </si>
  <si>
    <t>100,57</t>
  </si>
  <si>
    <t>19,72</t>
  </si>
  <si>
    <t>16,61</t>
  </si>
  <si>
    <t>7,34</t>
  </si>
  <si>
    <t>31,45</t>
  </si>
  <si>
    <t>21,55</t>
  </si>
  <si>
    <t>36,05</t>
  </si>
  <si>
    <t>10,03</t>
  </si>
  <si>
    <t>26,50</t>
  </si>
  <si>
    <t>81,47</t>
  </si>
  <si>
    <t>84,23</t>
  </si>
  <si>
    <t>32,79</t>
  </si>
  <si>
    <t>93,10</t>
  </si>
  <si>
    <t>25,14</t>
  </si>
  <si>
    <t>42,20</t>
  </si>
  <si>
    <t>7.428,12</t>
  </si>
  <si>
    <t>37,31</t>
  </si>
  <si>
    <t>6.567,42</t>
  </si>
  <si>
    <t>9,62</t>
  </si>
  <si>
    <t>10,32</t>
  </si>
  <si>
    <t>14,09</t>
  </si>
  <si>
    <t>12,60</t>
  </si>
  <si>
    <t>21,23</t>
  </si>
  <si>
    <t>56,52</t>
  </si>
  <si>
    <t>67,36</t>
  </si>
  <si>
    <t>26,38</t>
  </si>
  <si>
    <t>999,44</t>
  </si>
  <si>
    <t>55,80</t>
  </si>
  <si>
    <t>79,65</t>
  </si>
  <si>
    <t>277,52</t>
  </si>
  <si>
    <t>391,95</t>
  </si>
  <si>
    <t>37,38</t>
  </si>
  <si>
    <t>14,12</t>
  </si>
  <si>
    <t>23,13</t>
  </si>
  <si>
    <t>86,00</t>
  </si>
  <si>
    <t>31,58</t>
  </si>
  <si>
    <t>193,09</t>
  </si>
  <si>
    <t>29,38</t>
  </si>
  <si>
    <t>6,11</t>
  </si>
  <si>
    <t>4,86</t>
  </si>
  <si>
    <t>12,07</t>
  </si>
  <si>
    <t>17,41</t>
  </si>
  <si>
    <t>12,43</t>
  </si>
  <si>
    <t>86,59</t>
  </si>
  <si>
    <t>45,83</t>
  </si>
  <si>
    <t>57,99</t>
  </si>
  <si>
    <t>12,73</t>
  </si>
  <si>
    <t>40,51</t>
  </si>
  <si>
    <t>26,03</t>
  </si>
  <si>
    <t>14,43</t>
  </si>
  <si>
    <t>46,21</t>
  </si>
  <si>
    <t>50,77</t>
  </si>
  <si>
    <t>54,23</t>
  </si>
  <si>
    <t>90,02</t>
  </si>
  <si>
    <t>24,96</t>
  </si>
  <si>
    <t>25,75</t>
  </si>
  <si>
    <t>29,07</t>
  </si>
  <si>
    <t>98,14</t>
  </si>
  <si>
    <t>46,52</t>
  </si>
  <si>
    <t>10,58</t>
  </si>
  <si>
    <t>38,88</t>
  </si>
  <si>
    <t>62,50</t>
  </si>
  <si>
    <t>53,37</t>
  </si>
  <si>
    <t>13,72</t>
  </si>
  <si>
    <t>59,92</t>
  </si>
  <si>
    <t>93,38</t>
  </si>
  <si>
    <t>113,77</t>
  </si>
  <si>
    <t>48,75</t>
  </si>
  <si>
    <t>54,49</t>
  </si>
  <si>
    <t>86,36</t>
  </si>
  <si>
    <t>133,17</t>
  </si>
  <si>
    <t>44,90</t>
  </si>
  <si>
    <t>109,30</t>
  </si>
  <si>
    <t>88,24</t>
  </si>
  <si>
    <t>107,10</t>
  </si>
  <si>
    <t>54,17</t>
  </si>
  <si>
    <t>81,82</t>
  </si>
  <si>
    <t>320,53</t>
  </si>
  <si>
    <t>29,24</t>
  </si>
  <si>
    <t>53,90</t>
  </si>
  <si>
    <t>103,26</t>
  </si>
  <si>
    <t>16,51</t>
  </si>
  <si>
    <t>13,20</t>
  </si>
  <si>
    <t>75,21</t>
  </si>
  <si>
    <t>43,04</t>
  </si>
  <si>
    <t>57,09</t>
  </si>
  <si>
    <t>26,90</t>
  </si>
  <si>
    <t>32,39</t>
  </si>
  <si>
    <t>66,97</t>
  </si>
  <si>
    <t>40,39</t>
  </si>
  <si>
    <t>15,88</t>
  </si>
  <si>
    <t>11,10</t>
  </si>
  <si>
    <t>21,44</t>
  </si>
  <si>
    <t>16,27</t>
  </si>
  <si>
    <t>21,70</t>
  </si>
  <si>
    <t>50,64</t>
  </si>
  <si>
    <t>34,13</t>
  </si>
  <si>
    <t>91,86</t>
  </si>
  <si>
    <t>40,91</t>
  </si>
  <si>
    <t>37,06</t>
  </si>
  <si>
    <t>9,18</t>
  </si>
  <si>
    <t>21,86</t>
  </si>
  <si>
    <t>17,57</t>
  </si>
  <si>
    <t>12,97</t>
  </si>
  <si>
    <t>25,57</t>
  </si>
  <si>
    <t>51,96</t>
  </si>
  <si>
    <t>14,59</t>
  </si>
  <si>
    <t>9,28</t>
  </si>
  <si>
    <t>26,24</t>
  </si>
  <si>
    <t>38,04</t>
  </si>
  <si>
    <t>29,12</t>
  </si>
  <si>
    <t>56,88</t>
  </si>
  <si>
    <t>58,57</t>
  </si>
  <si>
    <t>56,61</t>
  </si>
  <si>
    <t>14,80</t>
  </si>
  <si>
    <t>62,09</t>
  </si>
  <si>
    <t>19,60</t>
  </si>
  <si>
    <t>24,29</t>
  </si>
  <si>
    <t>104,56</t>
  </si>
  <si>
    <t>84,40</t>
  </si>
  <si>
    <t>120,75</t>
  </si>
  <si>
    <t>122,73</t>
  </si>
  <si>
    <t>392.649,25</t>
  </si>
  <si>
    <t>527.982,35</t>
  </si>
  <si>
    <t>647.029,46</t>
  </si>
  <si>
    <t>700.000,00</t>
  </si>
  <si>
    <t>424.438,89</t>
  </si>
  <si>
    <t>55,11</t>
  </si>
  <si>
    <t>82,14</t>
  </si>
  <si>
    <t>42,51</t>
  </si>
  <si>
    <t>194,96</t>
  </si>
  <si>
    <t>61,45</t>
  </si>
  <si>
    <t>74,39</t>
  </si>
  <si>
    <t>39,39</t>
  </si>
  <si>
    <t>11,28</t>
  </si>
  <si>
    <t>23,97</t>
  </si>
  <si>
    <t>22,99</t>
  </si>
  <si>
    <t>21,47</t>
  </si>
  <si>
    <t>100,00</t>
  </si>
  <si>
    <t>27,31</t>
  </si>
  <si>
    <t>35,87</t>
  </si>
  <si>
    <t>CODIGO  DA COMPOSICAO</t>
  </si>
  <si>
    <t>ASSENTAMENTO DE TUBO DE FERRO FUNDIDO PARA REDE DE ÁGUA, DN 80 MM, JUNTA ELÁSTICA, INSTALADO EM LOCAL COM NÍVEL ALTO DE INTERFERÊNCIAS (NÃO INCLUI FORNECIMENTO). AF_11/2017</t>
  </si>
  <si>
    <t>M</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</si>
  <si>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</si>
  <si>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</si>
  <si>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</si>
  <si>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</si>
  <si>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</si>
  <si>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</si>
  <si>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</si>
  <si>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19,90</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</si>
  <si>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</si>
  <si>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</si>
  <si>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26,33</t>
  </si>
  <si>
    <t>ASSENTAMENTO DE TUBO DE FERRO FUNDIDO PARA REDE DE ÁGUA, DN 600 MM, JUNTA ELÁSTICA, INSTALADO EM LOCAL COM NÍVEL ALTO DE INTERFERÊNCIAS (NÃO INCLUI FORNECIMENTO). AF_11/2017</t>
  </si>
  <si>
    <t>30,77</t>
  </si>
  <si>
    <t>ASSENTAMENTO DE TUBO DE FERRO FUNDIDO PARA REDE DE ÁGUA, DN 700 MM, JUNTA ELÁSTICA, INSTALADO EM LOCAL COM NÍVEL ALTO DE INTERFERÊNCIAS (NÃO INCLUI FORNECIMENTO). AF_11/2017</t>
  </si>
  <si>
    <t>35,02</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</si>
  <si>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</si>
  <si>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</si>
  <si>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43,79</t>
  </si>
  <si>
    <t>ASSENTAMENTO DE TUBO DE FERRO FUNDIDO PARA REDE DE ÁGUA, DN 1000 MM, JUNTA ELÁSTICA, INSTALADO EM LOCAL COM NÍVEL ALTO DE INTERFERÊNCIAS (NÃO INCLUI FORNECIMENTO). AF_11/2017</t>
  </si>
  <si>
    <t>48,18</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</si>
  <si>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</si>
  <si>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</si>
  <si>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4,17</t>
  </si>
  <si>
    <t>ASSENTAMENTO DE TUBO DE FERRO FUNDIDO PARA REDE DE ÁGUA, DN 100 MM, JUNTA ELÁSTICA, INSTALADO EM LOCAL COM NÍVEL BAIXO DE INTERFERÊNCIAS (NÃO INCLUI FORNECIMENTO). AF_11/2017</t>
  </si>
  <si>
    <t>4,67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</si>
  <si>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</si>
  <si>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</si>
  <si>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</si>
  <si>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</si>
  <si>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</si>
  <si>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</si>
  <si>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</si>
  <si>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</si>
  <si>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</si>
  <si>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18,83</t>
  </si>
  <si>
    <t>ASSENTAMENTO DE TUBO DE FERRO FUNDIDO PARA REDE DE ÁGUA, DN 700 MM, JUNTA ELÁSTICA, INSTALADO EM LOCAL COM NÍVEL BAIXO DE INTERFERÊNCIAS (NÃO INCLUI FORNECIMENTO). AF_11/2017</t>
  </si>
  <si>
    <t>21,37</t>
  </si>
  <si>
    <t>ASSENTAMENTO DE TUBO DE FERRO FUNDIDO PARA REDE DE ÁGUA, DN 800 MM, JUNTA ELÁSTICA, INSTALADO EM LOCAL COM NÍVEL BAIXO DE INTERFERÊNCIAS (NÃO INCLUI FORNECIMENTO). AF_11/2017</t>
  </si>
  <si>
    <t>24,03</t>
  </si>
  <si>
    <t>ASSENTAMENTO DE TUBO DE FERRO FUNDIDO PARA REDE DE ÁGUA, DN 900 MM, JUNTA ELÁSTICA, INSTALADO EM LOCAL COM NÍVEL BAIXO DE INTERFERÊNCIAS (NÃO INCLUI FORNECIMENTO). AF_11/2017</t>
  </si>
  <si>
    <t>26,73</t>
  </si>
  <si>
    <t>ASSENTAMENTO DE TUBO DE FERRO FUNDIDO PARA REDE DE ÁGUA, DN 1000 MM, JUNTA ELÁSTICA, INSTALADO EM LOCAL COM NÍVEL BAIXO DE INTERFERÊNCIAS (NÃO INCLUI FORNECIMENTO). AF_11/2017</t>
  </si>
  <si>
    <t>29,41</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</si>
  <si>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</si>
  <si>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</si>
  <si>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28,25</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</si>
  <si>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</si>
  <si>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</si>
  <si>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37,07</t>
  </si>
  <si>
    <t>ASSENTAMENTO DE TUBO DE AÇO CARBONO PARA REDE DE ÁGUA, DN 900 MM (36), JUNTA SOLDADA, INSTALADO EM LOCAL COM NÍVEL ALTO DE INTERFERÊNCIAS (NÃO INCLUI FORNECIMENTO). AF_11/2017</t>
  </si>
  <si>
    <t>41,46</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</si>
  <si>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</si>
  <si>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</si>
  <si>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59,08</t>
  </si>
  <si>
    <t>ASSENTAMENTO DE TUBO DE AÇO CARBONO PARA REDE DE ÁGUA, DN 1400 MM (56'') OU DN 1500 MM (60), JUNTA SOLDADA, INSTALADO EM LOCAL COM NÍVEL ALTO DE INTERFERÊNCIAS (NÃO INCLUI FORNECIMENTO). AF_11/2017</t>
  </si>
  <si>
    <t>67,89</t>
  </si>
  <si>
    <t>ASSENTAMENTO DE TUBO DE AÇO CARBONO PARA REDE DE ÁGUA, DN 1600 MM (64) OU DN 1700 MM (68), JUNTA SOLDADA, INSTALADO EM LOCAL COM NÍVEL ALTO DE INTERFERÊNCIAS (NÃO INCLUI FORNECIMENTO). AF_11/2017</t>
  </si>
  <si>
    <t>76,68</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</si>
  <si>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</si>
  <si>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</si>
  <si>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97,50</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</si>
  <si>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</si>
  <si>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</si>
  <si>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26,74</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</si>
  <si>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</si>
  <si>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</si>
  <si>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</si>
  <si>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</si>
  <si>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48,74</t>
  </si>
  <si>
    <t>ASSENTAMENTO DE TUBO DE AÇO CARBONO PARA REDE DE ÁGUA, DN 1400 MM (56'') OU DN 1500 MM (60), JUNTA SOLDADA, INSTALADO EM LOCAL COM NÍVEL BAIXO DE INTERFERÊNCIAS (NÃO INCLUI FORNECIMENTO). AF_11/2017</t>
  </si>
  <si>
    <t>56,07</t>
  </si>
  <si>
    <t>ASSENTAMENTO DE TUBO DE AÇO CARBONO PARA REDE DE ÁGUA, DN 1600 MM (64) OU DN 1700 MM (68), JUNTA SOLDADA, INSTALADO EM LOCAL COM NÍVEL BAIXO DE INTERFERÊNCIAS (NÃO INCLUI FORNECIMENTO). AF_11/2017</t>
  </si>
  <si>
    <t>63,38</t>
  </si>
  <si>
    <t>ASSENTAMENTO DE TUBO DE AÇO CARBONO PARA REDE DE ÁGUA, DN 1800 MM (72) OU DN 1900 MM (76), JUNTA SOLDADA, INSTALADO EM LOCAL COM NÍVEL BAIXO DE INTERFERÊNCIAS (NÃO INCLUI FORNECIMENTO). AF_11/2017</t>
  </si>
  <si>
    <t>72,98</t>
  </si>
  <si>
    <t>ASSENTAMENTO DE TUBO DE AÇO CARBONO PARA REDE DE ÁGUA, DN 2000 MM (80) OU DN 2100 MM (84), JUNTA SOLDADA, INSTALADO EM LOCAL COM NÍVEL BAIXO DE INTERFERÊNCIAS (NÃO INCLUI FORNECIMENTO). AF_11/2017</t>
  </si>
  <si>
    <t>80,54</t>
  </si>
  <si>
    <t>TUBO DE PVC PARA REDE COLETORA DE ESGOTO DE PAREDE MACIÇA, DN 100 MM, JUNTA ELÁSTICA, INSTALADO EM LOCAL COM NÍVEL BAIXO DE INTERFERÊNCIAS - FORNECIMENTO E ASSENTAMENTO. AF_06/2015</t>
  </si>
  <si>
    <t>23,57</t>
  </si>
  <si>
    <t>TUBO DE PVC PARA REDE COLETORA DE ESGOTO DE PAREDE MACIÇA, DN 150 MM, JUNTA ELÁSTICA, INSTALADO EM LOCAL COM NÍVEL BAIXO DE INTERFERÊNCIAS - FORNECIMENTO E ASSENTAMENTO. AF_06/2015</t>
  </si>
  <si>
    <t>48,36</t>
  </si>
  <si>
    <t>TUBO DE PVC PARA REDE COLETORA DE ESGOTO DE PAREDE MACIÇA, DN 200 MM, JUNTA ELÁSTICA, INSTALADO EM LOCAL COM NÍVEL BAIXO DE INTERFERÊNCIAS - FORNECIMENTO E ASSENTAMENTO. AF_06/2015</t>
  </si>
  <si>
    <t>71,58</t>
  </si>
  <si>
    <t>TUBO DE PVC PARA REDE COLETORA DE ESGOTO DE PAREDE MACIÇA, DN 250 MM, JUNTA ELÁSTICA, INSTALADO EM LOCAL COM NÍVEL BAIXO DE INTERFERÊNCIAS - FORNECIMENTO E ASSENTAMENTO. AF_06/2015</t>
  </si>
  <si>
    <t>119,95</t>
  </si>
  <si>
    <t>TUBO DE PVC PARA REDE COLETORA DE ESGOTO DE PAREDE MACIÇA, DN 300 MM, JUNTA ELÁSTICA, INSTALADO EM LOCAL COM NÍVEL BAIXO DE INTERFERÊNCIAS - FORNECIMENTO E ASSENTAMENTO. AF_06/2015</t>
  </si>
  <si>
    <t>191,61</t>
  </si>
  <si>
    <t>TUBO DE PVC PARA REDE COLETORA DE ESGOTO DE PAREDE MACIÇA, DN 350 MM, JUNTA ELÁSTICA, INSTALADO EM LOCAL COM NÍVEL BAIXO DE INTERFERÊNCIAS - FORNECIMENTO E ASSENTAMENTO. AF_06/2015</t>
  </si>
  <si>
    <t>236,70</t>
  </si>
  <si>
    <t>TUBO DE PVC PARA REDE COLETORA DE ESGOTO DE PAREDE MACIÇA, DN 400 MM, JUNTA ELÁSTICA, INSTALADO EM LOCAL COM NÍVEL BAIXO DE INTERFERÊNCIAS - FORNECIMENTO E ASSENTAMENTO. AF_06/2015</t>
  </si>
  <si>
    <t>311,46</t>
  </si>
  <si>
    <t>TUBO DE PVC CORRUGADO DE DUPLA PAREDE PARA REDE COLETORA DE ESGOTO, DN 150 MM, JUNTA ELÁSTICA, INSTALADO EM LOCAL COM NÍVEL BAIXO DE INTERFERÊNCIAS - FORNECIMENTO E ASSENTAMENTO. AF_06/2015</t>
  </si>
  <si>
    <t>TUBO DE PVC CORRUGADO DE DUPLA PAREDE PARA REDE COLETORA DE ESGOTO, DN 200 MM, JUNTA ELÁSTICA, INSTALADO EM LOCAL COM NÍVEL BAIXO DE INTERFERÊNCIAS - FORNECIMENTO E ASSENTAMENTO. AF_06/2015</t>
  </si>
  <si>
    <t>65,17</t>
  </si>
  <si>
    <t>TUBO DE PVC CORRUGADO DE DUPLA PAREDE PARA REDE COLETORA DE ESGOTO, DN 250 MM, JUNTA ELÁSTICA, INSTALADO EM LOCAL COM NÍVEL BAIXO DE INTERFERÊNCIAS - FORNECIMENTO E ASSENTAMENTO. AF_06/2015</t>
  </si>
  <si>
    <t>104,75</t>
  </si>
  <si>
    <t>TUBO DE PVC CORRUGADO DE DUPLA PAREDE PARA REDE COLETORA DE ESGOTO, DN 300 MM, JUNTA ELÁSTICA, INSTALADO EM LOCAL COM NÍVEL BAIXO DE INTERFERÊNCIAS - FORNECIMENTO E ASSENTAMENTO. AF_06/2015</t>
  </si>
  <si>
    <t>143,65</t>
  </si>
  <si>
    <t>TUBO DE PVC CORRUGADO DE DUPLA PAREDE PARA REDE COLETORA DE ESGOTO, DN 350 MM, JUNTA ELÁSTICA, INSTALADO EM LOCAL COM NÍVEL BAIXO DE INTERFERÊNCIAS - FORNECIMENTO E ASSENTAMENTO. AF_06/2015</t>
  </si>
  <si>
    <t>200,72</t>
  </si>
  <si>
    <t>TUBO DE PVC CORRUGADO DE DUPLA PAREDE PARA REDE COLETORA DE ESGOTO, DN 400 MM, JUNTA ELÁSTICA, INSTALADO EM LOCAL COM NÍVEL BAIXO DE INTERFERÊNCIAS - FORNECIMENTO E ASSENTAMENTO. AF_06/2015</t>
  </si>
  <si>
    <t>241,23</t>
  </si>
  <si>
    <t>TUBO DE PEAD CORRUGADO DE DUPLA PAREDE PARA REDE COLETORA DE ESGOTO, DN 600 MM, JUNTA ELÁSTICA INTEGRADA, INSTALADO EM LOCAL COM NÍVEL BAIXO DE INTERFERÊNCIAS - FORNECIMENTO E ASSENTAMENTO. AF_06/2015</t>
  </si>
  <si>
    <t>649,74</t>
  </si>
  <si>
    <t>TUBO DE PVC PARA REDE COLETORA DE ESGOTO DE PAREDE MACIÇA, DN 100 MM, JUNTA ELÁSTICA, INSTALADO EM LOCAL COM NÍVEL ALTO DE INTERFERÊNCIAS - FORNECIMENTO E ASSENTAMENTO. AF_06/2015</t>
  </si>
  <si>
    <t>25,51</t>
  </si>
  <si>
    <t>TUBO DE PVC PARA REDE COLETORA DE ESGOTO DE PAREDE MACIÇA, DN 150 MM, JUNTA ELÁSTICA, INSTALADO EM LOCAL COM NÍVEL ALTO DE INTERFERÊNCIAS - FORNECIMENTO E ASSENTAMENTO. AF_06/2015</t>
  </si>
  <si>
    <t>TUBO DE PVC PARA REDE COLETORA DE ESGOTO DE PAREDE MACIÇA, DN 200 MM, JUNTA ELÁSTICA, INSTALADO EM LOCAL COM NÍVEL ALTO DE INTERFERÊNCIAS - FORNECIMENTO E ASSENTAMENTO. AF_06/2015</t>
  </si>
  <si>
    <t>TUBO DE PVC PARA REDE COLETORA DE ESGOTO DE PAREDE MACIÇA, DN 250 MM, JUNTA ELÁSTICA, INSTALADO EM LOCAL COM NÍVEL ALTO DE INTERFERÊNCIAS - FORNECIMENTO E ASSENTAMENTO. AF_06/2015</t>
  </si>
  <si>
    <t>121,90</t>
  </si>
  <si>
    <t>TUBO DE PVC PARA REDE COLETORA DE ESGOTO DE PAREDE MACIÇA, DN 300 MM, JUNTA ELÁSTICA, INSTALADO EM LOCAL COM NÍVEL ALTO DE INTERFERÊNCIAS - FORNECIMENTO E ASSENTAMENTO. AF_06/2015</t>
  </si>
  <si>
    <t>193,56</t>
  </si>
  <si>
    <t>TUBO DE PVC PARA REDE COLETORA DE ESGOTO DE PAREDE MACIÇA, DN 350 MM, JUNTA ELÁSTICA, INSTALADO EM LOCAL COM NÍVEL ALTO DE INTERFERÊNCIAS - FORNECIMENTO E ASSENTAMENTO. AF_06/2015</t>
  </si>
  <si>
    <t>238,66</t>
  </si>
  <si>
    <t>TUBO DE PVC PARA REDE COLETORA DE ESGOTO DE PAREDE MACIÇA, DN 400 MM, JUNTA ELÁSTICA, INSTALADO EM LOCAL COM NÍVEL ALTO DE INTERFERÊNCIAS - FORNECIMENTO E ASSENTAMENTO. AF_06/2015</t>
  </si>
  <si>
    <t>315,44</t>
  </si>
  <si>
    <t>TUBO DE PVC CORRUGADO DE DUPLA PAREDE PARA REDE COLETORA DE ESGOTO, DN 150 MM, JUNTA ELÁSTICA, INSTALADO EM LOCAL COM NÍVEL ALTO DE INTERFERÊNCIAS - FORNECIMENTO E ASSENTAMENTO. AF_06/2015</t>
  </si>
  <si>
    <t>43,99</t>
  </si>
  <si>
    <t>TUBO DE PVC CORRUGADO DE DUPLA PAREDE PARA REDE COLETORA DE ESGOTO, DN 200 MM, JUNTA ELÁSTICA, INSTALADO EM LOCAL COM NÍVEL ALTO DE INTERFERÊNCIAS - FORNECIMENTO E ASSENTAMENTO. AF_06/2015</t>
  </si>
  <si>
    <t>67,11</t>
  </si>
  <si>
    <t>TUBO DE PVC CORRUGADO DE DUPLA PAREDE PARA REDE COLETORA DE ESGOTO, DN 250 MM, JUNTA ELÁSTICA, INSTALADO EM LOCAL COM NÍVEL ALTO DE INTERFERÊNCIAS - FORNECIMENTO E ASSENTAMENTO. AF_06/2015</t>
  </si>
  <si>
    <t>106,70</t>
  </si>
  <si>
    <t>TUBO DE PVC CORRUGADO DE DUPLA PAREDE PARA REDE COLETORA DE ESGOTO, DN 300 MM, JUNTA ELÁSTICA, INSTALADO EM LOCAL COM NÍVEL ALTO DE INTERFERÊNCIAS - FORNECIMENTO E ASSENTAMENTO. AF_06/2015</t>
  </si>
  <si>
    <t>145,60</t>
  </si>
  <si>
    <t>TUBO DE PVC CORRUGADO DE DUPLA PAREDE PARA REDE COLETORA DE ESGOTO, DN 350 MM, JUNTA ELÁSTICA, INSTALADO EM LOCAL COM NÍVEL ALTO DE INTERFERÊNCIAS - FORNECIMENTO E ASSENTAMENTO. AF_06/2015</t>
  </si>
  <si>
    <t>202,66</t>
  </si>
  <si>
    <t>TUBO DE PVC CORRUGADO DE DUPLA PAREDE PARA REDE COLETORA DE ESGOTO, DN 400 MM, EM JUNTA ELÁSTICA, INSTALADO EM LOCAL COM NÍVEL ALTO DE INTERFERÊNCIAS - FORNECIMENTO E ASSENTAMENTO. AF_06/2015</t>
  </si>
  <si>
    <t>245,20</t>
  </si>
  <si>
    <t>TUBO DE PEAD CORRUGADO DE DUPLA PAREDE PARA REDE COLETORA DE ESGOTO, DN 600 MM, JUNTA ELÁSTICA INTEGRADA, INSTALADO EM LOCAL COM NÍVEL ALTO DE INTERFERÊNCIAS - FORNECIMENTO E ASSENTAMENTO. AF_06/2015</t>
  </si>
  <si>
    <t>652,15</t>
  </si>
  <si>
    <t>JUNTA ARGAMASSADA ENTRE TUBO DN 100 MM E O POÇO DE VISITA/ CAIXA DE CONCRETO OU ALVENARIA EM REDES DE ESGOTO. AF_06/2015</t>
  </si>
  <si>
    <t>UN</t>
  </si>
  <si>
    <t>22,15</t>
  </si>
  <si>
    <t>JUNTA ARGAMASSADA ENTRE TUBO DN 150 MM E O POÇO DE VISITA/ CAIXA DE CONCRETO OU ALVENARIA EM REDES DE ESGOTO. AF_06/2015</t>
  </si>
  <si>
    <t>27,30</t>
  </si>
  <si>
    <t>JUNTA ARGAMASSADA ENTRE TUBO DN 200 MM E O POÇO/ CAIXA DE CONCRETO OU ALVENARIA EM REDES DE ESGOTO. AF_06/2015</t>
  </si>
  <si>
    <t>32,42</t>
  </si>
  <si>
    <t>JUNTA ARGAMASSADA ENTRE TUBO DN 250 MM E O POÇO DE VISITA/ CAIXA DE CONCRETO OU ALVENARIA EM REDES DE ESGOTO. AF_06/2015</t>
  </si>
  <si>
    <t>JUNTA ARGAMASSADA ENTRE TUBO DN 300 MM E O POÇO DE VISITA/ CAIXA DE CONCRETO OU ALVENARIA EM REDES DE ESGOTO. AF_06/2015</t>
  </si>
  <si>
    <t>42,68</t>
  </si>
  <si>
    <t>JUNTA ARGAMASSADA ENTRE TUBO DN 350 MM E O POÇO DE VISITA/ CAIXA DE CONCRETO OU ALVENARIA EM REDES DE ESGOTO. AF_06/2015</t>
  </si>
  <si>
    <t>47,82</t>
  </si>
  <si>
    <t>JUNTA ARGAMASSADA ENTRE TUBO DN 400 MM E O POÇO DE VISITA/ CAIXA DE CONCRETO OU ALVENARIA EM REDES DE ESGOTO. AF_06/2015</t>
  </si>
  <si>
    <t>52,98</t>
  </si>
  <si>
    <t>JUNTA ARGAMASSADA ENTRE TUBO DN 450 MM E O POÇO DE VISITA/ CAIXA DE CONCRETO OU ALVENARIA EM REDES DE ESGOTO. AF_06/2015</t>
  </si>
  <si>
    <t>58,11</t>
  </si>
  <si>
    <t>JUNTA ARGAMASSADA ENTRE TUBO DN 600 MM E O POÇO DE VISITA/ CAIXA DE CONCRETO OU ALVENARIA EM REDES DE ESGOTO. AF_06/2015</t>
  </si>
  <si>
    <t>ASSENTAMENTO DE TUBO DE PVC PARA REDE COLETORA DE ESGOTO DE PAREDE MACIÇA, DN 100 MM, JUNTA ELÁSTICA, INSTALADO EM LOCAL COM NÍVEL BAIXO DE INTERFERÊNCIAS (NÃO INCLUI FORNECIMENTO). AF_06/2015</t>
  </si>
  <si>
    <t>ASSENTAMENTO DE TUBO DE PVC PARA REDE COLETORA DE ESGOTO DE PAREDE MACIÇA, DN 150 MM, JUNTA ELÁSTICA, INSTALADO EM LOCAL COM NÍVEL BAIXO DE INTERFERÊNCIAS (NÃO INCLUI FORNECIMENTO). AF_06/2015</t>
  </si>
  <si>
    <t>ASSENTAMENTO DE TUBO DE PVC PARA REDE COLETORA DE ESGOTO DE PAREDE MACIÇA, DN 200 MM, JUNTA ELÁSTICA, INSTALADO EM LOCAL COM NÍVEL BAIXO DE INTERFERÊNCIAS (NÃO INCLUI FORNECIMENTO). AF_06/2015</t>
  </si>
  <si>
    <t>ASSENTAMENTO DE TUBO DE PVC PARA REDE COLETORA DE ESGOTO DE PAREDE MACIÇA, DN 250 MM, JUNTA ELÁSTICA, INSTALADO EM LOCAL COM NÍVEL BAIXO DE INTERFERÊNCIAS (NÃO INCLUI FORNECIMENTO). AF_06/2015</t>
  </si>
  <si>
    <t>ASSENTAMENTO DE TUBO DE PVC PARA REDE COLETORA DE ESGOTO DE PAREDE MACIÇA, DN 300 MM, JUNTA ELÁSTICA, INSTALADO EM LOCAL COM NÍVEL BAIXO DE INTERFERÊNCIAS (NÃO INCLUI FORNECIMENTO). AF_06/2015</t>
  </si>
  <si>
    <t>ASSENTAMENTO DE TUBO DE PVC PARA REDE COLETORA DE ESGOTO DE PAREDE MACIÇA, DN 350 MM, JUNTA ELÁSTICA, INSTALADO EM LOCAL COM NÍVEL BAIXO DE INTERFERÊNCIAS (NÃO INCLUI FORNECIMENTO). AF_06/2015</t>
  </si>
  <si>
    <t>ASSENTAMENTO DE TUBO DE PVC PARA REDE COLETORA DE ESGOTO DE PAREDE MACIÇA, DN 400 MM, JUNTA ELÁSTICA, INSTALADO EM LOCAL COM NÍVEL BAIXO DE INTERFERÊNCIAS (NÃO INCLUI FORNECIMENTO). AF_06/2015</t>
  </si>
  <si>
    <t>ASSENTAMENTO DE TUBO DE PVC CORRUGADO DE DUPLA PAREDE PARA REDE COLETORA DE ESGOTO, DN 150 MM, JUNTA ELÁSTICA, INSTALADO EM LOCAL COM NÍVEL BAIXO DE INTERFERÊNCIAS (NÃO INCLUI FORNECIMENTO). AF_06/2015</t>
  </si>
  <si>
    <t>ASSENTAMENTO DE TUBO DE PVC CORRUGADO DE DUPLA PAREDE PARA REDE COLETORA DE ESGOTO, DN 200 MM, JUNTA ELÁSTICA, INSTALADO EM LOCAL COM NÍVEL BAIXO DE INTERFERÊNCIAS (NÃO INCLUI FORNECIMENTO). AF_06/2015</t>
  </si>
  <si>
    <t>ASSENTAMENTO DE TUBO DE PVC CORRUGADO DE DUPLA PAREDE PARA REDE COLETORA DE ESGOTO, DN 250 MM, JUNTA ELÁSTICA, INSTALADO EM LOCAL COM NÍVEL BAIXO DE INTERFERÊNCIAS (NÃO INCLUI FORNECIMENTO). AF_06/2015</t>
  </si>
  <si>
    <t>ASSENTAMENTO DE TUBO DE PVC CORRUGADO DE DUPLA PAREDE PARA REDE COLETORA DE ESGOTO, DN 300 MM, JUNTA ELÁSTICA, INSTALADO EM LOCAL COM NÍVEL BAIXO DE INTERFERÊNCIAS (NÃO INCLUI FORNECIMENTO). AF_06/2015</t>
  </si>
  <si>
    <t>ASSENTAMENTO DE TUBO DE PVC CORRUGADO DE DUPLA PAREDE PARA REDE COLETORA DE ESGOTO, DN 350 MM, JUNTA ELÁSTICA, INSTALADO EM LOCAL COM NÍVEL BAIXO DE INTERFERÊNCIAS (NÃO INCLUI FORNECIMENTO). AF_06/2015</t>
  </si>
  <si>
    <t>ASSENTAMENTO DE TUBO DE PVC CORRUGADO DE DUPLA PAREDE PARA REDE COLETORA DE ESGOTO, DN 400 MM, JUNTA ELÁSTICA, INSTALADO EM LOCAL COM NÍVEL BAIXO DE INTERFERÊNCIAS (NÃO INCLUI FORNECIMENTO). AF_06/2015</t>
  </si>
  <si>
    <t>ASSENTAMENTO DE TUBO DE PEAD CORRUGADO DE DUPLA PAREDE PARA REDE COLETORA DE ESGOTO, DN 450 MM, JUNTA ELÁSTICA INTEGRADA, INSTALADO EM LOCAL COM NÍVEL BAIXO DE INTERFERÊNCIAS (NÃO INCLUI FORNECIMENTO). AF_06/2015</t>
  </si>
  <si>
    <t>ASSENTAMENTO DE TUBO DE PEAD CORRUGADO DE DUPLA PAREDE PARA REDE COLETORA DE ESGOTO, DN 600 MM, JUNTA ELÁSTICA INTEGRADA, INSTALADO EM LOCAL COM NÍVEL BAIXO DE INTERFERÊNCIAS (NÃO INCLUI FORNECIMENTO). AF_06/2015</t>
  </si>
  <si>
    <t>12,64</t>
  </si>
  <si>
    <t>ASSENTAMENTO DE TUBO DE PVC PARA REDE COLETORA DE ESGOTO DE PAREDE MACIÇA, DN 100 MM, JUNTA ELÁSTICA, INSTALADO EM LOCAL COM NÍVEL ALTO DE INTERFERÊNCIAS (NÃO INCLUI FORNECIMENTO). AF_06/2015</t>
  </si>
  <si>
    <t>ASSENTAMENTO DE TUBO DE PVC PARA REDE COLETORA DE ESGOTO DE PAREDE MACIÇA, DN 150 MM, JUNTA ELÁSTICA, INSTALADO EM LOCAL COM NÍVEL ALTO DE INTERFERÊNCIAS (NÃO INCLUI FORNECIMENTO). AF_06/2015</t>
  </si>
  <si>
    <t>ASSENTAMENTO DE TUBO DE PVC PARA REDE COLETORA DE ESGOTO DE PAREDE MACIÇA, DN 200 MM, JUNTA ELÁSTICA, INSTALADO EM LOCAL COM NÍVEL ALTO DE INTERFERÊNCIAS (NÃO INCLUI FORNECIMENTO). AF_06/2015</t>
  </si>
  <si>
    <t>ASSENTAMENTO DE TUBO DE PVC PARA REDE COLETORA DE ESGOTO DE PAREDE MACIÇA, DN 250 MM, JUNTA ELÁSTICA, INSTALADO EM LOCAL COM NÍVEL ALTO DE INTERFERÊNCIAS (NÃO INCLUI FORNECIMENTO). AF_06/2015</t>
  </si>
  <si>
    <t>ASSENTAMENTO DE TUBO DE PVC PARA REDE COLETORA DE ESGOTO DE PAREDE MACIÇA, DN 300 MM, JUNTA ELÁSTICA, INSTALADO EM LOCAL COM NÍVEL ALTO DE INTERFERÊNCIAS (NÃO INCLUI FORNECIMENTO). AF_06/2015</t>
  </si>
  <si>
    <t>ASSENTAMENTO DE TUBO DE PVC PARA REDE COLETORA DE ESGOTO DE PAREDE MACIÇA, DN 350 MM, JUNTA ELÁSTICA, INSTALADO EM LOCAL COM NÍVEL ALTO DE INTERFERÊNCIAS (NÃO INCLUI FORNECIMENTO). AF_06/2015</t>
  </si>
  <si>
    <t>ASSENTAMENTO DE TUBO DE PVC PARA REDE COLETORA DE ESGOTO DE PAREDE MACIÇA, DN 400 MM, JUNTA ELÁSTICA, INSTALADO EM LOCAL COM NÍVEL ALTO DE INTERFERÊNCIAS (NÃO INCLUI FORNECIMENTO). AF_06/2015</t>
  </si>
  <si>
    <t>ASSENTAMENTO DE TUBO DE PVC CORRUGADO DE DUPLA PAREDE PARA REDE COLETORA DE ESGOTO, DN 150 MM, JUNTA ELÁSTICA, INSTALADO EM LOCAL COM NÍVEL ALTO DE INTERFERÊNCIAS (NÃO INCLUI FORNECIMENTO). AF_06/2015</t>
  </si>
  <si>
    <t>ASSENTAMENTO DE TUBO DE PVC CORRUGADO DE DUPLA PAREDE PARA REDE COLETORA DE ESGOTO, DN 200 MM, JUNTA ELÁSTICA, INSTALADO EM LOCAL COM NÍVEL ALTO DE INTERFERÊNCIAS (NÃO INCLUI FORNECIMENTO). AF_06/2015</t>
  </si>
  <si>
    <t>ASSENTAMENTO DE TUBO DE PVC CORRUGADO DE DUPLA PAREDE PARA REDE COLETORA DE ESGOTO, DN 250 MM, JUNTA ELÁSTICA, INSTALADO EM LOCAL COM NÍVEL ALTO DE INTERFERÊNCIAS (NÃO INCLUI FORNECIMENTO). AF_06/2015</t>
  </si>
  <si>
    <t>ASSENTAMENTO DE TUBO DE PVC CORRUGADO DE DUPLA PAREDE PARA REDE COLETORA DE ESGOTO, DN 300 MM, JUNTA ELÁSTICA, INSTALADO EM LOCAL COM NÍVEL ALTO DE INTERFERÊNCIAS (NÃO INCLUI FORNECIMENTO). AF_06/2015</t>
  </si>
  <si>
    <t>ASSENTAMENTO DE TUBO DE PVC CORRUGADO DE DUPLA PAREDE PARA REDE COLETORA DE ESGOTO, DN 350 MM, JUNTA ELÁSTICA, INSTALADO EM LOCAL COM NÍVEL ALTO DE INTERFERÊNCIAS (NÃO INCLUI FORNECIMENTO). AF_06/2015</t>
  </si>
  <si>
    <t>ASSENTAMENTO DE TUBO DE PVC CORRUGADO DE DUPLA PAREDE PARA REDE COLETORA DE ESGOTO, DN 400 MM, EM JUNTA ELÁSTICA, INSTALADO EM LOCAL COM NÍVEL ALTO DE INTERFERÊNCIAS (NÃO INCLUI FORNECIMENTO). AF_06/2015</t>
  </si>
  <si>
    <t>20,69</t>
  </si>
  <si>
    <t>ASSENTAMENTO DE TUBO DE PEAD CORRUGADO DE DUPLA PAREDE PARA REDE COLETORA DE ESGOTO, DN 450 MM, JUNTA ELÁSTICA INTEGRADA, INSTALADO EM LOCAL COM NÍVEL ALTO DE INTERFERÊNCIAS (NÃO INCLUI FORNECIMENTO). AF_06/2015</t>
  </si>
  <si>
    <t>ASSENTAMENTO DE TUBO DE PEAD CORRUGADO DE DUPLA PAREDE PARA REDE COLETORA DE ESGOTO, DN 600 MM, JUNTA ELÁSTICA INTEGRADA, INSTALADO EM LOCAL COM NÍVEL ALTO DE INTERFERÊNCIAS (NÃO INCLUI FORNECIMENTO). AF_06/2015</t>
  </si>
  <si>
    <t>TUBO DE PEAD CORRUGADO DE DUPLA PAREDE PARA REDE COLETORA DE ESGOTO, DN 250 MM, JUNTA ELÁSTICA INTEGRADA, INSTALADO EM LOCAL COM NÍVEL BAIXO DE INTERFERÊNCIAS - FORNECIMENTO E ASSENTAMENTO. AF_06/2016</t>
  </si>
  <si>
    <t>131,93</t>
  </si>
  <si>
    <t>ASSENTAMENTO DE TUBO DE PEAD CORRUGADO DE DUPLA PAREDE PARA REDE COLETORA DE ESGOTO, DN 250 MM, JUNTA ELÁSTICA INTEGRADA, INSTALADO EM LOCAL COM NÍVEL BAIXO DE INTERFERÊNCIAS (NÃO INCLUI FORNECIMENTO). AF_06/2016</t>
  </si>
  <si>
    <t>TUBO DE PEAD CORRUGADO DE DUPLA PAREDE PARA REDE COLETORA DE ESGOTO, DN 300 MM, JUNTA ELÁSTICA INTEGRADA, INSTALADO EM LOCAL COM NÍVEL BAIXO DE INTERFERÊNCIAS - FORNECIMENTO E ASSENTAMENTO. AF_06/2016</t>
  </si>
  <si>
    <t>156,45</t>
  </si>
  <si>
    <t>ASSENTAMENTO DE TUBO DE PEAD CORRUGADO DE DUPLA PAREDE PARA REDE COLETORA DE ESGOTO, DN 300 MM, JUNTA ELÁSTICA INTEGRADA, INSTALADO EM LOCAL COM NÍVEL BAIXO DE INTERFERÊNCIAS (NÃO INCLUI FORNECIMENTO). AF_06/2016</t>
  </si>
  <si>
    <t>TUBO DE PEAD CORRUGADO DE DUPLA PAREDE PARA REDE COLETORA DE ESGOTO, DN 750 MM, JUNTA ELÁSTICA INTEGRADA, INSTALADO EM LOCAL COM NÍVEL BAIXO DE INTERFERÊNCIAS - FORNECIMENTO E ASSENTAMENTO. AF_06/2016</t>
  </si>
  <si>
    <t>918,34</t>
  </si>
  <si>
    <t>ASSENTAMENTO DE TUBO DE PEAD CORRUGADO DE DUPLA PAREDE PARA REDE COLETORA DE ESGOTO, DN 750 MM, JUNTA ELÁSTICA INTEGRADA, INSTALADO EM LOCAL COM NÍVEL BAIXO DE INTERFERÊNCIAS (NÃO INCLUI FORNECIMENTO). AF_06/2016</t>
  </si>
  <si>
    <t>ASSENTAMENTO DE TUBO DE PEAD CORRUGADO DE DUPLA PAREDE PARA REDE COLETORA DE ESGOTO, DN 900 MM, JUNTA ELÁSTICA INTEGRADA, INSTALADO EM LOCAL COM NÍVEL BAIXO DE INTERFERÊNCIAS (NÃO INCLUI FORNECIMENTO). AF_06/2016</t>
  </si>
  <si>
    <t>22,45</t>
  </si>
  <si>
    <t>TUBO DE PEAD CORRUGADO DE DUPLA PAREDE PARA REDE COLETORA DE ESGOTO, DN 1000 MM, JUNTA ELÁSTICA INTEGRADA, INSTALADO EM LOCAL COM NÍVEL BAIXO DE INTERFERÊNCIAS - FORNECIMENTO E ASSENTAMENTO. AF_06/2016</t>
  </si>
  <si>
    <t>1.224,06</t>
  </si>
  <si>
    <t>ASSENTAMENTO DE TUBO DE PEAD CORRUGADO DE DUPLA PAREDE PARA REDE COLETORA DE ESGOTO, DN 1000 MM, JUNTA ELÁSTICA INTEGRADA, INSTALADO EM LOCAL COM NÍVEL BAIXO DE INTERFERÊNCIAS (NÃO INCLUI FORNECIMENTO). AF_06/2016</t>
  </si>
  <si>
    <t>TUBO DE PEAD CORRUGADO DE DUPLA PAREDE PARA REDE COLETORA DE ESGOTO, DN 1200 MM, JUNTA ELÁSTICA INTEGRADA, INSTALADO EM LOCAL COM NÍVEL BAIXO DE INTERFERÊNCIAS - FORNECIMENTO E ASSENTAMENTO. AF_06/2016</t>
  </si>
  <si>
    <t>1.908,30</t>
  </si>
  <si>
    <t>ASSENTAMENTO DE TUBO DE PEAD CORRUGADO DE DUPLA PAREDE PARA REDE COLETORA DE ESGOTO, DN 1200 MM, JUNTA ELÁSTICA INTEGRADA, INSTALADO EM LOCAL COM NÍVEL BAIXO DE INTERFERÊNCIAS (NÃO INCLUI FORNECIMENTO). AF_06/2016</t>
  </si>
  <si>
    <t>ASSENTAMENTO DE TUBO DE PEAD CORRUGADO DE DUPLA PAREDE PARA REDE COLETORA DE ESGOTO, DN 1500 MM, JUNTA ELÁSTICA INTEGRADA, INSTALADO EM LOCAL COM NÍVEL BAIXO DE INTERFERÊNCIAS (NÃO INCLUI FORNECIMENTO). AF_06/2016</t>
  </si>
  <si>
    <t>TUBO DE PEAD CORRUGADO DE DUPLA PAREDE PARA REDE COLETORA DE ESGOTO, DN 250 MM, JUNTA ELÁSTICA INTEGRADA, INSTALADO EM LOCAL COM NÍVEL ALTO DE INTERFERÊNCIAS - FORNECIMENTO E ASSENTAMENTO. AF_06/2016</t>
  </si>
  <si>
    <t>132,17</t>
  </si>
  <si>
    <t>ASSENTAMENTO DE TUBO DE PEAD CORRUGADO DE DUPLA PAREDE PARA REDE COLETORA DE ESGOTO, DN 250 MM, JUNTA ELÁSTICA INTEGRADA, INSTALADO EM LOCAL COM NÍVEL ALTO DE INTERFERÊNCIAS (NÃO INCLUI FORNECIMENTO). AF_06/2016</t>
  </si>
  <si>
    <t>TUBO DE PEAD CORRUGADO DE DUPLA PAREDE PARA REDE COLETORA DE ESGOTO, DN 300 MM, JUNTA ELÁSTICA INTEGRADA, INSTALADO EM LOCAL COM NÍVEL ALTO DE INTERFERÊNCIAS - FORNECIMENTO E ASSENTAMENTO. AF_06/2016</t>
  </si>
  <si>
    <t>156,84</t>
  </si>
  <si>
    <t>ASSENTAMENTO DE TUBO DE PEAD CORRUGADO DE DUPLA PAREDE PARA REDE COLETORA DE ESGOTO, DN 300 MM, JUNTA ELÁSTICA INTEGRADA, INSTALADO EM LOCAL COM NÍVEL ALTO DE INTERFERÊNCIAS (NÃO INCLUI FORNECIMENTO). AF_06/2016</t>
  </si>
  <si>
    <t>TUBO DE PEAD CORRUGADO DE DUPLA PAREDE PARA REDE COLETORA DE ESGOTO, DN 750 MM, JUNTA ELÁSTICA INTEGRADA, INSTALADO EM LOCAL COM NÍVEL ALTO DE INTERFERÊNCIAS - FORNECIMENTO E ASSENTAMENTO. AF_06/2016</t>
  </si>
  <si>
    <t>921,42</t>
  </si>
  <si>
    <t>ASSENTAMENTO DE TUBO DE PEAD CORRUGADO DE DUPLA PAREDE PARA REDE COLETORA DE ESGOTO, DN 750 MM, JUNTA ELÁSTICA INTEGRADA, INSTALADO EM LOCAL COM NÍVEL ALTO DE INTERFERÊNCIAS (NÃO INCLUI FORNECIMENTO). AF_06/2016</t>
  </si>
  <si>
    <t>ASSENTAMENTO DE TUBO DE PEAD CORRUGADO DE DUPLA PAREDE PARA REDE COLETORA DE ESGOTO, DN 900 MM, JUNTA ELÁSTICA INTEGRADA, INSTALADO EM LOCAL COM NÍVEL ALTO DE INTERFERÊNCIAS (NÃO INCLUI FORNECIMENTO). AF_06/2016</t>
  </si>
  <si>
    <t>25,81</t>
  </si>
  <si>
    <t>TUBO DE PEAD CORRUGADO DE DUPLA PAREDE PARA REDE COLETORA DE ESGOTO, DN 1000 MM, JUNTA ELÁSTICA INTEGRADA, INSTALADO EM LOCAL COM NÍVEL ALTO DE INTERFERÊNCIAS - FORNECIMENTO E ASSENTAMENTO. AF_06/2016</t>
  </si>
  <si>
    <t>1.227,73</t>
  </si>
  <si>
    <t>ASSENTAMENTO DE TUBO DE PEAD CORRUGADO DE DUPLA PAREDE PARA REDE COLETORA DE ESGOTO, DN 1000 MM, JUNTA ELÁSTICA INTEGRADA, INSTALADO EM LOCAL COM NÍVEL ALTO DE INTERFERÊNCIAS (NÃO INCLUI FORNECIMENTO). AF_06/2016</t>
  </si>
  <si>
    <t>TUBO DE PEAD CORRUGADO DE DUPLA PAREDE PARA REDE COLETORA DE ESGOTO, DN 1200 MM, JUNTA ELÁSTICA INTEGRADA, INSTALADO EM LOCAL COM NÍVEL ALTO DE INTERFERÊNCIAS - FORNECIMENTO E ASSENTAMENTO. AF_06/2016</t>
  </si>
  <si>
    <t>1.912,24</t>
  </si>
  <si>
    <t>ASSENTAMENTO DE TUBO DE PEAD CORRUGADO DE DUPLA PAREDE PARA REDE COLETORA DE ESGOTO, DN 1200 MM, JUNTA ELÁSTICA INTEGRADA, INSTALADO EM LOCAL COM NÍVEL ALTO DE INTERFERÊNCIAS (NÃO INCLUI FORNECIMENTO). AF_06/2016</t>
  </si>
  <si>
    <t>36,56</t>
  </si>
  <si>
    <t>ASSENTAMENTO DE TUBO DE PEAD CORRUGADO DE DUPLA PAREDE PARA REDE COLETORA DE ESGOTO, DN 1500 MM, JUNTA ELÁSTICA INTEGRADA, INSTALADO EM LOCAL COM NÍVEL ALTO DE INTERFERÊNCIAS (NÃO INCLUI FORNECIMENTO). AF_06/2016</t>
  </si>
  <si>
    <t>47,33</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</si>
  <si>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</si>
  <si>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</si>
  <si>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</si>
  <si>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</si>
  <si>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</si>
  <si>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</si>
  <si>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AF_12/2015</t>
  </si>
  <si>
    <t>110,87</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</si>
  <si>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</si>
  <si>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</si>
  <si>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145,32</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</si>
  <si>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</si>
  <si>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</si>
  <si>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183,09</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</si>
  <si>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</si>
  <si>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</si>
  <si>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239,49</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</si>
  <si>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</si>
  <si>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</si>
  <si>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270,72</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</si>
  <si>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</si>
  <si>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</si>
  <si>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16,11</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</si>
  <si>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</si>
  <si>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</si>
  <si>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468,97</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</si>
  <si>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</si>
  <si>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</si>
  <si>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116,84</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</si>
  <si>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</si>
  <si>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</si>
  <si>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152,75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</si>
  <si>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</si>
  <si>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</si>
  <si>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192,29</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</si>
  <si>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</si>
  <si>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</si>
  <si>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250,27</t>
  </si>
  <si>
    <t>ASSENTAMENTO DE TUBO DE CONCRETO PARA REDES COLETORAS DE ESGOTO SANITÁRIO, DIÂMETRO DE 600 MM, JUNTA ELÁSTICA, INSTALADO EM LOCAL COM ALTO NÍVEL DE INTERFERÊNCIAS (NÃO INCLUI FORNECIMENTO). AF_12/2015</t>
  </si>
  <si>
    <t>23,44</t>
  </si>
  <si>
    <t>TUBO DE CONCRETO PARA REDES COLETORAS DE ESGOTO SANITÁRIO, DIÂMETRO DE 700 MM, JUNTA ELÁSTICA, INSTALADO EM LOCAL COM ALTO NÍVEL DE INTERFERÊNCIAS - FORNECIMENTO E ASSENTAMENTO. AF_12/2015</t>
  </si>
  <si>
    <t>283,09</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</si>
  <si>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</si>
  <si>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</si>
  <si>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30,46</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</si>
  <si>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</si>
  <si>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</si>
  <si>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486,32</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</si>
  <si>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</si>
  <si>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</si>
  <si>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95,26</t>
  </si>
  <si>
    <t>TUBO DE CONCRETO PARA REDES COLETORAS DE ÁGUAS PLUVIAIS, DIÂMETRO DE 500 MM, JUNTA RÍGIDA, INSTALADO EM LOCAL COM BAIXO NÍVEL DE INTERFERÊNCIAS - FORNECIMENTO E ASSENTAMENTO. AF_12/2015</t>
  </si>
  <si>
    <t>121,67</t>
  </si>
  <si>
    <t>TUBO DE CONCRETO PARA REDES COLETORAS DE ÁGUAS PLUVIAIS, DIÂMETRO DE 600 MM, JUNTA RÍGIDA, INSTALADO EM LOCAL COM BAIXO NÍVEL DE INTERFERÊNCIAS - FORNECIMENTO E ASSENTAMENTO. AF_12/2015</t>
  </si>
  <si>
    <t>154,49</t>
  </si>
  <si>
    <t>TUBO DE CONCRETO PARA REDES COLETORAS DE ÁGUAS PLUVIAIS, DIÂMETRO DE 700 MM, JUNTA RÍGIDA, INSTALADO EM LOCAL COM BAIXO NÍVEL DE INTERFERÊNCIAS - FORNECIMENTO E ASSENTAMENTO. AF_12/2015</t>
  </si>
  <si>
    <t>202,78</t>
  </si>
  <si>
    <t>TUBO DE CONCRETO PARA REDES COLETORAS DE ÁGUAS PLUVIAIS, DIÂMETRO DE 800 MM, JUNTA RÍGIDA, INSTALADO EM LOCAL COM BAIXO NÍVEL DE INTERFERÊNCIAS - FORNECIMENTO E ASSENTAMENTO. AF_12/2015</t>
  </si>
  <si>
    <t>231,14</t>
  </si>
  <si>
    <t>TUBO DE CONCRETO PARA REDES COLETORAS DE ÁGUAS PLUVIAIS, DIÂMETRO DE 900 MM, JUNTA RÍGIDA, INSTALADO EM LOCAL COM BAIXO NÍVEL DE INTERFERÊNCIAS - FORNECIMENTO E ASSENTAMENTO. AF_12/2015</t>
  </si>
  <si>
    <t>277,99</t>
  </si>
  <si>
    <t>TUBO DE CONCRETO PARA REDES COLETORAS DE ÁGUAS PLUVIAIS, DIÂMETRO DE 1000 MM, JUNTA RÍGIDA, INSTALADO EM LOCAL COM BAIXO NÍVEL DE INTERFERÊNCIAS - FORNECIMENTO E ASSENTAMENTO. AF_12/2015</t>
  </si>
  <si>
    <t>310,99</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</si>
  <si>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</si>
  <si>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</si>
  <si>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131,09</t>
  </si>
  <si>
    <t>TUBO DE CONCRETO PARA REDES COLETORAS DE ÁGUAS PLUVIAIS, DIÂMETRO DE 600 MM, JUNTA RÍGIDA, INSTALADO EM LOCAL COM ALTO NÍVEL DE INTERFERÊNCIAS - FORNECIMENTO E ASSENTAMENTO. AF_12/2015</t>
  </si>
  <si>
    <t>165,53</t>
  </si>
  <si>
    <t>TUBO DE CONCRETO PARA REDES COLETORAS DE ÁGUAS PLUVIAIS, DIÂMETRO DE 700 MM, JUNTA RÍGIDA, INSTALADO EM LOCAL COM ALTO NÍVEL DE INTERFERÊNCIAS - FORNECIMENTO E ASSENTAMENTO. AF_12/2015</t>
  </si>
  <si>
    <t>215,59</t>
  </si>
  <si>
    <t>TUBO DE CONCRETO PARA REDES COLETORAS DE ÁGUAS PLUVIAIS, DIÂMETRO DE 800 MM, JUNTA RÍGIDA, INSTALADO EM LOCAL COM ALTO NÍVEL DE INTERFERÊNCIAS - FORNECIMENTO E ASSENTAMENTO. AF_12/2015</t>
  </si>
  <si>
    <t>245,49</t>
  </si>
  <si>
    <t>TUBO DE CONCRETO PARA REDES COLETORAS DE ÁGUAS PLUVIAIS, DIÂMETRO DE 900 MM, JUNTA RÍGIDA, INSTALADO EM LOCAL COM ALTO NÍVEL DE INTERFERÊNCIAS - FORNECIMENTO E ASSENTAMENTO. AF_12/2015</t>
  </si>
  <si>
    <t>293,93</t>
  </si>
  <si>
    <t>TUBO DE CONCRETO PARA REDES COLETORAS DE ÁGUAS PLUVIAIS, DIÂMETRO DE 1000 MM, JUNTA RÍGIDA, INSTALADO EM LOCAL COM ALTO NÍVEL DE INTERFERÊNCIAS - FORNECIMENTO E ASSENTAMENTO. AF_12/2015</t>
  </si>
  <si>
    <t>328,81</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</si>
  <si>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</si>
  <si>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</si>
  <si>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39,25</t>
  </si>
  <si>
    <t>ASSENTAMENTO DE TUBO DE CONCRETO PARA REDES COLETORAS DE ÁGUAS PLUVIAIS, DIÂMETRO DE 500 MM, JUNTA RÍGIDA, INSTALADO EM LOCAL COM BAIXO NÍVEL DE INTERFERÊNCIAS (NÃO INCLUI FORNECIMENTO). AF_12/2015</t>
  </si>
  <si>
    <t>47,71</t>
  </si>
  <si>
    <t>ASSENTAMENTO DE TUBO DE CONCRETO PARA REDES COLETORAS DE ÁGUAS PLUVIAIS, DIÂMETRO DE 600 MM, JUNTA RÍGIDA, INSTALADO EM LOCAL COM BAIXO NÍVEL DE INTERFERÊNCIAS (NÃO INCLUI FORNECIMENTO). AF_12/2015</t>
  </si>
  <si>
    <t>56,64</t>
  </si>
  <si>
    <t>ASSENTAMENTO DE TUBO DE CONCRETO PARA REDES COLETORAS DE ÁGUAS PLUVIAIS, DIÂMETRO DE 700 MM, JUNTA RÍGIDA, INSTALADO EM LOCAL COM BAIXO NÍVEL DE INTERFERÊNCIAS (NÃO INCLUI FORNECIMENTO). AF_12/2015</t>
  </si>
  <si>
    <t>65,44</t>
  </si>
  <si>
    <t>ASSENTAMENTO DE TUBO DE CONCRETO PARA REDES COLETORAS DE ÁGUAS PLUVIAIS, DIÂMETRO DE 800 MM, JUNTA RÍGIDA, INSTALADO EM LOCAL COM BAIXO NÍVEL DE INTERFERÊNCIAS (NÃO INCLUI FORNECIMENTO). AF_12/2015</t>
  </si>
  <si>
    <t>75,40</t>
  </si>
  <si>
    <t>ASSENTAMENTO DE TUBO DE CONCRETO PARA REDES COLETORAS DE ÁGUAS PLUVIAIS, DIÂMETRO DE 900 MM, JUNTA RÍGIDA, INSTALADO EM LOCAL COM BAIXO NÍVEL DE INTERFERÊNCIAS (NÃO INCLUI FORNECIMENTO). AF_12/2015</t>
  </si>
  <si>
    <t>85,71</t>
  </si>
  <si>
    <t>ASSENTAMENTO DE TUBO DE CONCRETO PARA REDES COLETORAS DE ÁGUAS PLUVIAIS, DIÂMETRO DE 1000 MM, JUNTA RÍGIDA, INSTALADO EM LOCAL COM BAIXO NÍVEL DE INTERFERÊNCIAS (NÃO INCLUI FORNECIMENTO). AF_12/2015</t>
  </si>
  <si>
    <t>97,21</t>
  </si>
  <si>
    <t>TUBO DE CONCRETO PARA REDES COLETORAS DE ÁGUAS PLUVIAIS, DIÂMETRO DE 1200 MM, JUNTA RÍGIDA, INSTALADO EM LOCAL COM BAIXO NÍVEL DE INTERFERÊNCIAS - FORNECIMENTO E ASSENTAMENTO. AF_12/2015</t>
  </si>
  <si>
    <t>424,62</t>
  </si>
  <si>
    <t>ASSENTAMENTO DE TUBO DE CONCRETO PARA REDES COLETORAS DE ÁGUAS PLUVIAIS, DIÂMETRO DE 1200 MM, JUNTA RÍGIDA, INSTALADO EM LOCAL COM BAIXO NÍVEL DE INTERFERÊNCIAS (NÃO INCLUI FORNECIMENTO). AF_12/2015</t>
  </si>
  <si>
    <t>121,65</t>
  </si>
  <si>
    <t>TUBO DE CONCRETO PARA REDES COLETORAS DE ÁGUAS PLUVIAIS, DIÂMETRO DE 1500 MM, JUNTA RÍGIDA, INSTALADO EM LOCAL COM BAIXO NÍVEL DE INTERFERÊNCIAS - FORNECIMENTO E ASSENTAMENTO. AF_12/2015</t>
  </si>
  <si>
    <t>614,37</t>
  </si>
  <si>
    <t>ASSENTAMENTO DE TUBO DE CONCRETO PARA REDES COLETORAS DE ÁGUAS PLUVIAIS, DIÂMETRO DE 1500 MM, JUNTA RÍGIDA, INSTALADO EM LOCAL COM BAIXO NÍVEL DE INTERFERÊNCIAS (NÃO INCLUI FORNECIMENTO). AF_12/2015</t>
  </si>
  <si>
    <t>163,73</t>
  </si>
  <si>
    <t>ASSENTAMENTO DE TUBO DE CONCRETO PARA REDES COLETORAS DE ÁGUAS PLUVIAIS, DIÂMETRO DE 300 MM, JUNTA RÍGIDA, INSTALADO EM LOCAL COM ALTO NÍVEL DE INTERFERÊNCIAS (NÃO INCLUI FORNECIMENTO). AF_12/2015</t>
  </si>
  <si>
    <t>36,64</t>
  </si>
  <si>
    <t>ASSENTAMENTO DE TUBO DE CONCRETO PARA REDES COLETORAS DE ÁGUAS PLUVIAIS, DIÂMETRO DE 400 MM, JUNTA RÍGIDA, INSTALADO EM LOCAL COM ALTO NÍVEL DE INTERFERÊNCIAS (NÃO INCLUI FORNECIMENTO). AF_12/2015</t>
  </si>
  <si>
    <t>46,87</t>
  </si>
  <si>
    <t>ASSENTAMENTO DE TUBO DE CONCRETO PARA REDES COLETORAS DE ÁGUAS PLUVIAIS, DIÂMETRO DE 500 MM, JUNTA RÍGIDA, INSTALADO EM LOCAL COM ALTO NÍVEL DE INTERFERÊNCIAS (NÃO INCLUI FORNECIMENTO). AF_12/2015</t>
  </si>
  <si>
    <t>57,13</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</si>
  <si>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</si>
  <si>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</si>
  <si>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78,25</t>
  </si>
  <si>
    <t>ASSENTAMENTO DE TUBO DE CONCRETO PARA REDES COLETORAS DE ÁGUAS PLUVIAIS, DIÂMETRO DE 800 MM, JUNTA RÍGIDA, INSTALADO EM LOCAL COM ALTO NÍVEL DE INTERFERÊNCIAS (NÃO INCLUI FORNECIMENTO). AF_12/2015</t>
  </si>
  <si>
    <t>89,75</t>
  </si>
  <si>
    <t>ASSENTAMENTO DE TUBO DE CONCRETO PARA REDES COLETORAS DE ÁGUAS PLUVIAIS, DIÂMETRO DE 900 MM, JUNTA RÍGIDA, INSTALADO EM LOCAL COM ALTO NÍVEL DE INTERFERÊNCIAS (NÃO INCLUI FORNECIMENTO). AF_12/2015</t>
  </si>
  <si>
    <t>101,65</t>
  </si>
  <si>
    <t>ASSENTAMENTO DE TUBO DE CONCRETO PARA REDES COLETORAS DE ÁGUAS PLUVIAIS, DIÂMETRO DE 1000 MM, JUNTA RÍGIDA, INSTALADO EM LOCAL COM ALTO NÍVEL DE INTERFERÊNCIAS (NÃO INCLUI FORNECIMENTO). AF_12/2015</t>
  </si>
  <si>
    <t>115,03</t>
  </si>
  <si>
    <t>TUBO DE CONCRETO PARA REDES COLETORAS DE ÁGUAS PLUVIAIS, DIÂMETRO DE 1200 MM, JUNTA RÍGIDA, INSTALADO EM LOCAL COM ALTO NÍVEL DE INTERFERÊNCIAS - FORNECIMENTO E ASSENTAMENTO. AF_12/2015</t>
  </si>
  <si>
    <t>445,66</t>
  </si>
  <si>
    <t>ASSENTAMENTO DE TUBO DE CONCRETO PARA REDES COLETORAS DE ÁGUAS PLUVIAIS, DIÂMETRO DE 1200 MM, JUNTA RÍGIDA, INSTALADO EM LOCAL COM ALTO NÍVEL DE INTERFERÊNCIAS (NÃO INCLUI FORNECIMENTO). AF_12/2015</t>
  </si>
  <si>
    <t>142,69</t>
  </si>
  <si>
    <t>TUBO DE CONCRETO PARA REDES COLETORAS DE ÁGUAS PLUVIAIS, DIÂMETRO DE 1500 MM, JUNTA RÍGIDA, INSTALADO EM LOCAL COM ALTO NÍVEL DE INTERFERÊNCIAS - FORNECIMENTO E ASSENTAMENTO. AF_12/2015</t>
  </si>
  <si>
    <t>640,33</t>
  </si>
  <si>
    <t>ASSENTAMENTO DE TUBO DE CONCRETO PARA REDES COLETORAS DE ÁGUAS PLUVIAIS, DIÂMETRO DE 1500 MM, JUNTA RÍGIDA, INSTALADO EM LOCAL COM ALTO NÍVEL DE INTERFERÊNCIAS (NÃO INCLUI FORNECIMENTO). AF_12/2015</t>
  </si>
  <si>
    <t>189,69</t>
  </si>
  <si>
    <t>TUBO DE CONCRETO PARA REDES COLETORAS DE ÁGUAS PLUVIAIS, DIÂMETRO DE 300MM, JUNTA RÍGIDA, INSTALADO EM LOCAL COM BAIXO NÍVEL DE INTERFERÊNCIAS - FORNECIMENTO E ASSENTAMENTO. AF_12/2015</t>
  </si>
  <si>
    <t>83,01</t>
  </si>
  <si>
    <t>TUBO DE CONCRETO PARA REDES COLETORAS DE ÁGUAS PLUVIAIS, DIÂMETRO DE 300MM, JUNTA RÍGIDA, INSTALADO EM LOCAL COM ALTO NÍVEL DE INTERFERÊNCIAS - FORNECIMENTO E ASSENTAMENTO. AF_12/2015</t>
  </si>
  <si>
    <t>88,82</t>
  </si>
  <si>
    <t>TUBO DE CONCRETO (SIMPLES) PARA REDES COLETORAS DE ÁGUAS PLUVIAIS, DIÂMETRO DE 300 MM, JUNTA RÍGIDA, INSTALADO EM LOCAL COM BAIXO NÍVEL DE INTERFERÊNCIAS - FORNECIMENTO E ASSENTAMENTO. AF_12/2015</t>
  </si>
  <si>
    <t>61,78</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</si>
  <si>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</si>
  <si>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</si>
  <si>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107,51</t>
  </si>
  <si>
    <t>TUBO DE CONCRETO (SIMPLES) PARA REDES COLETORAS DE ÁGUAS PLUVIAIS, DIÂMETRO DE 300 MM, JUNTA RÍGIDA, INSTALADO EM LOCAL COM ALTO NÍVEL DE INTERFERÊNCIAS - FORNECIMENTO E ASSENTAMENTO. AF_12/2015</t>
  </si>
  <si>
    <t>67,59</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</si>
  <si>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</si>
  <si>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</si>
  <si>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116,72</t>
  </si>
  <si>
    <t>ASSENTAMENTO DE TAMPAO DE FERRO FUNDIDO 900 MM</t>
  </si>
  <si>
    <t>124,23</t>
  </si>
  <si>
    <t>ASSENTAMENTO DE TAMPAO DE FERRO FUNDIDO 600 MM</t>
  </si>
  <si>
    <t>GRELHA DE FERRO FUNDIDO PARA CANALETA LARG = 30CM, FORNECIMENTO E ASSENTAMENTO</t>
  </si>
  <si>
    <t>198,09</t>
  </si>
  <si>
    <t>GRELHA DE FERRO FUNDIDO PARA CANALETA LARG = 20CM, FORNECIMENTO E ASSENTAMENTO</t>
  </si>
  <si>
    <t>139,64</t>
  </si>
  <si>
    <t>GRELHA DE FERRO FUNDIDO PARA CANALETA LARG = 15CM, FORNECIMENTO E ASSENTAMENTO</t>
  </si>
  <si>
    <t>110,41</t>
  </si>
  <si>
    <t>TAMPAO FOFO ARTICULADO, CLASSE B125 CARGA MAX 12,5 T, REDONDO TAMPA 600 MM, REDE PLUVIAL/ESGOTO, P = CHAMINE CX AREIA / POCO VISITA ASSENTADO COM ARG CIM/AREIA 1:4, FORNECIMENTO E ASSENTAMENTO</t>
  </si>
  <si>
    <t>396,57</t>
  </si>
  <si>
    <t>ASSENTAMENTO DE PECAS, CONEXOES, APARELHOS E ACESSORIOS DE FERRO FUNDIDO DUCTIL, JUNTA ELASTICA, MECANICA OU FLANGEADA, COM DIAMETROS DE 50 A 300 MM.</t>
  </si>
  <si>
    <t>KG</t>
  </si>
  <si>
    <t>ASSENTAMENTO DE PECAS, CONEXOES, APARELHOS E ACESSORIOS DE FERRO FUNDIDO DUCTIL, JUNTA ELASTICA, MECANICA OU FLANGEADA, COM DIAMETROS DE 350 A 600 MM.</t>
  </si>
  <si>
    <t>ASSENTAMENTO DE PECAS, CONEXOES, APARELHOS E ACESSORIOS DE FERRO FUNDIDO DUCTIL, JUNTA ELASTICA, MECANICA OU FLANGEADA, COM DIAMETROS DE 700 A 1200 MM.</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</si>
  <si>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</si>
  <si>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</si>
  <si>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</si>
  <si>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</si>
  <si>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</si>
  <si>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14,60</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</si>
  <si>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</si>
  <si>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</si>
  <si>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</si>
  <si>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</si>
  <si>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</si>
  <si>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</si>
  <si>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</si>
  <si>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</si>
  <si>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</si>
  <si>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TE PVC PARA COLETOR ESGOTO, EB644, D=100MM, COM JUNTA ELASTICA.</t>
  </si>
  <si>
    <t>82,83</t>
  </si>
  <si>
    <t>CURVA PARA REDE COLETOR ESGOTO, EB 644, 90GR, DN=200MM, COM JUNTA ELASTICA</t>
  </si>
  <si>
    <t>374,37</t>
  </si>
  <si>
    <t>CURVA PVC PARA REDE COLETOR ESGOTO, EB-644, 45 GR, 200 MM, COM JUNTA ELASTICA.</t>
  </si>
  <si>
    <t>308,53</t>
  </si>
  <si>
    <t>FECHAMENTO DE CONSTRUÇÃO TEMPORÁRIA EM CHAPA DE MADEIRA COMPENSADA E=10MM, COM REAPROVEITAMENTO DE 2X.</t>
  </si>
  <si>
    <t>M2</t>
  </si>
  <si>
    <t>55,57</t>
  </si>
  <si>
    <t>EXECUÇÃO DE ESCRITÓRIO EM CANTEIRO DE OBRA EM ALVENARIA, NÃO INCLUSO MOBILIÁRIO E EQUIPAMENTOS. AF_02/2016</t>
  </si>
  <si>
    <t>813,53</t>
  </si>
  <si>
    <t>EXECUÇÃO DE ESCRITÓRIO EM CANTEIRO DE OBRA EM CHAPA DE MADEIRA COMPENSADA, NÃO INCLUSO MOBILIÁRIO E EQUIPAMENTOS. AF_02/2016</t>
  </si>
  <si>
    <t>736,86</t>
  </si>
  <si>
    <t>EXECUÇÃO DE ALMOXARIFADO EM CANTEIRO DE OBRA EM CHAPA DE MADEIRA COMPENSADA, INCLUSO PRATELEIRAS. AF_02/2016</t>
  </si>
  <si>
    <t>558,77</t>
  </si>
  <si>
    <t>EXECUÇÃO DE ALMOXARIFADO EM CANTEIRO DE OBRA EM ALVENARIA, INCLUSO PRATELEIRAS. AF_02/2016</t>
  </si>
  <si>
    <t>EXECUÇÃO DE REFEITÓRIO EM CANTEIRO DE OBRA EM CHAPA DE MADEIRA COMPENSADA, NÃO INCLUSO MOBILIÁRIO E EQUIPAMENTOS. AF_02/2016</t>
  </si>
  <si>
    <t>372,53</t>
  </si>
  <si>
    <t>EXECUÇÃO DE REFEITÓRIO EM CANTEIRO DE OBRA EM ALVENARIA, NÃO INCLUSO MOBILIÁRIO E EQUIPAMENTOS. AF_02/2016</t>
  </si>
  <si>
    <t>387,83</t>
  </si>
  <si>
    <t>EXECUÇÃO DE SANITÁRIO E VESTIÁRIO EM CANTEIRO DE OBRA EM CHAPA DE MADEIRA COMPENSADA, NÃO INCLUSO MOBILIÁRIO. AF_02/2016</t>
  </si>
  <si>
    <t>659,41</t>
  </si>
  <si>
    <t>EXECUÇÃO DE SANITÁRIO E VESTIÁRIO EM CANTEIRO DE OBRA EM ALVENARIA, NÃO INCLUSO MOBILIÁRIO. AF_02/2016</t>
  </si>
  <si>
    <t>700,48</t>
  </si>
  <si>
    <t>EXECUÇÃO DE RESERVATÓRIO ELEVADO DE ÁGUA (1000 LITROS) EM CANTEIRO DE OBRA, APOIADO EM ESTRUTURA DE MADEIRA. AF_02/2016</t>
  </si>
  <si>
    <t>3.993,47</t>
  </si>
  <si>
    <t>EXECUÇÃO DE RESERVATÓRIO ELEVADO DE ÁGUA (2000 LITROS) EM CANTEIRO DE OBRA, APOIADO EM ESTRUTURA DE MADEIRA. AF_02/2016</t>
  </si>
  <si>
    <t>5.999,37</t>
  </si>
  <si>
    <t>EXECUÇÃO DE CENTRAL DE ARMADURA EM CANTEIRO DE OBRA, NÃO INCLUSO MOBILIÁRIO E EQUIPAMENTOS. AF_04/2016</t>
  </si>
  <si>
    <t>182,65</t>
  </si>
  <si>
    <t>EXECUÇÃO DE CENTRAL DE FÔRMAS, PRODUÇÃO DE ARGAMASSA OU CONCRETO EM CANTEIRO DE OBRA, NÃO INCLUSO MOBILIÁRIO E EQUIPAMENTOS. AF_04/2016</t>
  </si>
  <si>
    <t>302,57</t>
  </si>
  <si>
    <t>EXECUÇÃO DE DEPÓSITO EM CANTEIRO DE OBRA EM CHAPA DE MADEIRA COMPENSADA, NÃO INCLUSO MOBILIÁRIO. AF_04/2016</t>
  </si>
  <si>
    <t>572,99</t>
  </si>
  <si>
    <t>EXECUÇÃO DE GUARITA EM CANTEIRO DE OBRA EM CHAPA DE MADEIRA COMPENSADA, NÃO INCLUSO MOBILIÁRIO. AF_04/2016</t>
  </si>
  <si>
    <t>807,42</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</si>
  <si>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</si>
  <si>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</si>
  <si>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92,15</t>
  </si>
  <si>
    <t>PAREDE DE MADEIRA COMPENSADA PARA CONSTRUÇÃO TEMPORÁRIA EM CHAPA SIMPLES, INTERNA, COM ÁREA LÍQUIDA MAIOR OU IGUAL A 6 M², SEM VÃO. AF_05/2018</t>
  </si>
  <si>
    <t>76,42</t>
  </si>
  <si>
    <t>PAREDE DE MADEIRA COMPENSADA PARA CONSTRUÇÃO TEMPORÁRIA EM CHAPA SIMPLES, INTERNA, COM ÁREA LÍQUIDA MENOR QUE 6 M², SEM VÃO. AF_05/2018</t>
  </si>
  <si>
    <t>78,36</t>
  </si>
  <si>
    <t>PAREDE DE MADEIRA COMPENSADA PARA CONSTRUÇÃO TEMPORÁRIA EM CHAPA SIMPLES, EXTERNA, COM ÁREA LÍQUIDA MAIOR OU IGUAL A 6 M², COM VÃO. AF_05/2018</t>
  </si>
  <si>
    <t>108,14</t>
  </si>
  <si>
    <t>PAREDE DE MADEIRA COMPENSADA PARA CONSTRUÇÃO TEMPORÁRIA EM CHAPA SIMPLES, EXTERNA, COM ÁREA LÍQUIDA MENOR QUE 6 M², COM VÃO. AF_05/2018</t>
  </si>
  <si>
    <t>141,19</t>
  </si>
  <si>
    <t>PAREDE DE MADEIRA COMPENSADA PARA CONSTRUÇÃO TEMPORÁRIA EM CHAPA SIMPLES, INTERNA, COM ÁREA LÍQUIDA MAIOR OU IGUAL A 6 M², COM VÃO. AF_05/2018</t>
  </si>
  <si>
    <t>90,20</t>
  </si>
  <si>
    <t>PAREDE DE MADEIRA COMPENSADA PARA CONSTRUÇÃO TEMPORÁRIA EM CHAPA SIMPLES, INTERNA, COM ÁREA LÍQUIDA MENOR QUE 6 M², COM VÃO. AF_05/2018</t>
  </si>
  <si>
    <t>115,44</t>
  </si>
  <si>
    <t>PAREDE DE MADEIRA COMPENSADA PARA CONSTRUÇÃO TEMPORÁRIA EM CHAPA DUPLA, EXTERNA, COM ÁREA LÍQUIDA MAIOR OU IGUAL A 6 M², SEM VÃO. AF_05/2018</t>
  </si>
  <si>
    <t>109,69</t>
  </si>
  <si>
    <t>PAREDE DE MADEIRA COMPENSADA PARA CONSTRUÇÃO TEMPORÁRIA EM CHAPA DUPLA, EXTERNA, COM ÁREA LÍQUIDA MENOR QUE 6 M², SEM VÃO. AF_05/2018</t>
  </si>
  <si>
    <t>113,68</t>
  </si>
  <si>
    <t>PAREDE DE MADEIRA COMPENSADA PARA CONSTRUÇÃO TEMPORÁRIA EM CHAPA DUPLA, INTERNA, COM ÁREA LÍQUIDA MAIOR OU IGUAL A 6 M², SEM VÃO. AF_05/2018</t>
  </si>
  <si>
    <t>94,32</t>
  </si>
  <si>
    <t>PAREDE DE MADEIRA COMPENSADA PARA CONSTRUÇÃO TEMPORÁRIA EM CHAPA DUPLA, INTERNA, COM ÁREA LÍQUIDA MENOR QUE 6 M², SEM VÃO. AF_05/2018</t>
  </si>
  <si>
    <t>96,73</t>
  </si>
  <si>
    <t>PAREDE DE MADEIRA COMPENSADA PARA CONSTRUÇÃO TEMPORÁRIA EM CHAPA DUPLA, EXTERNA, COM ÁREA LÍQUIDA MAIOR OU IGUAL A QUE 6 M², COM VÃO. AF_05/2018</t>
  </si>
  <si>
    <t>133,12</t>
  </si>
  <si>
    <t>PAREDE DE MADEIRA COMPENSADA PARA CONSTRUÇÃO TEMPORÁRIA EM CHAPA DUPLA, EXTERNA, COM ÁREA LÍQUIDA MENOR QUE 6 M², COM VÃO. AF_05/2018</t>
  </si>
  <si>
    <t>177,63</t>
  </si>
  <si>
    <t>PAREDE DE MADEIRA COMPENSADA PARA CONSTRUÇÃO TEMPORÁRIA EM CHAPA DUPLA, INTERNA, COM ÁREA LÍQUIDA MAIOR OU IGUAL A 6 M², COM VÃO. AF_05/2018</t>
  </si>
  <si>
    <t>112,81</t>
  </si>
  <si>
    <t>PAREDE DE MADEIRA COMPENSADA PARA CONSTRUÇÃO TEMPORÁRIA EM CHAPA DUPLA, INTERNA, COM ÁREA LÍQUIDA MENOR QUE 6 M², COM VÃO. AF_05/2018</t>
  </si>
  <si>
    <t>148,72</t>
  </si>
  <si>
    <t>TAPUME COM COMPENSADO DE MADEIRA. AF_05/2018</t>
  </si>
  <si>
    <t>84,75</t>
  </si>
  <si>
    <t>TAPUME COM TELHA METÁLICA. AF_05/2018</t>
  </si>
  <si>
    <t>66,41</t>
  </si>
  <si>
    <t>PISO PARA CONSTRUÇÃO TEMPORÁRIA EM MADEIRA, SEM REAPROVEITAMENTO. AF_05/2018</t>
  </si>
  <si>
    <t>ESTRUTURA DE MADEIRA PROVISÓRIA PARA SUPORTE DE CAIXA DÁGUA ELEVADA DE 1000 LITROS. AF_05/2018</t>
  </si>
  <si>
    <t>3.431,78</t>
  </si>
  <si>
    <t>ESTRUTURA DE MADEIRA PROVISÓRIA PARA SUPORTE DE CAIXA DÁGUA ELEVADA DE 3000 LITROS. AF_05/2018</t>
  </si>
  <si>
    <t>5.045,37</t>
  </si>
  <si>
    <t>PLACA DE OBRA EM CHAPA DE ACO GALVANIZADO</t>
  </si>
  <si>
    <t>274,46</t>
  </si>
  <si>
    <t>ESCAVADEIRA HIDRÁULICA SOBRE ESTEIRAS, CAÇAMBA 0,80 M3, PESO OPERACIONAL 17 T, POTENCIA BRUTA 111 HP - CHP DIURNO. AF_06/2014</t>
  </si>
  <si>
    <t>CHP</t>
  </si>
  <si>
    <t>138,35</t>
  </si>
  <si>
    <t>RETROESCAVADEIRA SOBRE RODAS COM CARREGADEIRA, TRAÇÃO 4X4, POTÊNCIA LÍQ. 88 HP, CAÇAMBA CARREG. CAP. MÍN. 1 M3, CAÇAMBA RETRO CAP. 0,26 M3, PESO OPERACIONAL MÍN. 6.674 KG, PROFUNDIDADE ESCAVAÇÃO MÁX. 4,37 M - CHP DIURNO. AF_06/2014</t>
  </si>
  <si>
    <t>104,15</t>
  </si>
  <si>
    <t>RETROESCAVADEIRA SOBRE RODAS COM CARREGADEIRA, TRAÇÃO 4X2, POTÊNCIA LÍQ. 79 HP, CAÇAMBA CARREG. CAP. MÍN. 1 M3, CAÇAMBA RETRO CAP. 0,20 M3, PESO OPERACIONAL MÍN. 6.570 KG, PROFUNDIDADE ESCAVAÇÃO MÁX. 4,37 M - CHP DIURNO. AF_06/2014</t>
  </si>
  <si>
    <t>97,08</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</si>
  <si>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</si>
  <si>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</si>
  <si>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</si>
  <si>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16,66</t>
  </si>
  <si>
    <t>CAMINHÃO BASCULANTE 6 M3, PESO BRUTO TOTAL 16.000 KG, CARGA ÚTIL MÁXIMA 13.071 KG, DISTÂNCIA ENTRE EIXOS 4,80 M, POTÊNCIA 230 CV INCLUSIVE CAÇAMBA METÁLICA - CHP DIURNO. AF_06/2014</t>
  </si>
  <si>
    <t>167,69</t>
  </si>
  <si>
    <t>USINA DE CONCRETO FIXA, CAPACIDADE NOMINAL DE 90 A 120 M3/H, SEM SILO - CHP DIURNO. AF_07/2016</t>
  </si>
  <si>
    <t>181,90</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</si>
  <si>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</si>
  <si>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</si>
  <si>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249,38</t>
  </si>
  <si>
    <t>VASSOURA MECÂNICA REBOCÁVEL COM ESCOVA CILÍNDRICA, LARGURA ÚTIL DE VARRIMENTO DE 2,44 M - CHP DIURNO. AF_06/2014</t>
  </si>
  <si>
    <t>TRATOR DE PNEUS, POTÊNCIA 122 CV, TRAÇÃO 4X4, PESO COM LASTRO DE 4.510 KG - CHP DIURNO. AF_06/2014</t>
  </si>
  <si>
    <t>107,49</t>
  </si>
  <si>
    <t>TRATOR DE ESTEIRAS, POTÊNCIA 170 HP, PESO OPERACIONAL 19 T, CAÇAMBA 5,2 M3 - CHP DIURNO. AF_06/2014</t>
  </si>
  <si>
    <t>177,96</t>
  </si>
  <si>
    <t>TRATOR DE ESTEIRAS, POTÊNCIA 150 HP, PESO OPERACIONAL 16,7 T, COM RODA MOTRIZ ELEVADA E LÂMINA 3,18 M3 - CHP DIURNO. AF_06/2014</t>
  </si>
  <si>
    <t>168,88</t>
  </si>
  <si>
    <t>TRATOR DE ESTEIRAS, POTÊNCIA 347 HP, PESO OPERACIONAL 38,5 T, COM LÂMINA 8,70 M3 - CHP DIURNO. AF_06/2014</t>
  </si>
  <si>
    <t>421,82</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</si>
  <si>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</si>
  <si>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</si>
  <si>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92,87</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</si>
  <si>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</si>
  <si>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</si>
  <si>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78,33</t>
  </si>
  <si>
    <t>USINA DE LAMA ASFÁLTICA, PROD 30 A 50 T/H, SILO DE AGREGADO 7 M3, RESERVATÓRIOS PARA EMULSÃO E ÁGUA DE 2,3 M3 CADA, MISTURADOR TIPO PUG MILL A SER MONTADO SOBRE CAMINHÃO - CHP DIURNO. AF_10/2014</t>
  </si>
  <si>
    <t>78,80</t>
  </si>
  <si>
    <t>CAMINHÃO TOCO, PESO BRUTO TOTAL 14.300 KG, CARGA ÚTIL MÁXIMA 9590 KG, DISTÂNCIA ENTRE EIXOS 4,76 M, POTÊNCIA 185 CV (NÃO INCLUI CARROCERIA) - CHP DIURNO. AF_06/2014</t>
  </si>
  <si>
    <t>136,84</t>
  </si>
  <si>
    <t>CAMINHÃO TOCO, PESO BRUTO TOTAL 16.000 KG, CARGA ÚTIL MÁXIMA DE 10.685 KG, DISTÂNCIA ENTRE EIXOS 4,80 M, POTÊNCIA 189 CV EXCLUSIVE CARROCERIA - CHP DIURNO. AF_06/2014</t>
  </si>
  <si>
    <t>134,37</t>
  </si>
  <si>
    <t>CAMINHÃO PIPA 10.000 L TRUCADO, PESO BRUTO TOTAL 23.000 KG, CARGA ÚTIL MÁXIMA 15.935 KG, DISTÂNCIA ENTRE EIXOS 4,8 M, POTÊNCIA 230 CV, INCLUSIVE TANQUE DE AÇO PARA TRANSPORTE DE ÁGUA - CHP DIURNO. AF_06/2014</t>
  </si>
  <si>
    <t>170,39</t>
  </si>
  <si>
    <t>ESPARGIDOR DE ASFALTO PRESSURIZADO COM TANQUE DE 2500 L, REBOCÁVEL COM MOTOR A GASOLINA POTÊNCIA 3,4 HP - CHP DIURNO. AF_07/2014</t>
  </si>
  <si>
    <t>23,11</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</si>
  <si>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</si>
  <si>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</si>
  <si>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145,56</t>
  </si>
  <si>
    <t>MOTONIVELADORA POTÊNCIA BÁSICA LÍQUIDA (PRIMEIRA MARCHA) 125 HP, PESO BRUTO 13032 KG, LARGURA DA LÂMINA DE 3,7 M - CHP DIURNO. AF_06/2014</t>
  </si>
  <si>
    <t>155,17</t>
  </si>
  <si>
    <t>PÁ CARREGADEIRA SOBRE RODAS, POTÊNCIA LÍQUIDA 128 HP, CAPACIDADE DA CAÇAMBA 1,7 A 2,8 M3, PESO OPERACIONAL 11632 KG - CHP DIURNO. AF_06/2014</t>
  </si>
  <si>
    <t>134,19</t>
  </si>
  <si>
    <t>PÁ CARREGADEIRA SOBRE RODAS, POTÊNCIA 197 HP, CAPACIDADE DA CAÇAMBA 2,5 A 3,5 M3, PESO OPERACIONAL 18338 KG - CHP DIURNO. AF_06/2014</t>
  </si>
  <si>
    <t>185,95</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</si>
  <si>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</si>
  <si>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</si>
  <si>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142,33</t>
  </si>
  <si>
    <t>ROLO COMPACTADOR DE PNEUS ESTÁTICO, PRESSÃO VARIÁVEL, POTÊNCIA 111 HP, PESO SEM/COM LASTRO 9,5 / 26 T, LARGURA DE TRABALHO 1,90 M - CHP DIURNO. AF_07/2014</t>
  </si>
  <si>
    <t>130,35</t>
  </si>
  <si>
    <t>TANQUE DE ASFALTO ESTACIONÁRIO COM SERPENTINA, CAPACIDADE 30.000 L - CHP DIURNO. AF_06/2014</t>
  </si>
  <si>
    <t>161,31</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</si>
  <si>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</si>
  <si>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</si>
  <si>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130,53</t>
  </si>
  <si>
    <t>CAMINHÃO BASCULANTE 6 M3 TOCO, PESO BRUTO TOTAL 16.000 KG, CARGA ÚTIL MÁXIMA 11.130 KG, DISTÂNCIA ENTRE EIXOS 5,36 M, POTÊNCIA 185 CV, INCLUSIVE CAÇAMBA METÁLICA - CHP DIURNO. AF_06/2014</t>
  </si>
  <si>
    <t>144,80</t>
  </si>
  <si>
    <t>GRUPO GERADOR ESTACIONÁRIO, MOTOR DIESEL POTÊNCIA 170 KVA - CHP DIURNO. AF_02/2016</t>
  </si>
  <si>
    <t>107,56</t>
  </si>
  <si>
    <t>ROLO COMPACTADOR VIBRATÓRIO PÉ DE CARNEIRO PARA SOLOS, POTÊNCIA 80 HP, PESO OPERACIONAL SEM/COM LASTRO 7,4 / 8,8 T, LARGURA DE TRABALHO 1,68 M - CHP DIURNO. AF_02/2016</t>
  </si>
  <si>
    <t>137,00</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</si>
  <si>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</si>
  <si>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</si>
  <si>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AF_08/2015</t>
  </si>
  <si>
    <t>173,56</t>
  </si>
  <si>
    <t>GRUPO DE SOLDAGEM COM GERADOR A DIESEL 60 CV PARA SOLDA ELÉTRICA, SOBRE 04 RODAS, COM MOTOR 4 CILINDROS 600 A - CHP DIURNO. AF_02/2016</t>
  </si>
  <si>
    <t>73,92</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</si>
  <si>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</si>
  <si>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</si>
  <si>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</si>
  <si>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</si>
  <si>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2,75</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</si>
  <si>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</si>
  <si>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</si>
  <si>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AF_10/2014</t>
  </si>
  <si>
    <t>TRATOR DE ESTEIRAS, POTÊNCIA 125 HP, PESO OPERACIONAL 12,9 T, COM LÂMINA 2,7 M3 - CHP DIURNO. AF_10/2014</t>
  </si>
  <si>
    <t>143,52</t>
  </si>
  <si>
    <t>ESCAVADEIRA HIDRÁULICA SOBRE ESTEIRAS, CAÇAMBA 1,20 M3, PESO OPERACIONAL 21 T, POTÊNCIA BRUTA 155 HP - CHP DIURNO. AF_06/2014</t>
  </si>
  <si>
    <t>165,85</t>
  </si>
  <si>
    <t>BOMBA SUBMERSÍVEL ELÉTRICA TRIFÁSICA, POTÊNCIA 2,96 HP, Ø ROTOR 144 MM SEMI-ABERTO, BOCAL DE SAÍDA Ø 2, HM/Q = 2 MCA / 38,8 M3/H A 28 MCA / 5 M3/H - CHP DIURNO. AF_06/2014</t>
  </si>
  <si>
    <t>TANQUE DE ASFALTO ESTACIONÁRIO COM MAÇARICO, CAPACIDADE 20.000 L - CHP DIURNO. AF_06/2014</t>
  </si>
  <si>
    <t>149,18</t>
  </si>
  <si>
    <t>TRATOR DE ESTEIRAS, POTÊNCIA 100 HP, PESO OPERACIONAL 9,4 T, COM LÂMINA 2,19 M3 - CHP DIURNO. AF_06/2014</t>
  </si>
  <si>
    <t>129,12</t>
  </si>
  <si>
    <t>TRATOR DE PNEUS, POTÊNCIA 85 CV, TRAÇÃO 4X4, PESO COM LASTRO DE 4.675 KG - CHP DIURNO. AF_06/2014</t>
  </si>
  <si>
    <t>84,08</t>
  </si>
  <si>
    <t>BETONEIRA CAPACIDADE NOMINAL DE 600 L, CAPACIDADE DE MISTURA 360 L, MOTOR ELÉTRICO TRIFÁSICO POTÊNCIA DE 4 CV, SEM CARREGADOR - CHP DIURNO. AF_11/2014</t>
  </si>
  <si>
    <t>FRESADORA DE ASFALTO A FRIO SOBRE RODAS, LARGURA FRESAGEM DE 1,0 M, POTÊNCIA 208 HP - CHP DIURNO. AF_11/2014</t>
  </si>
  <si>
    <t>377,98</t>
  </si>
  <si>
    <t>FRESADORA DE ASFALTO A FRIO SOBRE RODAS, LARGURA FRESAGEM DE 2,0 M, POTÊNCIA 550 HP - CHP DIURNO. AF_11/2014</t>
  </si>
  <si>
    <t>879,26</t>
  </si>
  <si>
    <t>RECICLADORA DE ASFALTO A FRIO SOBRE RODAS, LARGURA FRESAGEM DE 2,0 M, POTÊNCIA 422 HP - CHP DIURNO. AF_11/2014</t>
  </si>
  <si>
    <t>740,80</t>
  </si>
  <si>
    <t>VIBROACABADORA DE ASFALTO SOBRE ESTEIRAS, LARGURA DE PAVIMENTAÇÃO 2,13 M A 4,55 M, POTÊNCIA 100 HP CAPACIDADE 400 T/H - CHP DIURNO. AF_11/2014</t>
  </si>
  <si>
    <t>215,63</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</si>
  <si>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</si>
  <si>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</si>
  <si>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6,79</t>
  </si>
  <si>
    <t>BATE-ESTACAS POR GRAVIDADE, POTÊNCIA DE 160 HP, PESO DO MARTELO ATÉ 3 TONELADAS - CHP DIURNO. AF_11/2014</t>
  </si>
  <si>
    <t>161,88</t>
  </si>
  <si>
    <t>CAMINHÃO BASCULANTE 14 M3, COM CAVALO MECÂNICO DE CAPACIDADE MÁXIMA DE TRAÇÃO COMBINADO DE 36000 KG, POTÊNCIA 286 CV, INCLUSIVE SEMIREBOQUE COM CAÇAMBA METÁLICA - CHP DIURNO. AF_12/2014</t>
  </si>
  <si>
    <t>222,78</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</si>
  <si>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</si>
  <si>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</si>
  <si>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</si>
  <si>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</si>
  <si>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96,20</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</si>
  <si>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</si>
  <si>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</si>
  <si>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</si>
  <si>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</si>
  <si>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</si>
  <si>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</si>
  <si>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</si>
  <si>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428,97</t>
  </si>
  <si>
    <t>PERFURATRIZ HIDRÁULICA SOBRE CAMINHÃO COM TRADO CURTO ACOPLADO, PROFUNDIDADE MÁXIMA DE 20 M, DIÂMETRO MÁXIMO DE 1500 MM, POTÊNCIA INSTALADA DE 137 HP, MESA ROTATIVA COM TORQUE MÁXIMO DE 30 KNM - CHP DIURNO. AF_06/2015</t>
  </si>
  <si>
    <t>238,06</t>
  </si>
  <si>
    <t>MANIPULADOR TELESCÓPICO, POTÊNCIA DE 85 HP, CAPACIDADE DE CARGA DE 3.500 KG, ALTURA MÁXIMA DE ELEVAÇÃO DE 12,3 M - CHP DIURNO. AF_06/2015</t>
  </si>
  <si>
    <t>127,99</t>
  </si>
  <si>
    <t>MINICARREGADEIRA SOBRE RODAS, POTÊNCIA LÍQUIDA DE 47 HP, CAPACIDADE NOMINAL DE OPERAÇÃO DE 646 KG - CHP DIURNO. AF_06/2015</t>
  </si>
  <si>
    <t>77,56</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</si>
  <si>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</si>
  <si>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</si>
  <si>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</si>
  <si>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118,41</t>
  </si>
  <si>
    <t>ESCAVADEIRA HIDRÁULICA SOBRE ESTEIRAS, CAÇAMBA 0,80 M3, PESO OPERACIONAL 17,8 T, POTÊNCIA LÍQUIDA 110 HP - CHP DIURNO. AF_10/2014</t>
  </si>
  <si>
    <t>135,15</t>
  </si>
  <si>
    <t>COMPRESSOR DE AR REBOCAVEL, VAZÃO 400 PCM, PRESSAO DE TRABALHO 102 PSI, MOTOR A DIESEL POTÊNCIA 110 CV - CHP DIURNO. AF_06/2015</t>
  </si>
  <si>
    <t>60,87</t>
  </si>
  <si>
    <t>CAMINHÃO TRUCADO (C/ TERCEIRO EIXO) ELETRÔNICO - POTÊNCIA 231CV - PBT = 22000KG - DIST. ENTRE EIXOS 5170 MM - INCLUI CARROCERIA FIXA ABERTA DE MADEIRA - CHP DIURNO. AF_06/2015</t>
  </si>
  <si>
    <t>165,77</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</si>
  <si>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</si>
  <si>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</si>
  <si>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</si>
  <si>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</si>
  <si>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29,68</t>
  </si>
  <si>
    <t>GUINDAUTO HIDRÁULICO, CAPACIDADE MÁXIMA DE CARGA 6500 KG, MOMENTO MÁXIMO DE CARGA 5,8 TM, ALCANCE MÁXIMO HORIZONTAL 7,60 M, INCLUSIVE CAMINHÃO TOCO PBT 9.700 KG, POTÊNCIA DE 160 CV - CHP DIURNO. AF_08/2015</t>
  </si>
  <si>
    <t>129,62</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</si>
  <si>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</si>
  <si>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</si>
  <si>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28,17</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</si>
  <si>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</si>
  <si>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</si>
  <si>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175,96</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</si>
  <si>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</si>
  <si>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</si>
  <si>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</si>
  <si>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126,68</t>
  </si>
  <si>
    <t>CAMINHONETE CABINE SIMPLES COM MOTOR 1.6 FLEX, CÂMBIO MANUAL, POTÊNCIA 101/104 CV, 2 PORTAS - CHP DIURNO. AF_11/2015</t>
  </si>
  <si>
    <t>92,58</t>
  </si>
  <si>
    <t>CAMINHÃO DE TRANSPORTE DE MATERIAL ASFÁLTICO 20.000 L, COM CAVALO MECÂNICO DE CAPACIDADE MÁXIMA DE TRAÇÃO COMBINADO DE 45.000 KG, POTÊNCIA 330 CV, INCLUSIVE TANQUE DE ASFALTO COM MAÇARICO - CHP DIURNO. AF_12/2015</t>
  </si>
  <si>
    <t>241,01</t>
  </si>
  <si>
    <t>APARELHO PARA CORTE E SOLDA OXI-ACETILENO SOBRE RODAS, INCLUSIVE CILINDROS E MAÇARICOS - CHP DIURNO. AF_12/2015</t>
  </si>
  <si>
    <t>MÁQUINA EXTRUSORA DE CONCRETO PARA GUIAS E SARJETAS, MOTOR A DIESEL, POTÊNCIA 14 CV - CHP DIURNO. AF_12/2015</t>
  </si>
  <si>
    <t>MARTELO PERFURADOR PNEUMÁTICO MANUAL, HASTE 25 X 75 MM, 21 KG - CHP DIURNO. AF_12/2015</t>
  </si>
  <si>
    <t>16,71</t>
  </si>
  <si>
    <t>PERFURATRIZ COM TORRE METÁLICA PARA EXECUÇÃO DE ESTACA HÉLICE CONTÍNUA, PROFUNDIDADE MÁXIMA DE 32 M, DIÂMETRO MÁXIMO DE 1000 MM, POTÊNCIA INSTALADA DE 350 HP, MESA ROTATIVA COM TORQUE MÁXIMO DE 263 KNM - CHP DIURNO. AF_01/2016</t>
  </si>
  <si>
    <t>621,26</t>
  </si>
  <si>
    <t>BETONEIRA CAPACIDADE NOMINAL 400 L, CAPACIDADE DE MISTURA 310 L, MOTOR A GASOLINA POTÊNCIA 5,5 HP, SEM CARREGADOR - CHP DIURNO. AF_02/2016</t>
  </si>
  <si>
    <t>GRUA ASCENSIONAL, LANCA DE 30 M, CAPACIDADE DE 1,0 T A 30 M, ALTURA ATE 39 M - CHP DIURNO. AF_03/2016</t>
  </si>
  <si>
    <t>98,90</t>
  </si>
  <si>
    <t>GUINCHO ELÉTRICO DE COLUNA, CAPACIDADE 400 KG, COM MOTO FREIO, MOTOR TRIFÁSICO DE 1,25 CV - CHP DIURNO. AF_03/2016</t>
  </si>
  <si>
    <t>GUINDASTE HIDRÁULICO AUTOPROPELIDO, COM LANÇA TELESCÓPICA 40 M, CAPACIDADE MÁXIMA 60 T, POTÊNCIA 260 KW - CHP DIURNO. AF_03/2016</t>
  </si>
  <si>
    <t>369,68</t>
  </si>
  <si>
    <t>GUINDAUTO HIDRÁULICO, CAPACIDADE MÁXIMA DE CARGA 3300 KG, MOMENTO MÁXIMO DE CARGA 5,8 TM, ALCANCE MÁXIMO HORIZONTAL 7,60 M, INCLUSIVE CAMINHÃO TOCO PBT 16.000 KG, POTÊNCIA DE 189 CV - CHP DIURNO. AF_03/2016</t>
  </si>
  <si>
    <t>143,22</t>
  </si>
  <si>
    <t>MÁQUINA JATO DE PRESSAO PORTÁTIL PARA JATEAMENTO, CONTROLE AUTOMATICO REMOTO, CAMARA DE 1 SAIDA, CAPACIDADE 280 L, DIAMETRO 670 MM, BICO DE JATO CURTO VENTURI DE 5/16, MANGUEIRA DE 1 COM COMPRESSOR DE AR REBOCÁVEL VAZÃO 189 PCM E MOTOR DIESEL DE 63 CV- CHP DIURNO. AF_03/2016</t>
  </si>
  <si>
    <t>69,88</t>
  </si>
  <si>
    <t>GERADOR PORTÁTIL MONOFÁSICO, POTÊNCIA 5500 VA, MOTOR A GASOLINA, POTÊNCIA DO MOTOR 13 CV - CHP DIURNO. AF_03/2016</t>
  </si>
  <si>
    <t>GRUPO GERADOR REBOCÁVEL, POTÊNCIA 66 KVA, MOTOR A DIESEL - CHP DIURNO. AF_03/2016</t>
  </si>
  <si>
    <t>43,33</t>
  </si>
  <si>
    <t>GRUPO GERADOR ESTACIONÁRIO, POTÊNCIA 150 KVA, MOTOR A DIESEL- CHP DIURNO. AF_03/2016</t>
  </si>
  <si>
    <t>97,97</t>
  </si>
  <si>
    <t>USINA DE MISTURA ASFÁLTICA À QUENTE, TIPO CONTRA FLUXO, PROD 40 A 80 TON/HORA - CHP DIURNO. AF_03/2016</t>
  </si>
  <si>
    <t>1.966,24</t>
  </si>
  <si>
    <t>USINA DE ASFALTO À FRIO, CAPACIDADE DE 40 A 60 TON/HORA, ELÉTRICA POTÊNCIA 30 CV - CHP DIURNO. AF_03/2016</t>
  </si>
  <si>
    <t>112,91</t>
  </si>
  <si>
    <t>USINA MISTURADORA DE SOLOS, CAPACIDADE DE 200 A 500 TON/H, POTENCIA 75KW - CHP DIURNO. AF_07/2016</t>
  </si>
  <si>
    <t>221,25</t>
  </si>
  <si>
    <t>DISTRIBUIDOR DE AGREGADOS AUTOPROPELIDO, CAP 3 M3, A DIESEL, POTÊNCIA 176CV - CHP DIURNO. AF_07/2016</t>
  </si>
  <si>
    <t>135,21</t>
  </si>
  <si>
    <t>MÁQUINA DEMARCADORA DE FAIXA DE TRÁFEGO À FRIO, AUTOPROPELIDA, POTÊNCIA 38 HP - CHP DIURNO. AF_07/2016</t>
  </si>
  <si>
    <t>107,89</t>
  </si>
  <si>
    <t>TALHA MANUAL DE CORRENTE, CAPACIDADE DE 2 TON. COM ELEVAÇÃO DE 3 M - CHP DIURNO. AF_07/2016</t>
  </si>
  <si>
    <t>GRUA ASCENCIONAL, LANCA DE 42 M, CAPACIDADE DE 1,5 T A 30 M, ALTURA ATE 39 M - CHP DIURNO. AF_08/2016</t>
  </si>
  <si>
    <t>106,01</t>
  </si>
  <si>
    <t>PULVERIZADOR DE TINTA ELÉTRICO/MÁQUINA DE PINTURA AIRLESS, VAZÃO 2 L/MIN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</si>
  <si>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</si>
  <si>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</si>
  <si>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</si>
  <si>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</si>
  <si>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2,93</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</si>
  <si>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</si>
  <si>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</si>
  <si>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</si>
  <si>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134,54</t>
  </si>
  <si>
    <t>PERFURATRIZ MANUAL, TORQUE MAXIMO 55 KGF.M, POTENCIA 5 CV, COM DIAMETRO MAXIMO 8 1/2" - CHP DIURNO. AF_11/2016</t>
  </si>
  <si>
    <t>PERFURATRIZ SOBRE ESTEIRA, TORQUE MÁXIMO 600 KGF, POTÊNCIA ENTRE 50 E 60 HP, DIÂMETRO MÁXIMO 10 - CHP DIURNO. AF_11/2016</t>
  </si>
  <si>
    <t>112,34</t>
  </si>
  <si>
    <t>ESCAVADEIRA HIDRAULICA SOBRE ESTEIRA, COM GARRA GIRATORIA DE MANDIBULAS, PESO OPERACIONAL ENTRE 22,00 E 25,50 TON, POTENCIA LIQUIDA ENTRE 150 E 160 HP - CHP DIURNO. AF_11/2016</t>
  </si>
  <si>
    <t>169,40</t>
  </si>
  <si>
    <t>ESCAVADEIRA HIDRAULICA SOBRE ESTEIRA, EQUIPADA COM CLAMSHELL, COM CAPACIDADE DA CAÇAMBA ENTRE 1,20 E 1,50 M3, PESO OPERACIONAL ENTRE 20,00 E 22,00 TON, POTENCIA LIQUIDA ENTRE 150 E 160 HP - CHP DIURNO. AF_11/2016</t>
  </si>
  <si>
    <t>166,81</t>
  </si>
  <si>
    <t>GRUPO GERADOR COM CARENAGEM, MOTOR DIESEL POTÊNCIA STANDART ENTRE 250 E 260 KVA - CHP DIURNO. AF_12/2016</t>
  </si>
  <si>
    <t>166,06</t>
  </si>
  <si>
    <t>TRATOR DE PNEUS COM POTÊNCIA DE 122 CV, TRAÇÃO 4X4, COM VASSOURA MECÂNICA ACOPLADA - CHP DIURNO. AF_02/2017</t>
  </si>
  <si>
    <t>111,90</t>
  </si>
  <si>
    <t>TRATOR DE PNEUS COM POTÊNCIA DE 122 CV, TRAÇÃO 4X4, COM GRADE DE DISCOS ACOPLADA - CHP DIURNO. AF_02/2017</t>
  </si>
  <si>
    <t>111,65</t>
  </si>
  <si>
    <t>TRATOR DE PNEUS COM POTÊNCIA DE 85 CV, TRAÇÃO 4X4, COM GRADE DE DISCOS ACOPLADA - CHP DIURNO. AF_02/2017</t>
  </si>
  <si>
    <t>CAMINHÃO BASCULANTE 10 M3, TRUCADO, POTÊNCIA 230 CV, INCLUSIVE CAÇAMBA METÁLICA, COM DISTRIBUIDOR DE AGREGADOS ACOPLADO - CHP DIURNO. AF_02/2017</t>
  </si>
  <si>
    <t>179,94</t>
  </si>
  <si>
    <t>TRATOR DE PNEUS COM POTÊNCIA DE 85 CV, TRAÇÃO 4X4, COM VASSOURA MECÂNICA ACOPLADA - CHP DIURNO. AF_03/2017</t>
  </si>
  <si>
    <t>88,49</t>
  </si>
  <si>
    <t>MINICARREGADEIRA SOBRE RODAS POTENCIA 47HP CAPACIDADE OPERACAO 646 KG, COM VASSOURA MECÂNICA ACOPLADA - CHP DIURNO. AF_03/2017</t>
  </si>
  <si>
    <t>84,44</t>
  </si>
  <si>
    <t>MINIESCAVADEIRA SOBRE ESTEIRAS, POTENCIA LIQUIDA DE *30* HP, PESO OPERACIONAL DE *3.500* KG - CHP DIURNO. AF_04/2017</t>
  </si>
  <si>
    <t>74,72</t>
  </si>
  <si>
    <t>PERFURATRIZ ROTATIVA SOBRE ESTEIRA, TORQUE MAXIMO 2500 KGM, POTENCIA 110 HP, MOTOR DIESEL- CHP DIURNO. AF_05/2017</t>
  </si>
  <si>
    <t>167,70</t>
  </si>
  <si>
    <t>COMPRESSOR DE AR, VAZAO DE 10 PCM, RESERVATORIO 100 L, PRESSAO DE TRABALHO ENTRE 6,9 E 9,7 BAR, POTENCIA 2 HP, TENSAO 110/220 V - CHP DIURNO. AF_05/2017</t>
  </si>
  <si>
    <t>ROLO COMPACTADOR DE PNEUS, ESTATICO, PRESSAO VARIAVEL, POTENCIA 110 HP, PESO SEM/COM LASTRO 10,8/27 T, LARGURA DE ROLAGEM 2,30 M - CHP DIURNO. AF_06/2017</t>
  </si>
  <si>
    <t>133,37</t>
  </si>
  <si>
    <t>INVERSOR DE SOLDA MONOFÁSICO DE 160 A, POTÊNCIA DE 5400 W, TENSÃO DE 220 V, PARA SOLDA COM ELETRODOS DE 2,0 A 4,0 MM E PROCESSO TIG - CHP DIURNO. AF_06/2018</t>
  </si>
  <si>
    <t>99833</t>
  </si>
  <si>
    <t>LAVADORA DE ALTA PRESSAO (LAVA-JATO) PARA AGUA FRIA, PRESSAO DE OPERACAO ENTRE 1400 E 1900 LIB/POL2, VAZAO MAXIMA ENTRE 400 E 700 L/H - CHP DIURNO. AF_04/2019</t>
  </si>
  <si>
    <t>ESCAVADEIRA HIDRÁULICA SOBRE ESTEIRAS, CAÇAMBA 0,80 M3, PESO OPERACIONAL 17 T, POTENCIA BRUTA 111 HP - CHI DIURNO. AF_06/2014</t>
  </si>
  <si>
    <t>CHI</t>
  </si>
  <si>
    <t>56,17</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</si>
  <si>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</si>
  <si>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</si>
  <si>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</si>
  <si>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</si>
  <si>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</si>
  <si>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</si>
  <si>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33,33</t>
  </si>
  <si>
    <t>USINA DE CONCRETO FIXA, CAPACIDADE NOMINAL DE 90 A 120 M3/H, SEM SILO - CHI DIURNO. AF_07/2016</t>
  </si>
  <si>
    <t>126,91</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</si>
  <si>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</si>
  <si>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</si>
  <si>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</si>
  <si>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</si>
  <si>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58,47</t>
  </si>
  <si>
    <t>TRATOR DE ESTEIRAS, POTÊNCIA 150 HP, PESO OPERACIONAL 16,7 T, COM RODA MOTRIZ ELEVADA E LÂMINA 3,18 M3 - CHI DIURNO. AF_06/2014</t>
  </si>
  <si>
    <t>58,67</t>
  </si>
  <si>
    <t>TRATOR DE ESTEIRAS, POTÊNCIA 347 HP, PESO OPERACIONAL 38,5 T, COM LÂMINA 8,70 M3 - CHI DIURNO. AF_06/2014</t>
  </si>
  <si>
    <t>129,38</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</si>
  <si>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</si>
  <si>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</si>
  <si>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42,90</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</si>
  <si>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</si>
  <si>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</si>
  <si>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45,45</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</si>
  <si>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</si>
  <si>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</si>
  <si>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34,68</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</si>
  <si>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</si>
  <si>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</si>
  <si>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</si>
  <si>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18,98</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</si>
  <si>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</si>
  <si>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</si>
  <si>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39,45</t>
  </si>
  <si>
    <t>MOTONIVELADORA POTÊNCIA BÁSICA LÍQUIDA (PRIMEIRA MARCHA) 125 HP, PESO BRUTO 13032 KG, LARGURA DA LÂMINA DE 3,7 M - CHI DIURNO. AF_06/2014</t>
  </si>
  <si>
    <t>59,74</t>
  </si>
  <si>
    <t>PÁ CARREGADEIRA SOBRE RODAS, POTÊNCIA LÍQUIDA 128 HP, CAPACIDADE DA CAÇAMBA 1,7 A 2,8 M3, PESO OPERACIONAL 11632 KG - CHI DIURNO. AF_06/2014</t>
  </si>
  <si>
    <t>48,84</t>
  </si>
  <si>
    <t>PÁ CARREGADEIRA SOBRE RODAS, POTÊNCIA 197 HP, CAPACIDADE DA CAÇAMBA 2,5 A 3,5 M3, PESO OPERACIONAL 18338 KG - CHI DIURNO. AF_06/2014</t>
  </si>
  <si>
    <t>58,35</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</si>
  <si>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</si>
  <si>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</si>
  <si>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</si>
  <si>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</si>
  <si>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36,27</t>
  </si>
  <si>
    <t>ROLO COMPACTADOR DE PNEUS ESTÁTICO, PRESSÃO VARIÁVEL, POTÊNCIA 111 HP, PESO SEM/COM LASTRO 9,5 / 26 T, LARGURA DE TRABALHO 1,90 M - CHI DIURNO. AF_07/2014</t>
  </si>
  <si>
    <t>49,06</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</si>
  <si>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</si>
  <si>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</si>
  <si>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</si>
  <si>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</si>
  <si>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37,24</t>
  </si>
  <si>
    <t>GRUPO GERADOR ESTACIONÁRIO, MOTOR DIESEL POTÊNCIA 170 KVA - CHI DIURNO. AF_02/2016</t>
  </si>
  <si>
    <t>GRUPO DE SOLDAGEM COM GERADOR A DIESEL 60 CV PARA SOLDA ELÉTRICA, SOBRE 04 RODAS, COM MOTOR 4 CILINDROS 600 A - CHI DIURNO. AF_02/2016</t>
  </si>
  <si>
    <t>34,88</t>
  </si>
  <si>
    <t>ESCAVADEIRA HIDRÁULICA SOBRE ESTEIRAS, CAÇAMBA 0,80 M3, PESO OPERACIONAL 17,8 T, POTÊNCIA LÍQUIDA 110 HP - CHI DIURNO. AF_10/2014</t>
  </si>
  <si>
    <t>54,82</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</si>
  <si>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</si>
  <si>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</si>
  <si>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</si>
  <si>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0,73</t>
  </si>
  <si>
    <t>MISTURADOR DE ARGAMASSA, EIXO HORIZONTAL, CAPACIDADE DE MISTURA 160 KG, MOTOR ELÉTRICO POTÊNCIA 3 CV - CHI DIURNO. AF_06/2014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</si>
  <si>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</si>
  <si>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</si>
  <si>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AF_10/2014</t>
  </si>
  <si>
    <t>TRATOR DE ESTEIRAS, POTÊNCIA 125 HP, PESO OPERACIONAL 12,9 T, COM LÂMINA 2,7 M3 - CHI DIURNO. AF_10/2014</t>
  </si>
  <si>
    <t>52,67</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</si>
  <si>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</si>
  <si>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</si>
  <si>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AF_06/2014</t>
  </si>
  <si>
    <t>TRATOR DE ESTEIRAS, POTÊNCIA 100 HP, PESO OPERACIONAL 9,4 T, COM LÂMINA 2,19 M3 - CHI DIURNO. AF_06/2014</t>
  </si>
  <si>
    <t>51,56</t>
  </si>
  <si>
    <t>TRATOR DE PNEUS, POTÊNCIA 85 CV, TRAÇÃO 4X4, PESO COM LASTRO DE 4.675 KG - CHI DIURNO. AF_06/2014</t>
  </si>
  <si>
    <t>36,50</t>
  </si>
  <si>
    <t>BATE-ESTACAS POR GRAVIDADE, POTÊNCIA DE 160 HP, PESO DO MARTELO ATÉ 3 TONELADAS - CHI DIURNO. AF_11/2014</t>
  </si>
  <si>
    <t>72,21</t>
  </si>
  <si>
    <t>BETONEIRA CAPACIDADE NOMINAL DE 600 L, CAPACIDADE DE MISTURA 360 L, MOTOR ELÉTRICO TRIFÁSICO POTÊNCIA DE 4 CV, SEM CARREGADOR - CHI DIURNO. AF_11/2014</t>
  </si>
  <si>
    <t>FRESADORA DE ASFALTO A FRIO SOBRE RODAS, LARGURA FRESAGEM DE 1,0 M, POTÊNCIA 208 HP - CHI DIURNO. AF_11/2014</t>
  </si>
  <si>
    <t>132,47</t>
  </si>
  <si>
    <t>FRESADORA DE ASFALTO A FRIO SOBRE RODAS, LARGURA FRESAGEM DE 2,0 M, POTÊNCIA 550 HP - CHI DIURNO. AF_11/2014</t>
  </si>
  <si>
    <t>275,24</t>
  </si>
  <si>
    <t>RECICLADORA DE ASFALTO A FRIO SOBRE RODAS, LARGURA FRESAGEM DE 2,0 M, POTÊNCIA 422 HP - CHI DIURNO. AF_11/2014</t>
  </si>
  <si>
    <t>242,52</t>
  </si>
  <si>
    <t>VIBROACABADORA DE ASFALTO SOBRE ESTEIRAS, LARGURA DE PAVIMENTAÇÃO 2,13 M A 4,55 M, POTÊNCIA 100 HP, CAPACIDADE 400 T/H - CHI DIURNO. AF_11/2014</t>
  </si>
  <si>
    <t>90,45</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</si>
  <si>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</si>
  <si>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</si>
  <si>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</si>
  <si>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50,44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</si>
  <si>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</si>
  <si>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</si>
  <si>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</si>
  <si>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</si>
  <si>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55,60</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</si>
  <si>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</si>
  <si>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</si>
  <si>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</si>
  <si>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</si>
  <si>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</si>
  <si>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</si>
  <si>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</si>
  <si>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</si>
  <si>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101,03</t>
  </si>
  <si>
    <t>MANIPULADOR TELESCÓPICO, POTÊNCIA DE 85 HP, CAPACIDADE DE CARGA DE 3.500 KG, ALTURA MÁXIMA DE ELEVAÇÃO DE 12,3 M - CHI DIURNO. AF_06/2015</t>
  </si>
  <si>
    <t>57,69</t>
  </si>
  <si>
    <t>MINICARREGADEIRA SOBRE RODAS, POTÊNCIA LÍQUIDA DE 47 HP, CAPACIDADE NOMINAL DE OPERAÇÃO DE 646 KG - CHI DIURNO. AF_06/2015</t>
  </si>
  <si>
    <t>39,35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</si>
  <si>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</si>
  <si>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</si>
  <si>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</si>
  <si>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</si>
  <si>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</si>
  <si>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</si>
  <si>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</si>
  <si>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</si>
  <si>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40,04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</si>
  <si>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</si>
  <si>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</si>
  <si>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</si>
  <si>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</si>
  <si>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38,42</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</si>
  <si>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</si>
  <si>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</si>
  <si>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25,46</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</si>
  <si>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</si>
  <si>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</si>
  <si>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42,62</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</si>
  <si>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</si>
  <si>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</si>
  <si>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</si>
  <si>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</si>
  <si>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25,07</t>
  </si>
  <si>
    <t>CAMINHÃO DE TRANSPORTE DE MATERIAL ASFÁLTICO 20.000 L, COM CAVALO MECÂNICO DE CAPACIDADE MÁXIMA DE TRAÇÃO COMBINADO DE 45.000 KG, POTÊNCIA 330 CV, INCLUSIVE TANQUE DE ASFALTO COM MAÇARICO - CHI DIURNO. AF_12/2015</t>
  </si>
  <si>
    <t>54,08</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</si>
  <si>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</si>
  <si>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</si>
  <si>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</si>
  <si>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</si>
  <si>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241,09</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</si>
  <si>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</si>
  <si>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</si>
  <si>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39,43</t>
  </si>
  <si>
    <t>GRUA ASCENSIONAL, LANÇA DE 30 M, CAPACIDADE DE 1,0 T A 30 M, ALTURA ATÉ 39 M - CHI DIURNO. AF_03/2016</t>
  </si>
  <si>
    <t>65,80</t>
  </si>
  <si>
    <t>GUINCHO ELÉTRICO DE COLUNA, CAPACIDADE 400 KG, COM MOTO FREIO, MOTOR TRIFÁSICO DE 1,25 CV - CHI DIURNO. AF_03/2016</t>
  </si>
  <si>
    <t>GUINDASTE HIDRÁULICO AUTOPROPELIDO, COM LANÇA TELESCÓPICA 40 M, CAPACIDADE MÁXIMA 60 T, POTÊNCIA 260 KW - CHI DIURNO. AF_03/2016</t>
  </si>
  <si>
    <t>106,05</t>
  </si>
  <si>
    <t>GUINDAUTO HIDRÁULICO, CAPACIDADE MÁXIMA DE CARGA 3300 KG, MOMENTO MÁXIMO DE CARGA 5,8 TM, ALCANCE MÁXIMO HORIZONTAL 7,60 M, INCLUSIVE CAMINHÃO TOCO PBT 16.000 KG, POTÊNCIA DE 189 CV - CHI DIURNO. AF_03/2016</t>
  </si>
  <si>
    <t>MÁQUINA JATO DE PRESSAO PORTÁTIL PARA JATEAMENTO, CONTROLE AUTOMATICO REMOTO, CAMARA DE 1 SAIDA, CAPACIDADE 280 L, DIAMETRO 670 MM, BICO DE JATO CURTO VENTURI DE 5/16, MANGUEIRA DE 1 COM COMPRESSOR DE AR REBOCÁVEL VAZÃO 189 PCM E MOTOR DIESEL DE 63 CV- CHI DIURNO. AF_03/2016</t>
  </si>
  <si>
    <t>34,84</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</si>
  <si>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</si>
  <si>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</si>
  <si>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</si>
  <si>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</si>
  <si>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168,02</t>
  </si>
  <si>
    <t>USINA DE ASFALTO À FRIO, CAPACIDADE DE 40 A 60 TON/HORA, ELÉTRICA POTÊNCIA 30 CV - CHI DIURNO. AF_03/2016</t>
  </si>
  <si>
    <t>89,99</t>
  </si>
  <si>
    <t>USINA MISTURADORA DE SOLOS, CAPACIDADE DE 200 A 500 TON/H, POTENCIA 75KW - CHI DIURNO. AF_07/2016</t>
  </si>
  <si>
    <t>127,98</t>
  </si>
  <si>
    <t>DISTRIBUIDOR DE AGREGADOS AUTOPROPELIDO, CAP 3 M3, A DIESEL, POTÊNCIA 176CV - CHI DIURNO. AF_07/2016</t>
  </si>
  <si>
    <t>40,19</t>
  </si>
  <si>
    <t>TALHA MANUAL DE CORRENTE, CAPACIDADE DE 2 TON. COM ELEVAÇÃO DE 3 M - CHI DIURNO. AF_07/2016</t>
  </si>
  <si>
    <t>GRUA ASCENCIONAL, LANÇA DE 42 M, CAPACIDADE DE 1,5 T A 30 M, ALTURA ATÉ 39 M - CHI DIURNO. AF_08/2016</t>
  </si>
  <si>
    <t>69,56</t>
  </si>
  <si>
    <t>PULVERIZADOR DE TINTA ELÉTRICO/MÁQUINA DE PINTURA AIRLESS, VAZÃO 2 L/MIN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</si>
  <si>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</si>
  <si>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</si>
  <si>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</si>
  <si>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</si>
  <si>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</si>
  <si>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</si>
  <si>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</si>
  <si>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</si>
  <si>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</si>
  <si>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54,34</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</si>
  <si>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</si>
  <si>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</si>
  <si>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</si>
  <si>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</si>
  <si>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42,11</t>
  </si>
  <si>
    <t>TRATOR DE PNEUS COM POTÊNCIA DE 122 CV, TRAÇÃO 4X4, COM GRADE DE DISCOS ACOPLADA - CHI DIURNO. AF_02/2017</t>
  </si>
  <si>
    <t>TRATOR DE PNEUS COM POTÊNCIA DE 85 CV, TRAÇÃO 4X4, COM GRADE DE DISCOS ACOPLADA - CHI DIURNO. AF_02/2017</t>
  </si>
  <si>
    <t>38,73</t>
  </si>
  <si>
    <t>CAMINHÃO BASCULANTE 10 M3, TRUCADO, POTÊNCIA 230 CV, INCLUSIVE CAÇAMBA METÁLICA, COM DISTRIBUIDOR DE AGREGADOS ACOPLADO - CHI DIURNO. AF_02/2017</t>
  </si>
  <si>
    <t>43,29</t>
  </si>
  <si>
    <t>TRATOR DE PNEUS COM POTÊNCIA DE 85 CV, TRAÇÃO 4X4, COM VASSOURA MECÂNICA ACOPLADA - CHI DIURNO. AF_02/2017</t>
  </si>
  <si>
    <t>38,86</t>
  </si>
  <si>
    <t>MINICARREGADEIRA SOBRE RODAS POTENCIA 47HP CAPACIDADE OPERACAO 646 KG, COM VASSOURA MECÂNICA ACOPLADA - CHI DIURNO. AF_03/2017</t>
  </si>
  <si>
    <t>MÁQUINA DEMARCADORA DE FAIXA DE TRÁFEGO À FRIO, AUTOPROPELIDA, POTÊNCIA 38 HP - CHI DIURNO. AF_07/2016</t>
  </si>
  <si>
    <t>51,90</t>
  </si>
  <si>
    <t>MINIESCAVADEIRA SOBRE ESTEIRAS, POTENCIA LIQUIDA DE *30* HP, PESO OPERACIONAL DE *3.500* KG - CHI DIURNO. AF_04/2017</t>
  </si>
  <si>
    <t>43,58</t>
  </si>
  <si>
    <t>PERFURATRIZ ROTATIVA SOBRE ESTEIRA, TORQUE MAXIMO 2500 KGM, POTENCIA 110 HP, MOTOR DIESEL - CHI DIURNO. AF_05/2017</t>
  </si>
  <si>
    <t>70,60</t>
  </si>
  <si>
    <t>COMPRESSOR DE AR, VAZAO DE 10 PCM, RESERVATORIO 100 L, PRESSAO DE TRABALHO ENTRE 6,9 E 9,7 BAR  POTENCIA 2 HP, TENSAO 110/220 V  CHI DIURNO. AF_05/2017</t>
  </si>
  <si>
    <t>ROLO COMPACTADOR DE PNEUS, ESTATICO, PRESSAO VARIAVEL, POTENCIA 110 HP, PESO SEM/COM LASTRO 10,8/27 T, LARGURA DE ROLAGEM 2,30 M - CHI DIURNO. AF_06/2017</t>
  </si>
  <si>
    <t>50,83</t>
  </si>
  <si>
    <t>INVERSOR DE SOLDA MONOFÁSICO DE 160 A, POTÊNCIA DE 5400 W, TENSÃO DE 220 V, PARA SOLDA COM ELETRODOS DE 2,0 A 4,0 MM E PROCESSO TIG - CHI DIURNO. AF_06/2018</t>
  </si>
  <si>
    <t>99834</t>
  </si>
  <si>
    <t>LAVADORA DE ALTA PRESSAO (LAVA-JATO) PARA AGUA FRIA, PRESSAO DE OPERACAO ENTRE 1400 E 1900 LIB/POL2, VAZAO MAXIMA ENTRE 400 E 700 L/H - CHI DIURNO. AF_04/2019</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</si>
  <si>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</si>
  <si>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</si>
  <si>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</si>
  <si>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</si>
  <si>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</si>
  <si>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</si>
  <si>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52,78</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</si>
  <si>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</si>
  <si>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</si>
  <si>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</si>
  <si>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15,00</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</si>
  <si>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</si>
  <si>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</si>
  <si>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</si>
  <si>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</si>
  <si>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</si>
  <si>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</si>
  <si>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</si>
  <si>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</si>
  <si>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39,72</t>
  </si>
  <si>
    <t>VIBROACABADORA DE ASFALTO SOBRE ESTEIRAS, LARGURA DE PAVIMENTAÇÃO 1,90 M A 5,30 M, POTÊNCIA 105 HP CAPACIDADE 450 T/H - MANUTENÇÃO. AF_11/2014</t>
  </si>
  <si>
    <t>94,74</t>
  </si>
  <si>
    <t>VIBROACABADORA DE ASFALTO SOBRE ESTEIRAS, LARGURA DE PAVIMENTAÇÃO 1,90 M A 5,30 M, POTÊNCIA 105 HP CAPACIDADE 450 T/H - MATERIAIS NA OPERAÇÃO. AF_11/2014</t>
  </si>
  <si>
    <t>49,91</t>
  </si>
  <si>
    <t>TRATOR DE PNEUS, POTÊNCIA 85 CV, TRAÇÃO 4X4, PESO COM LASTRO DE 4.675 KG - MANUTENÇÃO. AF_06/2014</t>
  </si>
  <si>
    <t>TRATOR DE PNEUS, POTÊNCIA 85 CV, TRAÇÃO 4X4, PESO COM LASTRO DE 4.675 KG - MATERIAIS NA OPERAÇÃO. AF_06/2014</t>
  </si>
  <si>
    <t>39,86</t>
  </si>
  <si>
    <t>TRATOR DE ESTEIRAS, POTÊNCIA 170 HP, PESO OPERACIONAL 19 T, CAÇAMBA 5,2 M3 - MATERIAIS NA OPERAÇÃO. AF_06/2014</t>
  </si>
  <si>
    <t>80,81</t>
  </si>
  <si>
    <t>TRATOR DE ESTEIRAS, POTÊNCIA 150 HP, PESO OPERACIONAL 16,7 T, COM RODA MOTRIZ ELEVADA E LÂMINA 3,18 M3 - MATERIAIS NA OPERAÇÃO. AF_06/2014</t>
  </si>
  <si>
    <t>71,29</t>
  </si>
  <si>
    <t>TRATOR DE ESTEIRAS, POTÊNCIA 347 HP, PESO OPERACIONAL 38,5 T, COM LÂMINA 8,70 M3 - MATERIAIS NA OPERAÇÃO. AF_06/2014</t>
  </si>
  <si>
    <t>164,96</t>
  </si>
  <si>
    <t>TRATOR DE ESTEIRAS, POTÊNCIA 100 HP, PESO OPERACIONAL 9,4 T, COM LÂMINA 2,19 M3 - MANUTENÇÃO. AF_06/2014</t>
  </si>
  <si>
    <t>30,02</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</si>
  <si>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</si>
  <si>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</si>
  <si>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</si>
  <si>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</si>
  <si>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</si>
  <si>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</si>
  <si>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</si>
  <si>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24,92</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</si>
  <si>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</si>
  <si>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</si>
  <si>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</si>
  <si>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88,64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</si>
  <si>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</si>
  <si>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</si>
  <si>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</si>
  <si>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</si>
  <si>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</si>
  <si>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</si>
  <si>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</si>
  <si>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93,63</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</si>
  <si>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</si>
  <si>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</si>
  <si>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</si>
  <si>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</si>
  <si>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</si>
  <si>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</si>
  <si>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151,72</t>
  </si>
  <si>
    <t>ROLO COMPACTADOR DE PNEUS ESTÁTICO, PRESSÃO VARIÁVEL, POTÊNCIA 111 HP, PESO SEM/COM LASTRO 9,5 / 26 T, LARGURA DE TRABALHO 1,90 M - DEPRECIAÇÃO. AF_07/2014</t>
  </si>
  <si>
    <t>22,78</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</si>
  <si>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</si>
  <si>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</si>
  <si>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</si>
  <si>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</si>
  <si>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</si>
  <si>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</si>
  <si>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4,16</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</si>
  <si>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</si>
  <si>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</si>
  <si>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</si>
  <si>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25,29</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</si>
  <si>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</si>
  <si>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</si>
  <si>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</si>
  <si>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</si>
  <si>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20,80</t>
  </si>
  <si>
    <t>CAMINHÃO BASCULANTE 6 M3 TOCO, PESO BRUTO TOTAL 16.000 KG, CARGA ÚTIL MÁXIMA 11.130 KG, DISTÂNCIA ENTRE EIXOS 5,36 M, POTÊNCIA 185 CV, INCLUSIVE CAÇAMBA METÁLICA - MATERIAIS NA OPERAÇÃO. AF_06/2014</t>
  </si>
  <si>
    <t>86,76</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</si>
  <si>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</si>
  <si>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</si>
  <si>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</si>
  <si>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</si>
  <si>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57,20</t>
  </si>
  <si>
    <t>RETROESCAVADEIRA SOBRE RODAS COM CARREGADEIRA, TRAÇÃO 4X4, POTÊNCIA LÍQ. 88 HP, CAÇAMBA CARREG. CAP. MÍN. 1 M3, CAÇAMBA RETRO CAP. 0,26 M3, PESO OPERACIONAL MÍN. 6.674 KG, PROFUNDIDADE ESCAVAÇÃO MÁX. 4,37 M - MATERIAIS NA OPERAÇÃO. AF_06/2014</t>
  </si>
  <si>
    <t>43,71</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</si>
  <si>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</si>
  <si>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</si>
  <si>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107,86</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</si>
  <si>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</si>
  <si>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</si>
  <si>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</si>
  <si>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</si>
  <si>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</si>
  <si>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38,92</t>
  </si>
  <si>
    <t>TRATOR DE ESTEIRAS, POTÊNCIA 347 HP, PESO OPERACIONAL 38,5 T, COM LÂMINA 8,70 M3 - MANUTENÇÃO. AF_06/2014</t>
  </si>
  <si>
    <t>127,48</t>
  </si>
  <si>
    <t>TRATOR DE ESTEIRAS, POTÊNCIA 100 HP, PESO OPERACIONAL 9,4 T, COM LÂMINA 2,19 M3 - MATERIAIS NA OPERAÇÃO. AF_06/2014</t>
  </si>
  <si>
    <t>47,54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</si>
  <si>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</si>
  <si>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</si>
  <si>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</si>
  <si>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</si>
  <si>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</si>
  <si>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</si>
  <si>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</si>
  <si>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</si>
  <si>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24,50</t>
  </si>
  <si>
    <t>PÁ CARREGADEIRA SOBRE RODAS, POTÊNCIA LÍQUIDA 128 HP, CAPACIDADE DA CAÇAMBA 1,7 A 2,8 M3, PESO OPERACIONAL 11632 KG - MATERIAIS NA OPERAÇÃO. AF_06/2014</t>
  </si>
  <si>
    <t>60,85</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</si>
  <si>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</si>
  <si>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</si>
  <si>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</si>
  <si>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29,55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</si>
  <si>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</si>
  <si>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</si>
  <si>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</si>
  <si>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</si>
  <si>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</si>
  <si>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</si>
  <si>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</si>
  <si>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</si>
  <si>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</si>
  <si>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</si>
  <si>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</si>
  <si>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</si>
  <si>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</si>
  <si>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</si>
  <si>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</si>
  <si>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28,14</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</si>
  <si>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</si>
  <si>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</si>
  <si>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</si>
  <si>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</si>
  <si>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</si>
  <si>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</si>
  <si>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</si>
  <si>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</si>
  <si>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</si>
  <si>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</si>
  <si>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</si>
  <si>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</si>
  <si>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</si>
  <si>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</si>
  <si>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</si>
  <si>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</si>
  <si>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</si>
  <si>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</si>
  <si>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</si>
  <si>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</si>
  <si>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</si>
  <si>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3,43</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</si>
  <si>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</si>
  <si>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</si>
  <si>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</si>
  <si>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</si>
  <si>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</si>
  <si>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</si>
  <si>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</si>
  <si>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</si>
  <si>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</si>
  <si>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</si>
  <si>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</si>
  <si>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</si>
  <si>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</si>
  <si>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</si>
  <si>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</si>
  <si>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52,28</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</si>
  <si>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</si>
  <si>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</si>
  <si>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</si>
  <si>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31,42</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</si>
  <si>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</si>
  <si>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</si>
  <si>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</si>
  <si>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</si>
  <si>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</si>
  <si>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</si>
  <si>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</si>
  <si>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</si>
  <si>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</si>
  <si>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</si>
  <si>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</si>
  <si>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</si>
  <si>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</si>
  <si>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</si>
  <si>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</si>
  <si>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73,66</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</si>
  <si>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</si>
  <si>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</si>
  <si>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</si>
  <si>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</si>
  <si>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</si>
  <si>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</si>
  <si>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30,49</t>
  </si>
  <si>
    <t>VASSOURA MECÂNICA REBOCÁVEL COM ESCOVA CILÍNDRICA, LARGURA ÚTIL DE VARRIMENTO DE 2,44 M - DEPRECIAÇÃO. AF_06/2014</t>
  </si>
  <si>
    <t>1,97</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</si>
  <si>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</si>
  <si>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</si>
  <si>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</si>
  <si>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</si>
  <si>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</si>
  <si>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</si>
  <si>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</si>
  <si>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</si>
  <si>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</si>
  <si>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141,38</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</si>
  <si>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</si>
  <si>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</si>
  <si>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</si>
  <si>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</si>
  <si>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</si>
  <si>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</si>
  <si>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</si>
  <si>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27,17</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</si>
  <si>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</si>
  <si>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</si>
  <si>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</si>
  <si>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</si>
  <si>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</si>
  <si>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</si>
  <si>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13,60</t>
  </si>
  <si>
    <t>BATE-ESTACAS POR GRAVIDADE, POTÊNCIA DE 160 HP, PESO DO MARTELO ATÉ 3 TONELADAS - MATERIAIS NA OPERAÇÃO. AF_11/2014</t>
  </si>
  <si>
    <t>76,07</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</si>
  <si>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</si>
  <si>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</si>
  <si>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</si>
  <si>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</si>
  <si>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</si>
  <si>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</si>
  <si>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</si>
  <si>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82,21</t>
  </si>
  <si>
    <t>FRESADORA DE ASFALTO A FRIO SOBRE RODAS, LARGURA FRESAGEM DE 1,0 M, POTÊNCIA 208 HP - JUROS. AF_11/2014</t>
  </si>
  <si>
    <t>FRESADORA DE ASFALTO A FRIO SOBRE RODAS, LARGURA FRESAGEM DE 1,0 M, POTÊNCIA 208 HP - MANUTENÇÃO. AF_11/2014</t>
  </si>
  <si>
    <t>146,64</t>
  </si>
  <si>
    <t>FRESADORA DE ASFALTO A FRIO SOBRE RODAS, LARGURA FRESAGEM DE 1,0 M, POTÊNCIA 208 HP - MATERIAIS NA OPERAÇÃO. AF_11/2014</t>
  </si>
  <si>
    <t>98,87</t>
  </si>
  <si>
    <t>FRESADORA DE ASFALTO A FRIO SOBRE RODAS, LARGURA FRESAGEM DE 2,0 M, POTÊNCIA 550 HP - DEPRECIAÇÃO. AF_11/2014</t>
  </si>
  <si>
    <t>192,05</t>
  </si>
  <si>
    <t>FRESADORA DE ASFALTO A FRIO SOBRE RODAS, LARGURA FRESAGEM DE 2,0 M, POTÊNCIA 550 HP - JUROS. AF_11/2014</t>
  </si>
  <si>
    <t>FRESADORA DE ASFALTO A FRIO SOBRE RODAS, LARGURA FRESAGEM DE 2,0 M, POTÊNCIA 550 HP - MANUTENÇÃO. AF_11/2014</t>
  </si>
  <si>
    <t>342,56</t>
  </si>
  <si>
    <t>FRESADORA DE ASFALTO A FRIO SOBRE RODAS, LARGURA FRESAGEM DE 2,0 M, POTÊNCIA 550 HP - MATERIAIS NA OPERAÇÃO. AF_11/2014</t>
  </si>
  <si>
    <t>261,46</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</si>
  <si>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</si>
  <si>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</si>
  <si>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</si>
  <si>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166,88</t>
  </si>
  <si>
    <t>RECICLADORA DE ASFALTO A FRIO SOBRE RODAS, LARGURA FRESAGEM DE 2,0 M, POTÊNCIA 422 HP - JUROS. AF_11/2014</t>
  </si>
  <si>
    <t>50,02</t>
  </si>
  <si>
    <t>RECICLADORA DE ASFALTO A FRIO SOBRE RODAS, LARGURA FRESAGEM DE 2,0 M, POTÊNCIA 422 HP - MANUTENÇÃO. AF_11/2014</t>
  </si>
  <si>
    <t>297,67</t>
  </si>
  <si>
    <t>RECICLADORA DE ASFALTO A FRIO SOBRE RODAS, LARGURA FRESAGEM DE 2,0 M, POTÊNCIA 422 HP - MATERIAIS NA OPERAÇÃO. AF_11/2014</t>
  </si>
  <si>
    <t>200,61</t>
  </si>
  <si>
    <t>VIBROACABADORA DE ASFALTO SOBRE ESTEIRAS, LARGURA DE PAVIMENTAÇÃO 2,13 M A 4,55 M, POTÊNCIA 100 HP, CAPACIDADE 400 T/H - DEPRECIAÇÃO. AF_11/2014</t>
  </si>
  <si>
    <t>48,29</t>
  </si>
  <si>
    <t>VIBROACABADORA DE ASFALTO SOBRE ESTEIRAS, LARGURA DE PAVIMENTAÇÃO 2,13 M A 4,55 M, POTÊNCIA 100 HP, CAPACIDADE 400 T/H - JUROS. AF_11/2014</t>
  </si>
  <si>
    <t>16,54</t>
  </si>
  <si>
    <t>VIBROACABADORA DE ASFALTO SOBRE ESTEIRAS, LARGURA DE PAVIMENTAÇÃO 2,13 M A 4,55 M, POTÊNCIA 100 HP, CAPACIDADE 400 T/H - MANUTENÇÃO. AF_11/2014</t>
  </si>
  <si>
    <t>77,64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</si>
  <si>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</si>
  <si>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</si>
  <si>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</si>
  <si>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</si>
  <si>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17,47</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</si>
  <si>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</si>
  <si>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</si>
  <si>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2,91</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</si>
  <si>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</si>
  <si>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</si>
  <si>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</si>
  <si>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</si>
  <si>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</si>
  <si>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40,55</t>
  </si>
  <si>
    <t>GUINDASTE HIDRÁULICO AUTOPROPELIDO, COM LANÇA TELESCÓPICA 28,80 M, CAPACIDADE MÁXIMA 30 T, POTÊNCIA 97 KW, TRAÇÃO 4 X 4 - MATERIAIS NA OPERAÇÃO. AF_11/2014</t>
  </si>
  <si>
    <t>61,80</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</si>
  <si>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</si>
  <si>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</si>
  <si>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</si>
  <si>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</si>
  <si>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</si>
  <si>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</si>
  <si>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</si>
  <si>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20,37</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</si>
  <si>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</si>
  <si>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</si>
  <si>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</si>
  <si>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38,21</t>
  </si>
  <si>
    <t>CAMINHÃO BASCULANTE 14 M3, COM CAVALO MECÂNICO DE CAPACIDADE MÁXIMA DE TRAÇÃO COMBINADO DE 36000 KG, POTÊNCIA 286 CV, INCLUSIVE SEMIREBOQUE COM CAÇAMBA METÁLICA - MATERIAIS NA OPERAÇÃO. AF_12/2014</t>
  </si>
  <si>
    <t>134,13</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</si>
  <si>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</si>
  <si>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</si>
  <si>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</si>
  <si>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</si>
  <si>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39,71</t>
  </si>
  <si>
    <t>CAMINHÃO BASCULANTE 18 M3, COM CAVALO MECÂNICO DE CAPACIDADE MÁXIMA DE TRAÇÃO COMBINADO DE 45000 KG, POTÊNCIA 330 CV, INCLUSIVE SEMIREBOQUE COM CAÇAMBA METÁLICA - MATERIAIS NA OPERAÇÃO. AF_12/2014</t>
  </si>
  <si>
    <t>154,76</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</si>
  <si>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</si>
  <si>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</si>
  <si>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</si>
  <si>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</si>
  <si>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</si>
  <si>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</si>
  <si>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</si>
  <si>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</si>
  <si>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</si>
  <si>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</si>
  <si>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</si>
  <si>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</si>
  <si>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</si>
  <si>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</si>
  <si>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</si>
  <si>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</si>
  <si>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</si>
  <si>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</si>
  <si>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</si>
  <si>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</si>
  <si>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</si>
  <si>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</si>
  <si>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</si>
  <si>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</si>
  <si>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</si>
  <si>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</si>
  <si>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</si>
  <si>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</si>
  <si>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</si>
  <si>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</si>
  <si>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</si>
  <si>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</si>
  <si>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</si>
  <si>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</si>
  <si>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</si>
  <si>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</si>
  <si>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</si>
  <si>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</si>
  <si>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</si>
  <si>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</si>
  <si>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127,40</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</si>
  <si>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</si>
  <si>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</si>
  <si>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</si>
  <si>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71,90</t>
  </si>
  <si>
    <t>PERFURATRIZ HIDRÁULICA SOBRE CAMINHÃO COM TRADO CURTO ACOPLADO, PROFUNDIDADE MÁXIMA DE 20 M, DIÂMETRO MÁXIMO DE 1500 MM, POTÊNCIA INSTALADA DE 137 HP, MESA ROTATIVA COM TORQUE MÁXIMO DE 30 KNM - MATERIAIS NA OPERAÇÃO. AF_06/2015</t>
  </si>
  <si>
    <t>65,13</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</si>
  <si>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</si>
  <si>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</si>
  <si>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</si>
  <si>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</si>
  <si>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</si>
  <si>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12,71</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</si>
  <si>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</si>
  <si>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</si>
  <si>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</si>
  <si>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</si>
  <si>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</si>
  <si>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</si>
  <si>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</si>
  <si>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</si>
  <si>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</si>
  <si>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</si>
  <si>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</si>
  <si>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</si>
  <si>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3,91</t>
  </si>
  <si>
    <t>COMPRESSOR DE AR REBOCAVEL, VAZÃO 250 PCM, PRESSAO DE TRABALHO 102 PSI, MOTOR A DIESEL POTÊNCIA 81 CV - MATERIAIS NA OPERAÇÃO. AF_06/2015</t>
  </si>
  <si>
    <t>37,98</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</si>
  <si>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</si>
  <si>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</si>
  <si>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</si>
  <si>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</si>
  <si>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98,48</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</si>
  <si>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</si>
  <si>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</si>
  <si>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</si>
  <si>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</si>
  <si>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</si>
  <si>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</si>
  <si>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</si>
  <si>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</si>
  <si>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</si>
  <si>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</si>
  <si>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108,32</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</si>
  <si>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</si>
  <si>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</si>
  <si>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</si>
  <si>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</si>
  <si>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</si>
  <si>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</si>
  <si>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</si>
  <si>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</si>
  <si>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</si>
  <si>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</si>
  <si>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</si>
  <si>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</si>
  <si>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</si>
  <si>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</si>
  <si>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</si>
  <si>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</si>
  <si>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4,07</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</si>
  <si>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</si>
  <si>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</si>
  <si>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</si>
  <si>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</si>
  <si>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</si>
  <si>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</si>
  <si>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</si>
  <si>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</si>
  <si>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</si>
  <si>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</si>
  <si>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</si>
  <si>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</si>
  <si>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</si>
  <si>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</si>
  <si>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</si>
  <si>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</si>
  <si>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</si>
  <si>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</si>
  <si>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</si>
  <si>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</si>
  <si>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</si>
  <si>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</si>
  <si>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122,16</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</si>
  <si>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</si>
  <si>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</si>
  <si>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</si>
  <si>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</si>
  <si>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</si>
  <si>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8,62</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</si>
  <si>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</si>
  <si>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</si>
  <si>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</si>
  <si>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</si>
  <si>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75,04</t>
  </si>
  <si>
    <t>CAMINHÃO DE TRANSPORTE DE MATERIAL ASFÁLTICO 30.000 L, COM CAVALO MECÂNICO DE CAPACIDADE MÁXIMA DE TRAÇÃO COMBINADO DE 66.000 KG, POTÊNCIA 360 CV, INCLUSIVE TANQUE DE ASFALTO COM SERPENTINA - DEPRECIAÇÃO. AF_08/2015</t>
  </si>
  <si>
    <t>23,53</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</si>
  <si>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</si>
  <si>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</si>
  <si>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</si>
  <si>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44,10</t>
  </si>
  <si>
    <t>CAMINHÃO DE TRANSPORTE DE MATERIAL ASFÁLTICO 30.000 L, COM CAVALO MECÂNICO DE CAPACIDADE MÁXIMA DE TRAÇÃO COMBINADO DE 66.000 KG, POTÊNCIA 360 CV, INCLUSIVE TANQUE DE ASFALTO COM SERPENTINA - MATERIAIS NA OPERAÇÃO. AF_08/2015</t>
  </si>
  <si>
    <t>168,82</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</si>
  <si>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</si>
  <si>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</si>
  <si>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</si>
  <si>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</si>
  <si>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</si>
  <si>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</si>
  <si>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</si>
  <si>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</si>
  <si>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</si>
  <si>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</si>
  <si>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</si>
  <si>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</si>
  <si>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</si>
  <si>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</si>
  <si>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</si>
  <si>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</si>
  <si>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</si>
  <si>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</si>
  <si>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</si>
  <si>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</si>
  <si>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7,82</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</si>
  <si>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</si>
  <si>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</si>
  <si>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</si>
  <si>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</si>
  <si>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84,42</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</si>
  <si>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</si>
  <si>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</si>
  <si>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</si>
  <si>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</si>
  <si>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</si>
  <si>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64,53</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</si>
  <si>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</si>
  <si>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</si>
  <si>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</si>
  <si>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</si>
  <si>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32,17</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</si>
  <si>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</si>
  <si>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</si>
  <si>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</si>
  <si>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</si>
  <si>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</si>
  <si>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16,52</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</si>
  <si>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</si>
  <si>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</si>
  <si>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</si>
  <si>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</si>
  <si>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</si>
  <si>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</si>
  <si>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</si>
  <si>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</si>
  <si>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</si>
  <si>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</si>
  <si>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</si>
  <si>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166,38</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</si>
  <si>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</si>
  <si>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</si>
  <si>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</si>
  <si>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</si>
  <si>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</si>
  <si>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</si>
  <si>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</si>
  <si>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</si>
  <si>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</si>
  <si>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</si>
  <si>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</si>
  <si>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</si>
  <si>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</si>
  <si>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</si>
  <si>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</si>
  <si>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</si>
  <si>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</si>
  <si>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48,52</t>
  </si>
  <si>
    <t>GUINDASTE HIDRÁULICO AUTOPROPELIDO, COM LANÇA TELESCÓPICA 40 M, CAPACIDADE MÁXIMA 60 T, POTÊNCIA 260 KW - JUROS. AF_03/2016</t>
  </si>
  <si>
    <t>GUINDASTE HIDRÁULICO AUTOPROPELIDO, COM LANÇA TELESCÓPICA 40 M, CAPACIDADE MÁXIMA 60 T, POTÊNCIA 260 KW - MANUTENÇÃO. AF_03/2016</t>
  </si>
  <si>
    <t>77,99</t>
  </si>
  <si>
    <t>GUINDASTE HIDRÁULICO AUTOPROPELIDO, COM LANÇA TELESCÓPICA 40 M, CAPACIDADE MÁXIMA 60 T, POTÊNCIA 260 KW - MATERIAIS NA OPERAÇÃO. AF_03/2016</t>
  </si>
  <si>
    <t>185,64</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</si>
  <si>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</si>
  <si>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</si>
  <si>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</si>
  <si>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</si>
  <si>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</si>
  <si>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</si>
  <si>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</si>
  <si>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MÁQUINA JATO DE PRESSAO PORTÁTIL PARA JATEAMENTO, CONTROLE AUTOMATICO REMOTO, CAMARA DE 1 SAIDA, CAPACIDADE 280 L, DIAMETRO 670 MM, BICO DE JATO CURTO VENTURI DE 5/16, MANGUEIRA DE 1 COM COMPRESSOR DE AR REBOCÁVEL VAZÃO 189 PCM E MOTOR DIESEL DE 63 CV- JUROS. AF_03/2016</t>
  </si>
  <si>
    <t>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</si>
  <si>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</si>
  <si>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</si>
  <si>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</si>
  <si>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</si>
  <si>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</si>
  <si>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</si>
  <si>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</si>
  <si>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</si>
  <si>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</si>
  <si>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</si>
  <si>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</si>
  <si>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</si>
  <si>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</si>
  <si>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89,84</t>
  </si>
  <si>
    <t>USINA DE MISTURA ASFÁLTICA À QUENTE, TIPO CONTRA FLUXO, PROD 40 A 80 TON/HORA - DEPRECIAÇÃO. AF_03/2016</t>
  </si>
  <si>
    <t>61,60</t>
  </si>
  <si>
    <t>USINA DE MISTURA ASFÁLTICA À QUENTE, TIPO CONTRA FLUXO, PROD 40 A 80 TON/HORA - JUROS. AF_03/2016</t>
  </si>
  <si>
    <t>21,09</t>
  </si>
  <si>
    <t>USINA DE MISTURA ASFÁLTICA À QUENTE, TIPO CONTRA FLUXO, PROD 40 A 80 TON/HORA - MANUTENÇÃO. AF_03/2016</t>
  </si>
  <si>
    <t>99,02</t>
  </si>
  <si>
    <t>USINA DE MISTURA ASFÁLTICA À QUENTE, TIPO CONTRA FLUXO, PROD 40 A 80 TON/HORA - MATERIAIS NA OPERAÇÃO. AF_03/2016</t>
  </si>
  <si>
    <t>1.699,20</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</si>
  <si>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</si>
  <si>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</si>
  <si>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</si>
  <si>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</si>
  <si>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</si>
  <si>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</si>
  <si>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</si>
  <si>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</si>
  <si>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</si>
  <si>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</si>
  <si>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</si>
  <si>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53,55</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</si>
  <si>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</si>
  <si>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</si>
  <si>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</si>
  <si>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</si>
  <si>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</si>
  <si>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</si>
  <si>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</si>
  <si>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</si>
  <si>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</si>
  <si>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</si>
  <si>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</si>
  <si>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</si>
  <si>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26,15</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</si>
  <si>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</si>
  <si>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</si>
  <si>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</si>
  <si>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</si>
  <si>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</si>
  <si>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</si>
  <si>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</si>
  <si>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</si>
  <si>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</si>
  <si>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</si>
  <si>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</si>
  <si>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</si>
  <si>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</si>
  <si>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</si>
  <si>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</si>
  <si>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</si>
  <si>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</si>
  <si>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</si>
  <si>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</si>
  <si>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</si>
  <si>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</si>
  <si>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</si>
  <si>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</si>
  <si>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</si>
  <si>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</si>
  <si>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</si>
  <si>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</si>
  <si>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</si>
  <si>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</si>
  <si>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</si>
  <si>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</si>
  <si>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</si>
  <si>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</si>
  <si>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</si>
  <si>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</si>
  <si>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</si>
  <si>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</si>
  <si>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</si>
  <si>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</si>
  <si>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</si>
  <si>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</si>
  <si>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</si>
  <si>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</si>
  <si>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</si>
  <si>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</si>
  <si>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</si>
  <si>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</si>
  <si>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</si>
  <si>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</si>
  <si>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</si>
  <si>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</si>
  <si>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</si>
  <si>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153,06</t>
  </si>
  <si>
    <t>GRUPO GERADOR COM CARENAGEM, MOTOR DIESEL POTÊNCIA STANDART ENTRE 250 E 260 KVA - DEPRECIAÇÃO. AF_12/2016</t>
  </si>
  <si>
    <t>5,82</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</si>
  <si>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</si>
  <si>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</si>
  <si>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</si>
  <si>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</si>
  <si>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</si>
  <si>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</si>
  <si>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</si>
  <si>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</si>
  <si>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</si>
  <si>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</si>
  <si>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</si>
  <si>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</si>
  <si>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</si>
  <si>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</si>
  <si>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</si>
  <si>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</si>
  <si>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28,79</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</si>
  <si>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</si>
  <si>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</si>
  <si>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</si>
  <si>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15,53</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</si>
  <si>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</si>
  <si>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</si>
  <si>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</si>
  <si>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</si>
  <si>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</si>
  <si>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</si>
  <si>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</si>
  <si>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13,50</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</si>
  <si>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</si>
  <si>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</si>
  <si>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</si>
  <si>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14,26</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</si>
  <si>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</si>
  <si>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</si>
  <si>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</si>
  <si>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</si>
  <si>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COMPRESSOR DE AR, VAZAO DE 10 PCM, RESERVATORIO 100 L, PRESSAO DE TRABALHO ENTRE 6,9 E 9,7 BAR,  POTENCIA 2 HP, TENSAO 110/220 V - DEPRECIAÇÃO. AF_05/2017</t>
  </si>
  <si>
    <t>COMPRESSOR DE AR, VAZAO DE 10 PCM, RESERVATORIO 100 L, PRESSAO DE TRABALHO ENTRE 6,9 E 9,7 BAR,  POTENCIA 2 HP, TENSAO 110/220 V - JUROS. AF_05/2017</t>
  </si>
  <si>
    <t>COMPRESSOR DE AR, VAZAO DE 10 PCM, RESERVATORIO 100 L, PRESSAO DE TRABALHO ENTRE 6,9 E 9,7 BAR,  POTENCIA 2 HP, TENSAO 110/220 V - MANUTENÇÃO. AF_05/2017</t>
  </si>
  <si>
    <t>COMPRESSOR DE AR, VAZAO DE 10 PCM, RESERVATORIO 100 L, PRESSAO DE TRABALHO ENTRE 6,9 E 9,7 BAR, POTENCIA 2 HP, TENSAO 110/220 V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</si>
  <si>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</si>
  <si>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</si>
  <si>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</si>
  <si>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</si>
  <si>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</si>
  <si>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</si>
  <si>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</si>
  <si>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</si>
  <si>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99829</t>
  </si>
  <si>
    <t>LAVADORA DE ALTA PRESSAO (LAVA-JATO) PARA AGUA FRIA, PRESSAO DE OPERACAO ENTRE 1400 E 1900 LIB/POL2, VAZAO MAXIMA ENTRE 400 E 700 L/H - DEPRECIAÇÃO. AF_04/2019</t>
  </si>
  <si>
    <t>99830</t>
  </si>
  <si>
    <t>LAVADORA DE ALTA PRESSAO (LAVA-JATO) PARA AGUA FRIA, PRESSAO DE OPERACAO ENTRE 1400 E 1900 LIB/POL2, VAZAO MAXIMA ENTRE 400 E 700 L/H - JUROS. AF_04/2019</t>
  </si>
  <si>
    <t>99831</t>
  </si>
  <si>
    <t>LAVADORA DE ALTA PRESSAO (LAVA-JATO) PARA AGUA FRIA, PRESSAO DE OPERACAO ENTRE 1400 E 1900 LIB/POL2, VAZAO MAXIMA ENTRE 400 E 700 L/H - MANUTENÇÃO. AF_04/2019</t>
  </si>
  <si>
    <t>99832</t>
  </si>
  <si>
    <t>LAVADORA DE ALTA PRESSAO (LAVA-JATO) PARA AGUA FRIA, PRESSAO DE OPERACAO ENTRE 1400 E 1900 LIB/POL2, VAZAO MAXIMA ENTRE 400 E 700 L/H - MATERIAIS NA OPERAÇÃO. AF_04/2019</t>
  </si>
  <si>
    <t>IMUNIZACAO DE MADEIRAMENTO PARA COBERTURA UTILIZANDO CUPINICIDA INCOLOR</t>
  </si>
  <si>
    <t>INSTALAÇÃO DE TESOURA (INTEIRA OU MEIA), BIAPOIADA, EM MADEIRA NÃO APARELHADA, PARA VÃOS MAIORES OU IGUAIS A 3,0 M E MENORES QUE 6,0 M, INCLUSO IÇAMENTO. AF_07/2019</t>
  </si>
  <si>
    <t>321,31</t>
  </si>
  <si>
    <t>INSTALAÇÃO DE TESOURA (INTEIRA OU MEIA), BIAPOIADA, EM MADEIRA NÃO APARELHADA, PARA VÃOS MAIORES OU IGUAIS A 6,0 M E MENORES QUE 8,0 M, INCLUSO IÇAMENTO. AF_07/2019</t>
  </si>
  <si>
    <t>374,14</t>
  </si>
  <si>
    <t>INSTALAÇÃO DE TESOURA (INTEIRA OU MEIA), BIAPOIADA, EM MADEIRA NÃO APARELHADA, PARA VÃOS MAIORES OU IGUAIS A 8,0 M E MENORES QUE 10,0 M, INCLUSO IÇAMENTO. AF_07/2019</t>
  </si>
  <si>
    <t>425,35</t>
  </si>
  <si>
    <t>INSTALAÇÃO DE TESOURA (INTEIRA OU MEIA), BIAPOIADA, EM MADEIRA NÃO APARELHADA, PARA VÃOS MAIORES OU IGUAIS A 10,0 M E MENORES QUE 12,0 M, INCLUSO IÇAMENTO. AF_07/2019</t>
  </si>
  <si>
    <t>507,82</t>
  </si>
  <si>
    <t>TRAMA DE MADEIRA COMPOSTA POR RIPAS, CAIBROS E TERÇAS PARA TELHADOS DE ATÉ 2 ÁGUAS PARA TELHA DE ENCAIXE DE CERÂMICA OU DE CONCRETO, INCLUSO TRANSPORTE VERTICAL. AF_07/2019</t>
  </si>
  <si>
    <t>52,77</t>
  </si>
  <si>
    <t>TRAMA DE MADEIRA COMPOSTA POR RIPAS, CAIBROS E TERÇAS PARA TELHADOS DE MAIS QUE 2 ÁGUAS PARA TELHA DE ENCAIXE DE CERÂMICA OU DE CONCRETO, INCLUSO TRANSPORTE VERTICAL. AF_07/2019</t>
  </si>
  <si>
    <t>60,55</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</si>
  <si>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</si>
  <si>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</si>
  <si>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69,13</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</si>
  <si>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</si>
  <si>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</si>
  <si>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</si>
  <si>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697,24</t>
  </si>
  <si>
    <t>FABRICAÇÃO E INSTALAÇÃO DE TESOURA INTEIRA EM MADEIRA NÃO APARELHADA, VÃO DE 4 M, PARA TELHA CERÂMICA OU DE CONCRETO, INCLUSO IÇAMENTO. AF_07/2019</t>
  </si>
  <si>
    <t>858,06</t>
  </si>
  <si>
    <t>FABRICAÇÃO E INSTALAÇÃO DE TESOURA INTEIRA EM MADEIRA NÃO APARELHADA, VÃO DE 5 M, PARA TELHA CERÂMICA OU DE CONCRETO, INCLUSO IÇAMENTO. AF_07/2019</t>
  </si>
  <si>
    <t>898,79</t>
  </si>
  <si>
    <t>FABRICAÇÃO E INSTALAÇÃO DE TESOURA INTEIRA EM MADEIRA NÃO APARELHADA, VÃO DE 6 M, PARA TELHA CERÂMICA OU DE CONCRETO, INCLUSO IÇAMENTO. AF_07/2019</t>
  </si>
  <si>
    <t>1.000,42</t>
  </si>
  <si>
    <t>FABRICAÇÃO E INSTALAÇÃO DE TESOURA INTEIRA EM MADEIRA NÃO APARELHADA, VÃO DE 7 M, PARA TELHA CERÂMICA OU DE CONCRETO, INCLUSO IÇAMENTO. AF_07/2019</t>
  </si>
  <si>
    <t>1.273,14</t>
  </si>
  <si>
    <t>FABRICAÇÃO E INSTALAÇÃO DE TESOURA INTEIRA EM MADEIRA NÃO APARELHADA, VÃO DE 8 M, PARA TELHA CERÂMICA OU DE CONCRETO, INCLUSO IÇAMENTO. AF_07/2019</t>
  </si>
  <si>
    <t>1.512,70</t>
  </si>
  <si>
    <t>FABRICAÇÃO E INSTALAÇÃO DE TESOURA INTEIRA EM MADEIRA NÃO APARELHADA, VÃO DE 9 M, PARA TELHA CERÂMICA OU DE CONCRETO, INCLUSO IÇAMENTO. AF_07/2019</t>
  </si>
  <si>
    <t>1.566,65</t>
  </si>
  <si>
    <t>FABRICAÇÃO E INSTALAÇÃO DE TESOURA INTEIRA EM MADEIRA NÃO APARELHADA, VÃO DE 10 M, PARA TELHA CERÂMICA OU DE CONCRETO, INCLUSO IÇAMENTO. AF_07/2019</t>
  </si>
  <si>
    <t>1.711,15</t>
  </si>
  <si>
    <t>FABRICAÇÃO E INSTALAÇÃO DE TESOURA INTEIRA EM MADEIRA NÃO APARELHADA, VÃO DE 11 M, PARA TELHA CERÂMICA OU DE CONCRETO, INCLUSO IÇAMENTO. AF_07/2019</t>
  </si>
  <si>
    <t>1.993,45</t>
  </si>
  <si>
    <t>FABRICAÇÃO E INSTALAÇÃO DE TESOURA INTEIRA EM MADEIRA NÃO APARELHADA, VÃO DE 12 M, PARA TELHA CERÂMICA OU DE CONCRETO, INCLUSO IÇAMENTO. AF_07/2019</t>
  </si>
  <si>
    <t>2.054,79</t>
  </si>
  <si>
    <t>FABRICAÇÃO E INSTALAÇÃO DE TESOURA INTEIRA EM MADEIRA NÃO APARELHADA, VÃO DE 3 M, PARA TELHA ONDULADA DE FIBROCIMENTO, METÁLICA, PLÁSTICA OU TERMOACÚSTICA, INCLUSO IÇAMENTO. AF_07/2019</t>
  </si>
  <si>
    <t>689,17</t>
  </si>
  <si>
    <t>FABRICAÇÃO E INSTALAÇÃO DE TESOURA INTEIRA EM MADEIRA NÃO APARELHADA, VÃO DE 4 M, PARA TELHA ONDULADA DE FIBROCIMENTO, METÁLICA, PLÁSTICA OU TERMOACÚSTICA, INCLUSO IÇAMENTO. AF_07/2019</t>
  </si>
  <si>
    <t>844,73</t>
  </si>
  <si>
    <t>FABRICAÇÃO E INSTALAÇÃO DE TESOURA INTEIRA EM MADEIRA NÃO APARELHADA, VÃO DE 5 M, PARA TELHA ONDULADA DE FIBROCIMENTO, METÁLICA, PLÁSTICA OU TERMOACÚSTICA, INCLUSO IÇAMENTO. AF_07/2019</t>
  </si>
  <si>
    <t>885,45</t>
  </si>
  <si>
    <t>FABRICAÇÃO E INSTALAÇÃO DE TESOURA INTEIRA EM MADEIRA NÃO APARELHADA, VÃO DE 6 M, PARA TELHA ONDULADA DE FIBROCIMENTO, METÁLICA, PLÁSTICA OU TERMOACÚSTICA, INCLUSO IÇAMENTO. AF_07/2019</t>
  </si>
  <si>
    <t>992,34</t>
  </si>
  <si>
    <t>FABRICAÇÃO E INSTALAÇÃO DE TESOURA INTEIRA EM MADEIRA NÃO APARELHADA, VÃO DE 7 M, PARA TELHA ONDULADA DE FIBROCIMENTO, METÁLICA, PLÁSTICA OU TERMOACÚSTICA, INCLUSO IÇAMENTO. AF_07/2019</t>
  </si>
  <si>
    <t>1.258,93</t>
  </si>
  <si>
    <t>FABRICAÇÃO E INSTALAÇÃO DE TESOURA INTEIRA EM MADEIRA NÃO APARELHADA, VÃO DE 8 M, PARA TELHA ONDULADA DE FIBROCIMENTO, METÁLICA, PLÁSTICA OU TERMOACÚSTICA, INCLUSO IÇAMENTO. AF_07/2019</t>
  </si>
  <si>
    <t>1.491,03</t>
  </si>
  <si>
    <t>FABRICAÇÃO E INSTALAÇÃO DE TESOURA INTEIRA EM MADEIRA NÃO APARELHADA, VÃO DE 9 M, PARA TELHA ONDULADA DE FIBROCIMENTO, METÁLICA, PLÁSTICA OU TERMOACÚSTICA, INCLUSO IÇAMENTO. AF_07/2019</t>
  </si>
  <si>
    <t>1.545,94</t>
  </si>
  <si>
    <t>FABRICAÇÃO E INSTALAÇÃO DE TESOURA INTEIRA EM MADEIRA NÃO APARELHADA, VÃO DE 10 M, PARA TELHA ONDULADA DE FIBROCIMENTO, METÁLICA, PLÁSTICA OU TERMOACÚSTICA, INCLUSO IÇAMENTO. AF_07/2019</t>
  </si>
  <si>
    <t>1.677,11</t>
  </si>
  <si>
    <t>FABRICAÇÃO E INSTALAÇÃO DE TESOURA INTEIRA EM MADEIRA NÃO APARELHADA, VÃO DE 11 M, PARA TELHA ONDULADA DE FIBROCIMENTO, METÁLICA, PLÁSTICA OU TERMOACÚSTICA, INCLUSO IÇAMENTO. AF_07/2019</t>
  </si>
  <si>
    <t>1.952,05</t>
  </si>
  <si>
    <t>FABRICAÇÃO E INSTALAÇÃO DE TESOURA INTEIRA EM MADEIRA NÃO APARELHADA, VÃO DE 12 M, PARA TELHA ONDULADA DE FIBROCIMENTO, METÁLICA, PLÁSTICA OU TERMOACÚSTICA, INCLUSO IÇAMENTO. AF_07/2019</t>
  </si>
  <si>
    <t>2.004,45</t>
  </si>
  <si>
    <t>FABRICAÇÃO E INSTALAÇÃO DE ESTRUTURA PONTALETADA DE MADEIRA NÃO APARELHADA PARA TELHADOS COM ATÉ 2 ÁGUAS E PARA TELHA CERÂMICA OU DE CONCRETO, INCLUSO TRANSPORTE VERTICAL. AF_12/2015</t>
  </si>
  <si>
    <t>26,21</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</si>
  <si>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</si>
  <si>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</si>
  <si>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23,12</t>
  </si>
  <si>
    <t>100379</t>
  </si>
  <si>
    <t>FABRICAÇÃO E INSTALAÇÃO DE PONTALETES DE MADEIRA NÃO APARELHADA PARA TELHADOS COM ATÉ 2 ÁGUAS E COM TELHA CERÂMICA OU DE CONCRETO EM EDIFÍCIO RESIDENCIAL TÉRREO, INCLUSO TRANSPORTE VERTICAL. AF_07/2019</t>
  </si>
  <si>
    <t>100380</t>
  </si>
  <si>
    <t>FABRICAÇÃO E INSTALAÇÃO DE PONTALETES DE MADEIRA NÃO APARELHADA PARA TELHADOS COM ATÉ 2 ÁGUAS E COM TELHA CERÂMICA OU DE CONCRETO EM EDIFÍCIO RESIDENCIAL DE MÚLTIPLOS PAVIMENTOS, INCLUSO TRANSPORTE VERTICAL. AF_07/2019</t>
  </si>
  <si>
    <t>35,61</t>
  </si>
  <si>
    <t>100381</t>
  </si>
  <si>
    <t>FABRICAÇÃO E INSTALAÇÃO DE PONTALETES DE MADEIRA NÃO APARELHADA PARA TELHADOS COM ATÉ 2 ÁGUAS E COM TELHA CERÂMICA OU DE CONCRETO EM EDIFÍCIO INSTITUCIONAL TÉRREO, INCLUSO TRANSPORTE VERTICAL. AF_07/2019</t>
  </si>
  <si>
    <t>40,41</t>
  </si>
  <si>
    <t>100383</t>
  </si>
  <si>
    <t>FABRICAÇÃO E INSTALAÇÃO DE PONTALETES DE MADEIRA NÃO APARELHADA PARA TELHADOS COM ATÉ 2 ÁGUAS E COM TELHA ONDULADA DE FIBROCIMENTO, ALUMÍNIO OU PLÁSTICA EM EDIFÍCIO RESIDENCIAL DE MÚLTIPLOS PAVIMENTOS, INCLUSO TRANSPORTE VERTICAL. AF_07/2019</t>
  </si>
  <si>
    <t>100384</t>
  </si>
  <si>
    <t>FABRICAÇÃO E INSTALAÇÃO DE PONTALETES DE MADEIRA NÃO APARELHADA PARA TELHADOS COM ATÉ 2 ÁGUAS E COM TELHA ONDULADA DE FIBROCIMENTO, ALUMÍNIO OU PLÁSTICA EM EDIFÍCIO INSTITUCIONAL TÉRREO, INCLUSO TRANSPORTE VERTICAL. AF_07/2019</t>
  </si>
  <si>
    <t>100385</t>
  </si>
  <si>
    <t>FABRICAÇÃO E INSTALAÇÃO DE PONTALETES DE MADEIRA NÃO APARELHADA PARA TELHADOS COM MAIS QUE 2 ÁGUAS E COM TELHA CERÂMICA OU DE CONCRETO EM EDIFÍCIO RESIDENCIAL TÉRREO, INCLUSO TRANSPORTE VERTICAL. AF_07/2019</t>
  </si>
  <si>
    <t>100386</t>
  </si>
  <si>
    <t>FABRICAÇÃO E INSTALAÇÃO DE PONTALETES DE MADEIRA NÃO APARELHADA PARA TELHADOS COM MAIS QUE 2 ÁGUAS E COM TELHA CERÂMICA OU DE CONCRETO EM EDIFÍCIO RESIDENCIAL DE MÚLTIPLOS PAVIMENTOS. AF_07/2019</t>
  </si>
  <si>
    <t>100387</t>
  </si>
  <si>
    <t>FABRICAÇÃO E INSTALAÇÃO DE PONTALETES DE MADEIRA NÃO APARELHADA PARA TELHADOS COM MAIS QUE 2 ÁGUAS E COM TELHA CERÂMICA OU DE CONCRETO EM EDIFÍCIO INSTITUCIONAL TÉRREO, INCLUSO TRANSPORTE VERTICAL. AF_07/2019</t>
  </si>
  <si>
    <t>37,17</t>
  </si>
  <si>
    <t>100388</t>
  </si>
  <si>
    <t>RETIRADA E RECOLOCAÇÃO DE RIPA EM TELHADOS DE ATÉ 2 ÁGUAS COM TELHA CERÂMICA OU DE CONCRETO DE ENCAIXE, INCLUSO TRANSPORTE VERTICAL. AF_07/2019</t>
  </si>
  <si>
    <t>15,23</t>
  </si>
  <si>
    <t>100389</t>
  </si>
  <si>
    <t>RETIRADA E RECOLOCAÇÃO DE CAIBRO EM TELHADOS DE ATÉ 2 ÁGUAS COM TELHA CERÂMICA OU DE CONCRETO DE ENCAIXE, INCLUSO TRANSPORTE VERTICAL. AF_07/2019</t>
  </si>
  <si>
    <t>100390</t>
  </si>
  <si>
    <t>RETIRADA E RECOLOCAÇÃO DE RIPA EM TELHADOS DE MAIS DE 2 ÁGUAS COM TELHA CERÂMICA OU DE CONCRETO DE ENCAIXE, INCLUSO TRANSPORTE VERTICAL. AF_07/2019</t>
  </si>
  <si>
    <t>18,35</t>
  </si>
  <si>
    <t>100391</t>
  </si>
  <si>
    <t>RETIRADA E RECOLOCAÇÃO DE CAIBRO EM TELHADOS DE MAIS DE 2 ÁGUAS COM TELHA CERÂMICA OU DE CONCRETO DE ENCAIXE, INCLUSO TRANSPORTE VERTICAL. AF_07/2019</t>
  </si>
  <si>
    <t>15,18</t>
  </si>
  <si>
    <t>100392</t>
  </si>
  <si>
    <t>RETIRADA E RECOLOCAÇÃO DE RIPA EM TELHADOS DE ATÉ 2 ÁGUAS COM TELHA CERÂMICA CAPA-CANAL, INCLUSO TRANSPORTE VERTICAL. AF_07/2019</t>
  </si>
  <si>
    <t>100393</t>
  </si>
  <si>
    <t>RETIRADA E RECOLOCAÇÃO DE CAIBRO EM TELHADOS DE ATÉ 2 ÁGUAS COM TELHA CERÂMICA CAPA-CANAL, INCLUSO TRANSPORTE VERTICAL. AF_07/2019</t>
  </si>
  <si>
    <t>100394</t>
  </si>
  <si>
    <t>RETIRADA E RECOLOCAÇÃO DE RIPA EM TELHADOS DE MAIS DE 2 ÁGUAS COM TELHA CERÂMICA CAPA-CANAL, INCLUSO TRANSPORTE VERTICAL. AF_07/2019</t>
  </si>
  <si>
    <t>100395</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</si>
  <si>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</si>
  <si>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</si>
  <si>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</si>
  <si>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</si>
  <si>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</si>
  <si>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24,35</t>
  </si>
  <si>
    <t>TELHAMENTO COM TELHA CERÂMICA CAPA-CANAL, TIPO COLONIAL, COM ATÉ 2 ÁGUAS, INCLUSO TRANSPORTE VERTICAL. AF_07/2019</t>
  </si>
  <si>
    <t>31,56</t>
  </si>
  <si>
    <t>TELHAMENTO COM TELHA CERÂMICA CAPA-CANAL, TIPO COLONIAL, COM MAIS DE 2 ÁGUAS, INCLUSO TRANSPORTE VERTICAL. AF_07/2019</t>
  </si>
  <si>
    <t>EMBOÇAMENTO COM ARGAMASSA TRAÇO 1:2:9 (CIMENTO, CAL E AREIA). AF_07/2019</t>
  </si>
  <si>
    <t>ISOLAMENTO TERMOACÚSTICO COM LÃ MINERAL NA SUBCOBERTURA, INCLUSO TRANSPORTE VERTICAL.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</si>
  <si>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</si>
  <si>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</si>
  <si>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</si>
  <si>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</si>
  <si>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</si>
  <si>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</si>
  <si>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</si>
  <si>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</si>
  <si>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</si>
  <si>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</si>
  <si>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</si>
  <si>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35,52</t>
  </si>
  <si>
    <t>TELHAMENTO COM TELHA ONDULADA DE FIBROCIMENTO E = 6 MM, COM RECOBRIMENTO LATERAL DE 1 1/4 DE ONDA PARA TELHADO COM INCLINAÇÃO MÁXIMA DE 10°, COM ATÉ 2 ÁGUAS, INCLUSO IÇAMENTO. AF_07/2019</t>
  </si>
  <si>
    <t>TELHAMENTO COM TELHA ESTRUTURAL DE FIBROCIMENTO E= 6 MM, COM ATÉ 2 ÁGUAS, INCLUSO IÇAMENTO. AF_07/2019</t>
  </si>
  <si>
    <t>77,96</t>
  </si>
  <si>
    <t>ESTRUTURA PARA COBERTURA EM ARCO, EM ALUMINIO ANODIZADO, VAO DE 20M, ESPACAMENTO DE 5M ATE 6,5M</t>
  </si>
  <si>
    <t>417,09</t>
  </si>
  <si>
    <t>ESTRUTURA PARA COBERTURA EM ARCO, EM ALUMINIO ANODIZADO, VAO DE 30M, ESPACAMENTO DE 5M ATE 6,5M</t>
  </si>
  <si>
    <t>443,62</t>
  </si>
  <si>
    <t>ESTRUTURA PARA COBERTURA EM ARCO, EM ALUMINIO ANODIZADO, VAO DE 40M, ESPACAMENTO DE 5M ATE 6,5M</t>
  </si>
  <si>
    <t>464,95</t>
  </si>
  <si>
    <t>ESTRUTURA PARA COBERTURA TIPO SHED, EM ALUMINIO ANODIZADO, VAO DE 20M, ESPACAMENTO DAS TESOURAS DE 5M ATE 6,5M</t>
  </si>
  <si>
    <t>503,66</t>
  </si>
  <si>
    <t>ESTRUTURA PARA COBERTURA TIPO SHED, EM ALUMINIO ANODIZADO, VAO DE 30M, ESPACAMENTO DAS TESOURAS DE 5M ATE 6,5M</t>
  </si>
  <si>
    <t>602,13</t>
  </si>
  <si>
    <t>ESTRUTURA PARA COBERTURA TIPO SHED, EM ALUMINIO ANODIZADO, VAO DE 40M, ESPACAMENTO DAS TESOURAS DE 5M ATE 6,5M</t>
  </si>
  <si>
    <t>624,39</t>
  </si>
  <si>
    <t>ESTRUTURA TIPO ESPACIAL EM ALUMINIO ANODIZADO, VAO DE 20M</t>
  </si>
  <si>
    <t>214,59</t>
  </si>
  <si>
    <t>ESTRUTURA TIPO ESPACIAL EM ALUMINIO ANODIZADO, VAO DE 30M</t>
  </si>
  <si>
    <t>237,36</t>
  </si>
  <si>
    <t>ESTRUTURA TIPO ESPACIAL EM ALUMINIO ANODIZADO, VAO DE 40M</t>
  </si>
  <si>
    <t>287,96</t>
  </si>
  <si>
    <t>ESTRUTURA TIPO ESPACIAL EM ALUMINIO ANODIZADO, VAO DE 50M</t>
  </si>
  <si>
    <t>298,08</t>
  </si>
  <si>
    <t>TELHAMENTO COM TELHA DE AÇO/ALUMÍNIO E = 0,5 MM, COM ATÉ 2 ÁGUAS, INCLUSO IÇAMENTO. AF_07/2019</t>
  </si>
  <si>
    <t>TELHAMENTO COM TELHA METÁLICA TERMOACÚSTICA E = 30 MM, COM ATÉ 2 ÁGUAS, INCLUSO IÇAMENTO. AF_07/2019</t>
  </si>
  <si>
    <t>228,68</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</si>
  <si>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</si>
  <si>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</si>
  <si>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</si>
  <si>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</si>
  <si>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</si>
  <si>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45,03</t>
  </si>
  <si>
    <t>CUMEEIRA PARA TELHA DE FIBROCIMENTO ESTRUTURAL E = 6 MM, INCLUSO ACESSÓRIOS DE FIXAÇÃO E IÇAMENTO. AF_07/2019</t>
  </si>
  <si>
    <t>101,71</t>
  </si>
  <si>
    <t>100325</t>
  </si>
  <si>
    <t>CUMEEIRA SHED PARA TELHA ONDULADA DE FIBROCIMENTO, E = 6 MM, INCLUSO ACESSÓRIOS DE FIXAÇÃO E IÇAMENTO. AF_07/2019</t>
  </si>
  <si>
    <t>100327</t>
  </si>
  <si>
    <t>RUFO EXTERNO/INTERNO EM CHAPA DE AÇO GALVANIZADO NÚMERO 26, CORTE DE 33 CM, INCLUSO IÇAMENTO. AF_07/2019</t>
  </si>
  <si>
    <t>40,38</t>
  </si>
  <si>
    <t>100328</t>
  </si>
  <si>
    <t>RETIRADA E RECOLOCAÇÃO DE  TELHA CERÂMICA DE ENCAIXE, COM ATÉ DUAS ÁGUAS, INCLUSO IÇAMENTO. AF_07/2019</t>
  </si>
  <si>
    <t>100329</t>
  </si>
  <si>
    <t>RETIRADA E RECOLOCAÇÃO DE  TELHA CERÂMICA DE ENCAIXE, COM MAIS DE DUAS ÁGUAS, INCLUSO IÇAMENTO. AF_07/2019</t>
  </si>
  <si>
    <t>100330</t>
  </si>
  <si>
    <t>RETIRADA E RECOLOCAÇÃO DE  TELHA CERÂMICA CAPA-CANAL, COM ATÉ DUAS ÁGUAS, INCLUSO IÇAMENTO. AF_07/2019</t>
  </si>
  <si>
    <t>12,66</t>
  </si>
  <si>
    <t>100331</t>
  </si>
  <si>
    <t>RETIRADA E RECOLOCAÇÃO DE  TELHA CERÂMICA CAPA-CANAL, COM MAIS DE DUAS ÁGUAS, INCLUSO IÇAMENTO.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</si>
  <si>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</si>
  <si>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</si>
  <si>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</si>
  <si>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115,49</t>
  </si>
  <si>
    <t>RUFO EM CHAPA DE AÇO GALVANIZADO NÚMERO 24, CORTE DE 25 CM, INCLUSO TRANSPORTE VERTICAL. AF_07/2019</t>
  </si>
  <si>
    <t>34,40</t>
  </si>
  <si>
    <t>TELHAMENTO COM TELHA ONDULADA DE FIBRA DE VIDRO E = 0,6 MM, PARA TELHADO COM INCLINAÇÃO MAIOR QUE 10°, COM ATÉ 2 ÁGUAS, INCLUSO IÇAMENTO. AF_07/2019</t>
  </si>
  <si>
    <t>56,04</t>
  </si>
  <si>
    <t>ESTRUTURA METALICA EM ACO ESTRUTURAL PERFIL I 12 X 5 1/4</t>
  </si>
  <si>
    <t>ESTRUTURA METALICA EM ACO ESTRUTURAL PERFIL I 6 X 3 3/8</t>
  </si>
  <si>
    <t>8,20</t>
  </si>
  <si>
    <t>INSTALAÇÃO DE TESOURA (INTEIRA OU MEIA), EM AÇO, PARA VÃOS MAIORES OU IGUAIS A 3,0 M E MENORES QUE 6,0 M, INCLUSO IÇAMENTO. AF_07/2019</t>
  </si>
  <si>
    <t>158,16</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</si>
  <si>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</si>
  <si>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</si>
  <si>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238,94</t>
  </si>
  <si>
    <t>INSTALAÇÃO DE TESOURA (INTEIRA OU MEIA), EM AÇO, PARA VÃOS MAIORES OU IGUAIS A 10,0 M E MENORES QUE 12,0 M, INCLUSO IÇAMENTO. AF_07/2019</t>
  </si>
  <si>
    <t>303,41</t>
  </si>
  <si>
    <t>TRAMA DE AÇO COMPOSTA POR RIPAS, CAIBROS E TERÇAS PARA TELHADOS DE ATÉ 2 ÁGUAS PARA TELHA DE ENCAIXE DE CERÂMICA OU DE CONCRETO, INCLUSO TRANSPORTE VERTICAL. AF_07/2019</t>
  </si>
  <si>
    <t>77,91</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</si>
  <si>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</si>
  <si>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</si>
  <si>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</si>
  <si>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85,46</t>
  </si>
  <si>
    <t>TRAMA DE AÇO COMPOSTA POR RIPAS E CAIBROS PARA TELHADOS DE MAIS DE 2 ÁGUAS PARA TELHA DE ENCAIXE DE CERÂMICA OU DE CONCRETO, INCLUSO TRANSPORTE VERTICAL. AF_07/2019</t>
  </si>
  <si>
    <t>44,03</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</si>
  <si>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</si>
  <si>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</si>
  <si>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83,58</t>
  </si>
  <si>
    <t>TRAMA DE AÇO COMPOSTA POR RIPAS E CAIBROS PARA TELHADOS DE ATÉ 2 ÁGUAS PARA TELHA CERÂMICA CAPA-CANAL, INCLUSO TRANSPORTE VERTICAL. AF_07/2019</t>
  </si>
  <si>
    <t>34,79</t>
  </si>
  <si>
    <t>TRAMA DE AÇO COMPOSTA POR RIPAS PARA TELHADOS DE ATÉ 2 ÁGUAS PARA TELHA CERÂMICA CAPA-CANAL, INCLUSO TRANSPORTE VERTICAL. AF_07/2019</t>
  </si>
  <si>
    <t>12,82</t>
  </si>
  <si>
    <t>TRAMA DE AÇO COMPOSTA POR RIPAS, CAIBROS E TERÇAS PARA TELHADOS DE MAIS DE 2 ÁGUAS PARA TELHA CERÂMICA CAPA-CANAL, INCLUSO TRANSPORTE VERTICAL. AF_07/2019</t>
  </si>
  <si>
    <t>91,42</t>
  </si>
  <si>
    <t>TRAMA DE AÇO COMPOSTA POR RIPAS E CAIBROS PARA TELHADOS DE MAIS DE 2 ÁGUAS PARA TELHA CERÂMICA CAPA-CANAL, INCLUSO TRANSPORTE VERTICAL. AF_07/2019</t>
  </si>
  <si>
    <t>39,17</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</si>
  <si>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</si>
  <si>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</si>
  <si>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</si>
  <si>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38,33</t>
  </si>
  <si>
    <t>FABRICAÇÃO E INSTALAÇÃO DE TESOURA INTEIRA EM AÇO, VÃO DE 3 M, PARA TELHA CERÂMICA OU DE CONCRETO, INCLUSO IÇAMENTO. AF_12/2015</t>
  </si>
  <si>
    <t>536,58</t>
  </si>
  <si>
    <t>FABRICAÇÃO E INSTALAÇÃO DE TESOURA INTEIRA EM AÇO, VÃO DE 4 M, PARA TELHA CERÂMICA OU DE CONCRETO, INCLUSO IÇAMENTO. AF_12/2015</t>
  </si>
  <si>
    <t>622,32</t>
  </si>
  <si>
    <t>FABRICAÇÃO E INSTALAÇÃO DE TESOURA INTEIRA EM AÇO, VÃO DE 5 M, PARA TELHA CERÂMICA OU DE CONCRETO, INCLUSO IÇAMENTO. AF_12/2015</t>
  </si>
  <si>
    <t>708,06</t>
  </si>
  <si>
    <t>FABRICAÇÃO E INSTALAÇÃO DE TESOURA INTEIRA EM AÇO, VÃO DE 6 M, PARA TELHA CERÂMICA OU DE CONCRETO, INCLUSO IÇAMENTO. AF_12/2015</t>
  </si>
  <si>
    <t>889,92</t>
  </si>
  <si>
    <t>FABRICAÇÃO E INSTALAÇÃO DE TESOURA INTEIRA EM AÇO, VÃO DE 7 M, PARA TELHA CERÂMICA OU DE CONCRETO, INCLUSO IÇAMENTO. AF_12/2015</t>
  </si>
  <si>
    <t>975,66</t>
  </si>
  <si>
    <t>FABRICAÇÃO E INSTALAÇÃO DE TESOURA INTEIRA EM AÇO, VÃO DE 8 M, PARA TELHA CERÂMICA OU DE CONCRETO, INCLUSO IÇAMENTO. AF_12/2015</t>
  </si>
  <si>
    <t>1.101,49</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</si>
  <si>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</si>
  <si>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</si>
  <si>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1.259,36</t>
  </si>
  <si>
    <t>FABRICAÇÃO E INSTALAÇÃO DE TESOURA INTEIRA EM AÇO, VÃO DE 10 M, PARA TELHA CERÂMICA OU DE CONCRETO, INCLUSO IÇAMENTO. AF_12/2015</t>
  </si>
  <si>
    <t>1.412,40</t>
  </si>
  <si>
    <t>FABRICAÇÃO E INSTALAÇÃO DE TESOURA INTEIRA EM AÇO, VÃO DE 11 M, PARA TELHA CERÂMICA OU DE CONCRETO, INCLUSO IÇAMENTO. AF_12/2015</t>
  </si>
  <si>
    <t>1.498,14</t>
  </si>
  <si>
    <t>FABRICAÇÃO E INSTALAÇÃO DE TESOURA INTEIRA EM AÇO, VÃO DE 12 M, PARA TELHA CERÂMICA OU DE CONCRETO, INCLUSO IÇAMENTO. AF_12/2015</t>
  </si>
  <si>
    <t>1.600,57</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</si>
  <si>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</si>
  <si>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</si>
  <si>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605,63</t>
  </si>
  <si>
    <t>FABRICAÇÃO E INSTALAÇÃO DE TESOURA INTEIRA EM AÇO, VÃO DE 5 M, PARA TELHA ONDULADA DE FIBROCIMENTO, METÁLICA, PLÁSTICA OU TERMOACÚSTICA, INCLUSO IÇAMENTO. AF_12/2015</t>
  </si>
  <si>
    <t>691,37</t>
  </si>
  <si>
    <t>FABRICAÇÃO E INSTALAÇÃO DE TESOURA INTEIRA EM AÇO, VÃO DE 6 M, PARA TELHA ONDULADA DE FIBROCIMENTO, METÁLICA, PLÁSTICA OU TERMOACÚSTICA, INCLUSO IÇAMENTO. AF_12/2015</t>
  </si>
  <si>
    <t>856,54</t>
  </si>
  <si>
    <t>FABRICAÇÃO E INSTALAÇÃO DE TESOURA INTEIRA EM AÇO, VÃO DE 7 M, PARA TELHA ONDULADA DE FIBROCIMENTO, METÁLICA, PLÁSTICA OU TERMOACÚSTICA, INCLUSO IÇAMENTO. AF_12/2015</t>
  </si>
  <si>
    <t>942,28</t>
  </si>
  <si>
    <t>FABRICAÇÃO E INSTALAÇÃO DE TESOURA INTEIRA EM AÇO, VÃO DE 8 M, PARA TELHA ONDULADA DE FIBROCIMENTO, METÁLICA, PLÁSTICA OU TERMOACÚSTICA, INCLUSO IÇAMENTO, INCLUSO IÇAMENTO. AF_12/2015</t>
  </si>
  <si>
    <t>1.068,11</t>
  </si>
  <si>
    <t>FABRICAÇÃO E INSTALAÇÃO DE TESOURA INTEIRA EM AÇO, VÃO DE 9 M, PARA TELHA ONDULADA DE FIBROCIMENTO, METÁLICA, PLÁSTICA OU TERMOACÚSTICA, INCLUSO IÇAMENTO. AF_12/2015</t>
  </si>
  <si>
    <t>1.192,60</t>
  </si>
  <si>
    <t>FABRICAÇÃO E INSTALAÇÃO DE TESOURA INTEIRA EM AÇO, VÃO DE 10 M, PARA TELHA ONDULADA DE FIBROCIMENTO, METÁLICA, PLÁSTICA OU TERMOACÚSTICA, INCLUSO IÇAMENTO. AF_12/2015</t>
  </si>
  <si>
    <t>1.362,33</t>
  </si>
  <si>
    <t>FABRICAÇÃO E INSTALAÇÃO DE TESOURA INTEIRA EM AÇO, VÃO DE 11 M, PARA TELHA ONDULADA DE FIBROCIMENTO, METÁLICA, PLÁSTICA OU TERMOACÚSTICA, INCLUSO IÇAMENTO. AF_12/2015</t>
  </si>
  <si>
    <t>1.448,07</t>
  </si>
  <si>
    <t>FABRICAÇÃO E INSTALAÇÃO DE TESOURA INTEIRA EM AÇO, VÃO DE 12 M, PARA TELHA ONDULADA DE FIBROCIMENTO, METÁLICA, PLÁSTICA OU TERMOACÚSTICA, INCLUSO IÇAMENTO. AF_12/2015</t>
  </si>
  <si>
    <t>1.533,81</t>
  </si>
  <si>
    <t>100357</t>
  </si>
  <si>
    <t>FABRICAÇÃO E INSTALAÇÃO DE MEIA TESOURA DE MADEIRA NÃO APARELHADA, COM VÃO DE 3 M, PARA TELHA CERÂMICA OU DE CONCRETO, INCLUSO IÇAMENTO. AF_07/2019</t>
  </si>
  <si>
    <t>716,57</t>
  </si>
  <si>
    <t>100358</t>
  </si>
  <si>
    <t>FABRICAÇÃO E INSTALAÇÃO DE MEIA TESOURA DE MADEIRA NÃO APARELHADA, COM VÃO DE 4 M, PARA TELHA CERÂMICA OU DE CONCRETO, INCLUSO IÇAMENTO. AF_07/2019</t>
  </si>
  <si>
    <t>993,41</t>
  </si>
  <si>
    <t>100359</t>
  </si>
  <si>
    <t>FABRICAÇÃO E INSTALAÇÃO DE MEIA TESOURA DE MADEIRA NÃO APARELHADA, COM VÃO DE 5 M, PARA TELHA CERÂMICA OU DE CONCRETO, INCLUSO IÇAMENTO. AF_07/2019</t>
  </si>
  <si>
    <t>1.035,39</t>
  </si>
  <si>
    <t>100360</t>
  </si>
  <si>
    <t>FABRICAÇÃO E INSTALAÇÃO DE MEIA TESOURA DE MADEIRA NÃO APARELHADA, COM VÃO DE 6 M, PARA TELHA CERÂMICA OU DE CONCRETO, INCLUSO IÇAMENTO. AF_07/2019</t>
  </si>
  <si>
    <t>1.145,38</t>
  </si>
  <si>
    <t>100361</t>
  </si>
  <si>
    <t>FABRICAÇÃO E INSTALAÇÃO DE MEIA TESOURA DE MADEIRA NÃO APARELHADA, COM VÃO DE 7 M, PARA TELHA CERÂMICA OU DE CONCRETO, INCLUSO IÇAMENTO. AF_07/2019</t>
  </si>
  <si>
    <t>1.440,09</t>
  </si>
  <si>
    <t>100362</t>
  </si>
  <si>
    <t>FABRICAÇÃO E INSTALAÇÃO DE MEIA TESOURA DE MADEIRA NÃO APARELHADA, COM VÃO DE 8 M, PARA TELHA CERÂMICA OU DE CONCRETO, INCLUSO IÇAMENTO. AF_07/2019</t>
  </si>
  <si>
    <t>1.788,65</t>
  </si>
  <si>
    <t>100363</t>
  </si>
  <si>
    <t>FABRICAÇÃO E INSTALAÇÃO DE MEIA TESOURA DE MADEIRA NÃO APARELHADA, COM VÃO DE 9 M, PARA TELHA CERÂMICA OU DE CONCRETO, INCLUSO IÇAMENTO. AF_07/2019</t>
  </si>
  <si>
    <t>1.850,55</t>
  </si>
  <si>
    <t>100364</t>
  </si>
  <si>
    <t>FABRICAÇÃO E INSTALAÇÃO DE MEIA TESOURA DE MADEIRA NÃO APARELHADA, COM VÃO DE 10 M, PARA TELHA CERÂMICA OU DE CONCRETO, INCLUSO IÇAMENTO. AF_07/2019</t>
  </si>
  <si>
    <t>2.022,37</t>
  </si>
  <si>
    <t>100365</t>
  </si>
  <si>
    <t>FABRICAÇÃO E INSTALAÇÃO DE MEIA TESOURA DE MADEIRA NÃO APARELHADA, COM VÃO DE 11 M, PARA TELHA CERÂMICA OU DE CONCRETO, INCLUSO IÇAMENTO. AF_07/2019</t>
  </si>
  <si>
    <t>2.352,04</t>
  </si>
  <si>
    <t>100366</t>
  </si>
  <si>
    <t>FABRICAÇÃO E INSTALAÇÃO DE MEIA TESOURA DE MADEIRA NÃO APARELHADA, COM VÃO DE 12 M, PARA TELHA CERÂMICA OU DE CONCRETO, INCLUSO IÇAMENTO. AF_07/2019</t>
  </si>
  <si>
    <t>2.498,86</t>
  </si>
  <si>
    <t>100367</t>
  </si>
  <si>
    <t>FABRICAÇÃO E INSTALAÇÃO DE MEIA TESOURA DE MADEIRA NÃO APARELHADA, COM VÃO DE 3 M, PARA TELHA ONDULADA DE FIBROCIMENTO, ALUMÍNIO, PLÁSTICA OU TERMOACÚSTICA, INCLUSO IÇAMENTO. AF_07/2019</t>
  </si>
  <si>
    <t>700,42</t>
  </si>
  <si>
    <t>100368</t>
  </si>
  <si>
    <t>FABRICAÇÃO E INSTALAÇÃO DE MEIA TESOURA DE MADEIRA NÃO APARELHADA, COM VÃO DE 4 M, PARA TELHA ONDULADA DE FIBROCIMENTO, ALUMÍNIO, PLÁSTICA OU TERMOACÚSTICA, INCLUSO IÇAMENTO. AF_07/2019</t>
  </si>
  <si>
    <t>972,70</t>
  </si>
  <si>
    <t>100369</t>
  </si>
  <si>
    <t>FABRICAÇÃO E INSTALAÇÃO DE MEIA TESOURA DE MADEIRA NÃO APARELHADA, COM VÃO DE 5 M, PARA TELHA ONDULADA DE FIBROCIMENTO, ALUMÍNIO, PLÁSTICA OU TERMOACÚSTICA, INCLUSO IÇAMENTO. AF_07/2019</t>
  </si>
  <si>
    <t>1.014,69</t>
  </si>
  <si>
    <t>100370</t>
  </si>
  <si>
    <t>FABRICAÇÃO E INSTALAÇÃO DE MEIA TESOURA DE MADEIRA NÃO APARELHADA, COM VÃO DE 6 M, PARA TELHA ONDULADA DE FIBROCIMENTO, ALUMÍNIO, PLÁSTICA OU TERMOACÚSTICA, INCLUSO IÇAMENTO. AF_07/2019</t>
  </si>
  <si>
    <t>1.185,61</t>
  </si>
  <si>
    <t>100371</t>
  </si>
  <si>
    <t>FABRICAÇÃO E INSTALAÇÃO DE MEIA TESOURA DE MADEIRA NÃO APARELHADA, COM VÃO DE 7 M, PARA TELHA ONDULADA DE FIBROCIMENTO, ALUMÍNIO, PLÁSTICA OU TERMOACÚSTICA, INCLUSO IÇAMENTO. AF_07/2019</t>
  </si>
  <si>
    <t>1.384,23</t>
  </si>
  <si>
    <t>100372</t>
  </si>
  <si>
    <t>FABRICAÇÃO E INSTALAÇÃO DE MEIA TESOURA DE MADEIRA NÃO APARELHADA, COM VÃO DE 8 M, PARA TELHA ONDULADA DE FIBROCIMENTO, ALUMÍNIO, PLÁSTICA OU TERMOACÚSTICA, INCLUSO IÇAMENTO. AF_07/2019</t>
  </si>
  <si>
    <t>1.699,35</t>
  </si>
  <si>
    <t>100373</t>
  </si>
  <si>
    <t>FABRICAÇÃO E INSTALAÇÃO DE MEIA TESOURA DE MADEIRA NÃO APARELHADA, COM VÃO DE 9 M, PARA TELHA ONDULADA DE FIBROCIMENTO, ALUMÍNIO, PLÁSTICA OU TERMOACÚSTICA, INCLUSO IÇAMENTO. AF_07/2019</t>
  </si>
  <si>
    <t>1.750,89</t>
  </si>
  <si>
    <t>100374</t>
  </si>
  <si>
    <t>FABRICAÇÃO E INSTALAÇÃO DE MEIA TESOURA DE MADEIRA NÃO APARELHADA, COM VÃO DE 10 M, PARA TELHA ONDULADA DE FIBROCIMENTO, ALUMÍNIO, PLÁSTICA OU TERMOACÚSTICA, INCLUSO IÇAMENTO. AF_07/2019</t>
  </si>
  <si>
    <t>1.888,58</t>
  </si>
  <si>
    <t>100375</t>
  </si>
  <si>
    <t>FABRICAÇÃO E INSTALAÇÃO DE MEIA TESOURA DE MADEIRA NÃO APARELHADA, COM VÃO DE 11 M, PARA TELHA ONDULADA DE FIBROCIMENTO, ALUMÍNIO, PLÁSTICA OU TERMOACÚSTICA, INCLUSO IÇAMENTO. AF_07/2019</t>
  </si>
  <si>
    <t>2.157,67</t>
  </si>
  <si>
    <t>100376</t>
  </si>
  <si>
    <t>FABRICAÇÃO E INSTALAÇÃO DE MEIA TESOURA DE MADEIRA NÃO APARELHADA, COM VÃO DE 12 M, PARA TELHA ONDULADA DE FIBROCIMENTO, ALUMÍNIO, PLÁSTICA OU TERMOACÚSTICA, INCLUSO IÇAMENTO. AF_07/2019</t>
  </si>
  <si>
    <t>2.102,62</t>
  </si>
  <si>
    <t>100377</t>
  </si>
  <si>
    <t>FABRICAÇÃO E INSTALAÇÃO DE TESOURA EM AÇO, VÃOS MAIORES OU IGUAIS A 3,0 M E MENORES OU IGUAL A 6,0 M, INCLUSO IÇAMENTO. AF_07/2019</t>
  </si>
  <si>
    <t>100378</t>
  </si>
  <si>
    <t>FABRICAÇÃO E INSTALAÇÃO DE TESOURA EM AÇO, VÃOS MAIORES QUE 6,0 M E MENORES QUE 12,0 M, INCLUSO IÇAMENTO. AF_07/2019</t>
  </si>
  <si>
    <t>100382</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</si>
  <si>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</si>
  <si>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</si>
  <si>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567,40</t>
  </si>
  <si>
    <t>CALHA EM CONCRETO SIMPLES, EM MEIA CANA, DIAMETRO 200 MM</t>
  </si>
  <si>
    <t>27,89</t>
  </si>
  <si>
    <t>CALHA EM CONCRETO SIMPLES, EM MEIA CANA DE CONCRETO, DIAMETRO 600 MM</t>
  </si>
  <si>
    <t>78,40</t>
  </si>
  <si>
    <t>EXECUCAO DE DRENO COM TUBOS DE PVC CORRUGADO FLEXIVEL PERFURADO - DN 100</t>
  </si>
  <si>
    <t>EXECUCAO DE DRENO VERTICAL COM PEDRISCO, DIAMETRO 200MM</t>
  </si>
  <si>
    <t>EXECUCAO DE DRENO COM MANTA GEOTEXTIL 200 G/M2</t>
  </si>
  <si>
    <t>EXECUCAO DE DRENO COM MANTA GEOTEXTIL 400 G/M2</t>
  </si>
  <si>
    <t>EXECUCAO DE DRENO FRANCES COM AREIA MEDIA</t>
  </si>
  <si>
    <t>M3</t>
  </si>
  <si>
    <t>EXECUCAO DE DRENO FRANCES COM BRITA NUM 2</t>
  </si>
  <si>
    <t>105,95</t>
  </si>
  <si>
    <t>EXECUCAO DE DRENO FRANCES COM CASCALHO</t>
  </si>
  <si>
    <t>65,58</t>
  </si>
  <si>
    <t>EXECUCAO DE DRENOS DE CHORUME EM TUBOS DRENANTES DE CONCRETO, DIAM=200MM, ENVOLTOS EM BRITA E GEOTEXTIL</t>
  </si>
  <si>
    <t>68,51</t>
  </si>
  <si>
    <t>EXECUCAO DE DRENOS DE CHORUME EM TUBOS DRENANTES, PVC, DIAM=100 MM, ENVOLTOS EM BRITA E GEOTEXTIL</t>
  </si>
  <si>
    <t>EXECUCAO DE DRENOS DE CHORUME EM TUBOS DRENANTES, PVC, DIAM=150 MM, ENVOLTOS EM BRITA E GEOTEXTIL</t>
  </si>
  <si>
    <t>65,50</t>
  </si>
  <si>
    <t>TUBO PVC CORRUGADO RIGIDO PERFURADO DN 150 PARA DRENAGEM - FORNECIMENTO E INSTALACAO</t>
  </si>
  <si>
    <t>44,33</t>
  </si>
  <si>
    <t>TUBO PVC CORRUGADO PERFURADO 100 MM C/ JUNTA ELASTICA PARA DRENAGEM.</t>
  </si>
  <si>
    <t>EXECUCAO DRENO PROFUNDO, COM CORTE TRAPEZOIDAL EM SOLO, DE 70X80X150CM EXCL TUBO INCL MATERIAL EXECUCAO, COM SELO ENCHIMENTO MATERIAL DRENANTE E ESCAVACAO</t>
  </si>
  <si>
    <t>147,69</t>
  </si>
  <si>
    <t>EXECUCAO DE DRENO PROFUNDO, CORTE EM SOLO, COM TUBO POROSO D=0,20M</t>
  </si>
  <si>
    <t>97,22</t>
  </si>
  <si>
    <t>EXECUCAO DE DRENO CEGO</t>
  </si>
  <si>
    <t>99,48</t>
  </si>
  <si>
    <t>EXECUCAO DE DRENO DE TUBO DE CONRETO SIMPLES POROSO D=0,20 M (0,5MX0,5M) PARA GALERIAS DE AGUAS PLUVIAIS</t>
  </si>
  <si>
    <t>60,31</t>
  </si>
  <si>
    <t>FORNECIMENTO E INSTALACAO DE MANTA BIDIM RT - 14</t>
  </si>
  <si>
    <t>FORNECIMENTO/INSTALACAO MANTA BIDIM RT-16</t>
  </si>
  <si>
    <t>TUBO PVC DN 75 MM PARA DRENAGEM - FORNECIMENTO E INSTALACAO</t>
  </si>
  <si>
    <t>TUBO PVC DN 100 MM PARA DRENAGEM - FORNECIMENTO E INSTALACAO</t>
  </si>
  <si>
    <t>TUBO PVC D=2 COM MATERIAL DRENANTE PARA DRENO/BARBACA - FORNECIMENTO E INSTALACAO</t>
  </si>
  <si>
    <t>TUBO PVC D=3" COM MATERIAL DRENANTE PARA DRENO/BARBACA - FORNECIMENTO E INSTALACAO</t>
  </si>
  <si>
    <t>19,71</t>
  </si>
  <si>
    <t>TUBO PVC D=4" COM MATERIAL DRENANTE PARA DRENO/BARBACA - FORNECIMENTO E INSTALACAO</t>
  </si>
  <si>
    <t>21,34</t>
  </si>
  <si>
    <t>CAMADA VERTICAL DRENANTE C/ PEDRA BRITADA NUMS 1 E 2</t>
  </si>
  <si>
    <t>110,54</t>
  </si>
  <si>
    <t>FORNECIMENTO/INSTALACAO DE MANTA BIDIM RT-31</t>
  </si>
  <si>
    <t>FORNECIMENTO/INSTALACAO DE MANTA BIDIM RT-10</t>
  </si>
  <si>
    <t>FORNECIMENTO E LANCAMENTO DE PEDRA DE MAO</t>
  </si>
  <si>
    <t>168,72</t>
  </si>
  <si>
    <t>ENROCAMENTO COM PEDRA ARGAMASSADA TRAÇO 1:4 COM PEDRA DE MÃO</t>
  </si>
  <si>
    <t>360,47</t>
  </si>
  <si>
    <t>ENROCAMENTO MANUAL, SEM ARRUMACAO DO MATERIAL</t>
  </si>
  <si>
    <t>170,69</t>
  </si>
  <si>
    <t>ENROCAMENTO MANUAL, COM ARRUMACAO DO MATERIAL</t>
  </si>
  <si>
    <t>227,63</t>
  </si>
  <si>
    <t>ENSECADEIRA DE MADEIRA COM PAREDE SIMPLES</t>
  </si>
  <si>
    <t>132,22</t>
  </si>
  <si>
    <t>ENSECADEIRA DE MADEIRA COM PAREDE DUPLA</t>
  </si>
  <si>
    <t>333,58</t>
  </si>
  <si>
    <t>MURO DE GABIÃO, ENCHIMENTO COM PEDRA DE MÃO TIPO RACHÃO, DE GRAVIDADE, COM GAIOLAS DE COMPRIMENTO IGUAL A 2 M, PARA MUROS COM ALTURA MENOR OU IGUAL A 4 M  FORNECIMENTO E EXECUÇÃO. AF_12/2015</t>
  </si>
  <si>
    <t>506,58</t>
  </si>
  <si>
    <t>MURO DE GABIÃO, ENCHIMENTO COM PEDRA DE MÃO TIPO RACHÃO, DE GRAVIDADE, COM GAIOLAS DE COMPRIMENTO IGUAL A 5 M, PARA MUROS COM ALTURA MENOR OU IGUAL A 4 M  FORNECIMENTO E EXECUÇÃO. AF_12/2015</t>
  </si>
  <si>
    <t>485,73</t>
  </si>
  <si>
    <t>MURO DE GABIÃO, ENCHIMENTO COM PEDRA DE MÃO TIPO RACHÃO, DE GRAVIDADE, COM GAIOLAS DE COMPRIMENTO IGUAL A 2 M, PARA MUROS COM ALTURA MAIOR QUE 4 M E MENOR OU IGUAL A 6 M  FORNECIMENTO E EXECUÇÃO. AF_12/2015</t>
  </si>
  <si>
    <t>630,06</t>
  </si>
  <si>
    <t>MURO DE GABIÃO, ENCHIMENTO COM PEDRA DE MÃO TIPO RACHÃO, DE GRAVIDADE, COM GAIOLAS DE COMPRIMENTO IGUAL A 5 M, PARA MUROS COM ALTURA MAIOR QUE 4 M E MENOR OU IGUAL A 6 M   FORNECIMENTO E EXECUÇÃO. AF_12/2015</t>
  </si>
  <si>
    <t>576,94</t>
  </si>
  <si>
    <t>MURO DE GABIÃO, ENCHIMENTO COM PEDRA DE MÃO TIPO RACHÃO, DE GRAVIDADE, COM GAIOLAS DE COMPRIMENTO IGUAL A 2 M, PARA MUROS COM ALTURA MAIOR QUE 6 M E MENOR OU IGUAL A 10 M   FORNECIMENTO E EXECUÇÃO. AF_12/2015</t>
  </si>
  <si>
    <t>700,26</t>
  </si>
  <si>
    <t>MURO DE GABIÃO, ENCHIMENTO COM PEDRA DE MÃO TIPO RACHÃO, DE GRAVIDADE, COM GAIOLAS DE COMPRIMENTO IGUAL A 5 M, PARA MUROS COM ALTURA MAIOR QUE 6 M E MENOR OU IGUAL A 10 M FORNECIMENTO E EXECUÇÃO. AF_12/2015</t>
  </si>
  <si>
    <t>629,07</t>
  </si>
  <si>
    <t>MURO DE GABIÃO, ENCHIMENTO COM PEDRA DE MÃO TIPO RACHÃO, COM SOLO REFORÇADO, PARA MUROS COM ALTURA MENOR OU IGUAL A 4 M   FORNECIMENTO E EXECUÇÃO. AF_12/2015</t>
  </si>
  <si>
    <t>726,68</t>
  </si>
  <si>
    <t>MURO DE GABIÃO, ENCHIMENTO COM PEDRA DE MÃO TIPO RACHÃO, COM SOLO REFORÇADO, PARA MUROS COM ALTURA MAIOR QUE 4 M E MENOR OU IGUAL A 12 M   FORNECIMENTO E EXECUÇÃO. AF_12/2015</t>
  </si>
  <si>
    <t>1.254,39</t>
  </si>
  <si>
    <t>MURO DE GABIÃO, ENCHIMENTO COM PEDRA DE MÃO TIPO RACHÃO, COM SOLO REFORÇADO, PARA MUROS COM ALTURA MAIOR QUE 12 M E MENOR OU IGUAL A 20 M    FORNECIMENTO E EXECUÇÃO. AF_12/2015</t>
  </si>
  <si>
    <t>1.561,02</t>
  </si>
  <si>
    <t>MURO DE GABIÃO, ENCHIMENTO COM PEDRA DE MÃO TIPO RACHÃO, COM SOLO REFORÇADO, PARA MUROS COM ALTURA MAIOR QUE 20 M E MENOR OU IGUAL A 28 M   FORNECIMENTO E EXECUÇÃO. AF_12/2015</t>
  </si>
  <si>
    <t>1.866,46</t>
  </si>
  <si>
    <t>MURO DE GABIÃO, ENCHIMENTO COM RESÍDUO DE CONSTRUÇÃO E DEMOLIÇÃO, DE GRAVIDADE, COM GAIOLA TRAPEZOIDAL DE COMPRIMENTO IGUAL A 2 M, PARA MUROS COM ALTURA MENOR OU IGUAL A 2 M   FORNECIMENTO E EXECUÇÃO. AF_12/2015</t>
  </si>
  <si>
    <t>462,20</t>
  </si>
  <si>
    <t>MURO DE GABIÃO, ENCHIMENTO COM RESÍDUO DE CONSTRUÇÃO E DEMOLIÇÃO, DE GRAVIDADE, COM GAIOLA TRAPEZOIDAL DE COMPRIMENTO IGUAL A 2 M, PARA MUROS COM ALTURA MAIOR QUE 2 M E MENOR OU IGUAL A 4 M    FORNECIMENTO E EXECUÇÃO. AF_12/2015</t>
  </si>
  <si>
    <t>420,73</t>
  </si>
  <si>
    <t>PROTEÇÃO SUPERFICIAL DE CANAL EM GABIÃO TIPO COLCHÃO, ALTURA DE 17 CENTÍMETROS, ENCHIMENTO COM PEDRA DE MÃO TIPO RACHÃO - FORNECIMENTO E EXECUÇÃO. AF_12/2015</t>
  </si>
  <si>
    <t>186,11</t>
  </si>
  <si>
    <t>PROTEÇÃO SUPERFICIAL DE CANAL EM GABIÃO TIPO COLCHÃO, ALTURA DE 23 CENTÍMETROS, ENCHIMENTO COM PEDRA DE MÃO TIPO RACHÃO - FORNECIMENTO E EXECUÇÃO. AF_12/2015</t>
  </si>
  <si>
    <t>211,02</t>
  </si>
  <si>
    <t>PROTEÇÃO SUPERFICIAL DE CANAL EM GABIÃO TIPO COLCHÃO, ALTURA DE 30 CENTÍMETROS, ENCHIMENTO COM PEDRA DE MÃO TIPO RACHÃO - FORNECIMENTO E EXECUÇÃO. AF_12/2015</t>
  </si>
  <si>
    <t>241,28</t>
  </si>
  <si>
    <t>PROTEÇÃO SUPERFICIAL DE CANAL EM GABIÃO TIPO SACO, DIÂMETRO DE 65 CENTÍMETROS, ENCHIMENTO MANUAL COM PEDRA DE MÃO TIPO RACHÃO - FORNECIMENTO E EXECUÇÃO. AF_12/2015</t>
  </si>
  <si>
    <t>579,23</t>
  </si>
  <si>
    <t>EXECUÇÃO DE REVESTIMENTO DE CONCRETO PROJETADO COM ESPESSURA DE 7 CM, ARMADO COM TELA, INCLINAÇÃO MENOR QUE 90°, APLICAÇÃO CONTÍNUA, UTILIZANDO EQUIPAMENTO DE PROJEÇÃO COM 6 M³/H DE CAPACIDADE. AF_01/2016</t>
  </si>
  <si>
    <t>78,54</t>
  </si>
  <si>
    <t>EXECUÇÃO DE REVESTIMENTO DE CONCRETO PROJETADO COM ESPESSURA DE 10 CM, ARMADO COM TELA, INCLINAÇÃO MENOR QUE 90°, APLICAÇÃO CONTÍNUA, UTILIZANDO EQUIPAMENTO DE PROJEÇÃO COM 6 M³/H DE CAPACIDADE. AF_01/2016</t>
  </si>
  <si>
    <t>86,07</t>
  </si>
  <si>
    <t>EXECUÇÃO DE REVESTIMENTO DE CONCRETO PROJETADO COM ESPESSURA DE 7 CM, ARMADO COM TELA, INCLINAÇÃO DE 90°, APLICAÇÃO CONTÍNUA, UTILIZANDO EQUIPAMENTO DE PROJEÇÃO COM 6 M³/H DE CAPACIDADE. AF_01/2016</t>
  </si>
  <si>
    <t>115,22</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</si>
  <si>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</si>
  <si>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</si>
  <si>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91,89</t>
  </si>
  <si>
    <t>EXECUÇÃO DE REVESTIMENTO DE CONCRETO PROJETADO COM ESPESSURA DE 10 CM, ARMADO COM TELA, INCLINAÇÃO MENOR QUE 90°, APLICAÇÃO CONTÍNUA, UTILIZANDO EQUIPAMENTO DE PROJEÇÃO COM 3 M³/H DE CAPACIDADE. AF_01/2016</t>
  </si>
  <si>
    <t>100,81</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</si>
  <si>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</si>
  <si>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</si>
  <si>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140,04</t>
  </si>
  <si>
    <t>EXECUÇÃO DE REVESTIMENTO DE CONCRETO PROJETADO COM ESPESSURA DE 7 CM, ARMADO COM FIBRAS DE AÇO, INCLINAÇÃO MENOR QUE 90°, APLICAÇÃO CONTÍNUA, UTILIZANDO EQUIPAMENTO DE PROJEÇÃO COM 6 M³/H DE CAPACIDADE. AF_01/2016</t>
  </si>
  <si>
    <t>105,08</t>
  </si>
  <si>
    <t>EXECUÇÃO DE REVESTIMENTO DE CONCRETO PROJETADO COM ESPESSURA DE 10 CM, ARMADO COM FIBRAS DE AÇO, INCLINAÇÃO MENOR QUE 90°, APLICAÇÃO CONTÍNUA, UTILIZANDO EQUIPAMENTO DE PROJEÇÃO COM 6 M³/H DE CAPACIDADE. AF_01/2016</t>
  </si>
  <si>
    <t>123,35</t>
  </si>
  <si>
    <t>EXECUÇÃO DE REVESTIMENTO DE CONCRETO PROJETADO COM ESPESSURA DE 7 CM, ARMADO COM FIBRAS DE AÇO, INCLINAÇÃO DE 90°, APLICAÇÃO CONTÍNUA, UTILIZANDO EQUIPAMENTO DE PROJEÇÃO COM 6 M³/H DE CAPACIDADE. AF_01/2016</t>
  </si>
  <si>
    <t>110,21</t>
  </si>
  <si>
    <t>EXECUÇÃO DE REVESTIMENTO DE CONCRETO PROJETADO COM ESPESSURA DE 10 CM, ARMADO COM FIBRAS DE AÇO, INCLINAÇÃO DE 90°, APLICAÇÃO CONTÍNUA, UTILIZANDO EQUIPAMENTO DE PROJEÇÃO COM 6 M³/H DE CAPACIDADE. AF_01/2016</t>
  </si>
  <si>
    <t>128,30</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</si>
  <si>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</si>
  <si>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</si>
  <si>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139,32</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</si>
  <si>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</si>
  <si>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</si>
  <si>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148,23</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</si>
  <si>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</si>
  <si>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</si>
  <si>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95,95</t>
  </si>
  <si>
    <t>EXECUÇÃO DE REVESTIMENTO DE CONCRETO PROJETADO COM ESPESSURA DE 7 CM, ARMADO COM TELA, INCLINAÇÃO DE 90°, APLICAÇÃO DESCONTÍNUA, UTILIZANDO EQUIPAMENTO DE PROJEÇÃO COM 6 M³/H DE CAPACIDADE. AF_01/2016</t>
  </si>
  <si>
    <t>126,09</t>
  </si>
  <si>
    <t>EXECUÇÃO DE REVESTIMENTO DE CONCRETO PROJETADO COM ESPESSURA DE 10 CM, ARMADO COM TELA, INCLINAÇÃO DE 90°, APLICAÇÃO DESCONTÍNUA, UTILIZANDO EQUIPAMENTO DE PROJEÇÃO COM 6 M³/H DE CAPACIDADE. AF_01/2016</t>
  </si>
  <si>
    <t>134,07</t>
  </si>
  <si>
    <t>EXECUÇÃO DE REVESTIMENTO DE CONCRETO PROJETADO COM ESPESSURA DE 7 CM, ARMADO COM TELA, INCLINAÇÃO MENOR QUE 90°, APLICAÇÃO DESCONTÍNUA, UTILIZANDO EQUIPAMENTO DE PROJEÇÃO COM 3 M³/H DE CAPACIDADE. AF_01/2016</t>
  </si>
  <si>
    <t>99,75</t>
  </si>
  <si>
    <t>EXECUÇÃO DE REVESTIMENTO DE CONCRETO PROJETADO COM ESPESSURA DE 10 CM, ARMADO COM TELA, INCLINAÇÃO MENOR QUE 90°, APLICAÇÃO DESCONTÍNUA, UTILIZANDO EQUIPAMENTO DE PROJEÇÃO COM 3 M³/H DE CAPACIDADE. AF_01/2016</t>
  </si>
  <si>
    <t>109,13</t>
  </si>
  <si>
    <t>EXECUÇÃO DE REVESTIMENTO DE CONCRETO PROJETADO COM ESPESSURA DE 7 CM, ARMADO COM TELA, INCLINAÇÃO DE 90°, APLICAÇÃO DESCONTÍNUA, UTILIZANDO EQUIPAMENTO DE PROJEÇÃO COM 3 M³/H DE CAPACIDADE. AF_01/2016</t>
  </si>
  <si>
    <t>139,82</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</si>
  <si>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</si>
  <si>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</si>
  <si>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110,98</t>
  </si>
  <si>
    <t>EXECUÇÃO DE REVESTIMENTO DE CONCRETO PROJETADO COM ESPESSURA DE 10 CM, ARMADO COM FIBRAS DE AÇO, INCLINAÇÃO MENOR QUE 90°, APLICAÇÃO DESCONTÍNUA, UTILIZANDO EQUIPAMENTO DE PROJEÇÃO COM 6 M³/H DE CAPACIDADE. AF_01/2016</t>
  </si>
  <si>
    <t>129,59</t>
  </si>
  <si>
    <t>EXECUÇÃO DE REVESTIMENTO DE CONCRETO PROJETADO COM ESPESSURA DE 7 CM, ARMADO COM FIBRAS DE AÇO, INCLINAÇÃO DE 90°, APLICAÇÃO DESCONTÍNUA, UTILIZANDO EQUIPAMENTO DE PROJEÇÃO COM 6 M³/H DE CAPACIDADE. AF_01/2016</t>
  </si>
  <si>
    <t>113,50</t>
  </si>
  <si>
    <t>EXECUÇÃO DE REVESTIMENTO DE CONCRETO PROJETADO COM ESPESSURA DE 10 CM, ARMADO COM FIBRAS DE AÇO, INCLINAÇÃO DE 90°, APLICAÇÃO DESCONTÍNUA, UTILIZANDO EQUIPAMENTO DE PROJEÇÃO COM 6 M³/H DE CAPACIDADE. AF_01/2016</t>
  </si>
  <si>
    <t>131,95</t>
  </si>
  <si>
    <t>EXECUÇÃO DE REVESTIMENTO DE CONCRETO PROJETADO COM ESPESSURA DE 7 CM, ARMADO COM FIBRAS DE AÇO, INCLINAÇÃO MENOR QUE 90°, APLICAÇÃO DESCONTÍNUA, UTILIZANDO EQUIPAMENTO DE PROJEÇÃO COM 3 M³/H DE CAPACIDADE. AF_01/2016</t>
  </si>
  <si>
    <t>125,68</t>
  </si>
  <si>
    <t>EXECUÇÃO DE REVESTIMENTO DE CONCRETO PROJETADO COM ESPESSURA DE 10 CM, ARMADO COM FIBRAS DE AÇO, INCLINAÇÃO MENOR QUE 90°, APLICAÇÃO DESCONTÍNUA, UTILIZANDO EQUIPAMENTO DE PROJEÇÃO COM 3 M³/H DE CAPACIDADE. AF_01/2016</t>
  </si>
  <si>
    <t>145,59</t>
  </si>
  <si>
    <t>EXECUÇÃO DE REVESTIMENTO DE CONCRETO PROJETADO COM ESPESSURA DE 7 CM, ARMADO COM FIBRAS DE AÇO, INCLINAÇÃO DE 90°, APLICAÇÃO DESCONTÍNUA, UTILIZANDO EQUIPAMENTO DE PROJEÇÃO COM 3 M³/H DE CAPACIDADE. AF_01/2016</t>
  </si>
  <si>
    <t>132,85</t>
  </si>
  <si>
    <t>EXECUÇÃO DE REVESTIMENTO DE CONCRETO PROJETADO COM ESPESSURA DE 10 CM, ARMADO COM FIBRAS DE AÇO, INCLINAÇÃO DE 90°, APLICAÇÃO DESCONTÍNUA, UTILIZANDO EQUIPAMENTO DE PROJEÇÃO COM 3 M³/H DE CAPACIDADE. AF_01/2016</t>
  </si>
  <si>
    <t>152,68</t>
  </si>
  <si>
    <t>EXECUÇÃO DE GRAMPO PARA SOLO GRAMPEADO COM COMPRIMENTO MENOR OU IGUAL A 4 M, DIÂMETRO DE 10 CM, PERFURAÇÃO COM EQUIPAMENTO MANUAL E ARMADURA COM DIÂMETRO DE 16 MM. AF_05/2016</t>
  </si>
  <si>
    <t>169,25</t>
  </si>
  <si>
    <t>EXECUÇÃO DE GRAMPO PARA SOLO GRAMPEADO COM COMPRIMENTO MAIOR QUE 4 M E MENOR OU IGUAL A 6 M, DIÂMETRO DE 10 CM, PERFURAÇÃO COM EQUIPAMENTO MANUAL E ARMADURA COM DIÂMETRO DE 16 MM. AF_05/2016</t>
  </si>
  <si>
    <t>156,48</t>
  </si>
  <si>
    <t>EXECUÇÃO DE GRAMPO PARA SOLO GRAMPEADO COM COMPRIMENTO MAIOR QUE 6 M E MENOR OU IGUAL A 8 M, DIÂMETRO DE 10 CM, PERFURAÇÃO COM EQUIPAMENTO MANUAL E ARMADURA COM DIÂMETRO DE 16 MM. AF_05/2016</t>
  </si>
  <si>
    <t>148,85</t>
  </si>
  <si>
    <t>EXECUÇÃO DE GRAMPO PARA SOLO GRAMPEADO COM COMPRIMENTO MAIOR QUE 8 M E MENOR OU IGUAL A 10 M, DIÂMETRO DE 10 CM, PERFURAÇÃO COM EQUIPAMENTO MANUAL E ARMADURA COM DIÂMETRO DE 16 MM. AF_05/2016</t>
  </si>
  <si>
    <t>143,47</t>
  </si>
  <si>
    <t>EXECUÇÃO DE GRAMPO PARA SOLO GRAMPEADO COM COMPRIMENTO MAIOR QUE 10 M, DIÂMETRO DE 10 CM, PERFURAÇÃO COM EQUIPAMENTO MANUAL E ARMADURA COM DIÂMETRO DE 16 MM. AF_05/2016</t>
  </si>
  <si>
    <t>139,23</t>
  </si>
  <si>
    <t>EXECUÇÃO DE GRAMPO PARA SOLO GRAMPEADO COM COMPRIMENTO MENOR OU IGUAL A 4 M, DIÂMETRO DE 10 CM, PERFURAÇÃO COM EQUIPAMENTO MANUAL E ARMADURA COM DIÂMETRO DE 20 MM. AF_05/2016</t>
  </si>
  <si>
    <t>175,10</t>
  </si>
  <si>
    <t>EXECUÇÃO DE GRAMPO PARA SOLO GRAMPEADO COM COMPRIMENTO MAIOR QUE 4 M E MENOR OU IGUAL A 6 M, DIÂMETRO DE 10 CM, PERFURAÇÃO COM EQUIPAMENTO MANUAL E ARMADURA COM DIÂMETRO DE 20 MM. AF_05/2016</t>
  </si>
  <si>
    <t>161,60</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</si>
  <si>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</si>
  <si>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</si>
  <si>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148,05</t>
  </si>
  <si>
    <t>EXECUÇÃO DE GRAMPO PARA SOLO GRAMPEADO COM COMPRIMENTO MAIOR QUE 10 M, DIÂMETRO DE 10 CM, PERFURAÇÃO COM EQUIPAMENTO MANUAL E ARMADURA COM DIÂMETRO DE 20 MM. AF_05/2016</t>
  </si>
  <si>
    <t>143,68</t>
  </si>
  <si>
    <t>EXECUÇÃO DE GRAMPO PARA SOLO GRAMPEADO COM COMPRIMENTO MENOR OU IGUAL A 4 M, DIÂMETRO DE 7 CM, PERFURAÇÃO COM EQUIPAMENTO MANUAL E ARMADURA COM DIÂMETRO DE 16 MM. AF_05/2016</t>
  </si>
  <si>
    <t>160,66</t>
  </si>
  <si>
    <t>EXECUÇÃO DE GRAMPO PARA SOLO GRAMPEADO COM COMPRIMENTO MAIOR QUE 4 E MENOR OU IGUAL A 6 M, DIÂMETRO DE 7 CM, PERFURAÇÃO COM EQUIPAMENTO MANUAL E ARMADURA COM DIÂMETRO DE 16 MM. AF_05/2016</t>
  </si>
  <si>
    <t>147,90</t>
  </si>
  <si>
    <t>EXECUÇÃO DE GRAMPO PARA SOLO GRAMPEADO COM COMPRIMENTO MAIOR QUE 6 M E MENOR OU IGUAL A 8 M, DIÂMETRO DE 7 CM, PERFURAÇÃO COM EQUIPAMENTO MANUAL E ARMADURA COM DIÂMETRO DE 16 MM. AF_05/2016</t>
  </si>
  <si>
    <t>140,32</t>
  </si>
  <si>
    <t>EXECUÇÃO DE GRAMPO PARA SOLO GRAMPEADO COM COMPRIMENTO MAIOR QUE 8 M E MENOR OU IGUAL A 10 M, DIÂMETRO DE 7 CM, PERFURAÇÃO COM EQUIPAMENTO MANUAL E ARMADURA COM DIÂMETRO DE 16 MM. AF_05/2016</t>
  </si>
  <si>
    <t>132,39</t>
  </si>
  <si>
    <t>EXECUÇÃO DE GRAMPO PARA SOLO GRAMPEADO COM COMPRIMENTO MAIOR QUE 10 M, DIÂMETRO DE 7 CM, PERFURAÇÃO COM EQUIPAMENTO MANUAL E ARMADURA COM DIÂMETRO DE 16 MM. AF_05/2016</t>
  </si>
  <si>
    <t>130,75</t>
  </si>
  <si>
    <t>EXECUÇÃO DE GRAMPO PARA SOLO GRAMPEADO COM COMPRIMENTO MENOR OU IGUAL A 4 M, DIÂMETRO DE 7 CM, PERFURAÇÃO COM EQUIPAMENTO MANUAL E ARMADURA COM DIÂMETRO DE 20 MM. AF_05/2016</t>
  </si>
  <si>
    <t>166,49</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</si>
  <si>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</si>
  <si>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</si>
  <si>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</si>
  <si>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139,55</t>
  </si>
  <si>
    <t>EXECUÇÃO DE GRAMPO PARA SOLO GRAMPEADO COM COMPRIMENTO MAIOR QUE 10 M, DIÂMETRO DE 7 CM, PERFURAÇÃO COM EQUIPAMENTO MANUAL E ARMADURA COM DIÂMETRO DE 20 MM. AF_05/2016</t>
  </si>
  <si>
    <t>131,24</t>
  </si>
  <si>
    <t>EXECUÇÃO DE PROTEÇÃO DA CABEÇA DO TIRANTE COM USO DE FÔRMAS EM CHAPA COMPENSADA PLASTIFICADA DE MADEIRA E CONCRETO FCK =15 MPA. AF_07/2016</t>
  </si>
  <si>
    <t>22,85</t>
  </si>
  <si>
    <t>100332</t>
  </si>
  <si>
    <t>CONTENÇÃO EM PERFIL PRANCHADO COM PRANCHÃO DE MADEIRA, PERFIS ESPAÇADOS A 1,5 M PARA 1 SUBSOLO. AF_07/2019</t>
  </si>
  <si>
    <t>511,56</t>
  </si>
  <si>
    <t>100333</t>
  </si>
  <si>
    <t>CONTENÇÃO EM PERFIL PRANCHADO COM PRANCHÃO DE MADEIRA, PERFIS ESPAÇADOS A 1,5 M PARA 2 OU MAIS SUBSOLOS. AF_07/2019</t>
  </si>
  <si>
    <t>317,00</t>
  </si>
  <si>
    <t>100334</t>
  </si>
  <si>
    <t>CONTENÇÃO EM PERFIL PRANCHADO COM PRANCHÃO DE MADEIRA, PERFIS ESPAÇADOS A 2 M PARA 1 SUBSOLO. AF_07/2019</t>
  </si>
  <si>
    <t>405,57</t>
  </si>
  <si>
    <t>100335</t>
  </si>
  <si>
    <t>CONTENÇÃO EM PERFIL PRANCHADO COM PRANCHÃO DE MADEIRA, PERFIS ESPAÇADOS A 2 M PARA 2 OU MAIS SUBSOLOS. AF_07/2019</t>
  </si>
  <si>
    <t>259,65</t>
  </si>
  <si>
    <t>100341</t>
  </si>
  <si>
    <t>FABRICAÇÃO, MONTAGEM E DESMONTAGEM DE FÔRMA PARA CORTINA DE CONTENÇÃO, EM CHAPA DE MADEIRA COMPENSADA PLASTIFICADA, E = 18 MM, 10 UTILIZAÇÕES. AF_07/2019</t>
  </si>
  <si>
    <t>24,25</t>
  </si>
  <si>
    <t>100342</t>
  </si>
  <si>
    <t>ARMAÇÃO DE CORTINA DE CONTENÇÃO EM CONCRETO ARMADO, COM AÇO CA-50 DE 6,3 MM - MONTAGEM. AF_07/2019</t>
  </si>
  <si>
    <t>8,99</t>
  </si>
  <si>
    <t>100343</t>
  </si>
  <si>
    <t>ARMAÇÃO DE CORTINA DE CONTENÇÃO EM CONCRETO ARMADO, COM AÇO CA-50 DE 8 MM - MONTAGEM. AF_07/2019</t>
  </si>
  <si>
    <t>100344</t>
  </si>
  <si>
    <t>ARMAÇÃO DE CORTINA DE CONTENÇÃO EM CONCRETO ARMADO, COM AÇO CA-50 DE 10 MM - MONTAGEM. AF_07/2019</t>
  </si>
  <si>
    <t>100345</t>
  </si>
  <si>
    <t>ARMAÇÃO DE CORTINA DE CONTENÇÃO EM CONCRETO ARMADO, COM AÇO CA-50 DE 12,5 MM - MONTAGEM. AF_07/2019</t>
  </si>
  <si>
    <t>100346</t>
  </si>
  <si>
    <t>ARMAÇÃO DE CORTINA DE CONTENÇÃO EM CONCRETO ARMADO, COM AÇO CA-50 DE 16 MM - MONTAGEM. AF_07/2019</t>
  </si>
  <si>
    <t>100347</t>
  </si>
  <si>
    <t>ARMAÇÃO DE CORTINA DE CONTENÇÃO EM CONCRETO ARMADO, COM AÇO CA-50 DE 20 MM - MONTAGEM. AF_07/2019</t>
  </si>
  <si>
    <t>100348</t>
  </si>
  <si>
    <t>ARMAÇÃO DE CORTINA DE CONTENÇÃO EM CONCRETO ARMADO, COM AÇO CA-50 DE 25 MM - MONTAGEM. AF_07/2019</t>
  </si>
  <si>
    <t>100349</t>
  </si>
  <si>
    <t>CONCRETAGEM DE CORTINA DE CONTENÇÃO, ATRAVÉS DE BOMBA   LANÇAMENTO, ADENSAMENTO E ACABAMENTO. AF_07/2019</t>
  </si>
  <si>
    <t>362,97</t>
  </si>
  <si>
    <t>GRELHA EM FERRO FUNDIDO SIMPLES COM REQUADRO, CARGA MÁXIMA 12,5 T,  300 X 1000 MM, E = 15 MM, FORNECIDA E ASSENTADA COM ARGAMASSA 1:4 CIMENTO:AREIA.</t>
  </si>
  <si>
    <t>297,34</t>
  </si>
  <si>
    <t>BOCA P/BUEIRO SIMPLES TUBULAR D=0,40M EM CONCRETO CICLOPICO, INCLINDO FORMAS, ESCAVACAO, REATERRO E MATERIAIS, EXCLUINDO MATERIAL REATERRO JAZIDA E TRANSPORTE</t>
  </si>
  <si>
    <t>581,08</t>
  </si>
  <si>
    <t>BOCA PARA BUEIRO SIMPLES TUBULAR, DIAMETRO =0,60M, EM CONCRETO CICLOPICO, INCLUINDO FORMAS, ESCAVACAO, REATERRO E MATERIAIS, EXCLUINDO MATERIAL REATERRO JAZIDA E TRANSPORTE.</t>
  </si>
  <si>
    <t>945,95</t>
  </si>
  <si>
    <t>BOCA PARA BUEIRO SIMPLES TUBULAR, DIAMETRO =0,80M, EM CONCRETO CICLOPICO, INCLUINDO FORMAS, ESCAVACAO, REATERRO E MATERIAIS, EXCLUINDO MATERIAL REATERRO JAZIDA E TRANSPORTE.</t>
  </si>
  <si>
    <t>1.410,03</t>
  </si>
  <si>
    <t>BOCA PARA BUEIRO SIMPLES TUBULAR, DIAMETRO =1,00M, EM CONCRETO CICLOPICO, INCLUINDO FORMAS, ESCAVACAO, REATERRO E MATERIAIS, EXCLUINDO MATERIAL REATERRO JAZIDA E TRANSPORTE.</t>
  </si>
  <si>
    <t>1.979,36</t>
  </si>
  <si>
    <t>BOCA PARA BUEIRO SIMPLES TUBULAR, DIAMETRO =1,20M, EM CONCRETO CICLOPICO, INCLUINDO FORMAS, ESCAVACAO, REATERRO E MATERIAIS, EXCLUINDO MATERIAL REATERRO JAZIDA E TRANSPORTE.</t>
  </si>
  <si>
    <t>2.658,72</t>
  </si>
  <si>
    <t>BOCA PARA BUEIRO DUPLO TUBULAR, DIAMETRO =0,40M, EM CONCRETO CICLOPICO, INCLUINDO FORMAS, ESCAVACAO, REATERRO E MATERIAIS, EXCLUINDO MATERIAL REATERRO JAZIDA E TRANSPORTE.</t>
  </si>
  <si>
    <t>816,88</t>
  </si>
  <si>
    <t>BOCA PARA BUEIRO DUPLO TUBULAR, DIAMETRO =0,60M, EM CONCRETO CICLOPICO, INCLUINDO FORMAS, ESCAVACAO, REATERRO E MATERIAIS, EXCLUINDO MATERIAL REATERRO JAZIDA E TRANSPORTE.</t>
  </si>
  <si>
    <t>1.338,22</t>
  </si>
  <si>
    <t>BOCA PARA BUEIRO DUPLO TUBULAR, DIAMETRO =0,80M, EM CONCRETO CICLOPICO, INCLUINDO FORMAS, ESCAVACAO, REATERRO E MATERIAIS, EXCLUINDO MATERIAL REATERRO JAZIDA E TRANSPORTE.</t>
  </si>
  <si>
    <t>1.999,28</t>
  </si>
  <si>
    <t>BOCA PARA BUEIRO DUPLO TUBULAR, DIAMETRO =1,00M, EM CONCRETO CICLOPICO, INCLUINDO FORMAS, ESCAVACAO, REATERRO E MATERIAIS, EXCLUINDO MATERIAL REATERRO JAZIDA E TRANSPORTE.</t>
  </si>
  <si>
    <t>2.523,08</t>
  </si>
  <si>
    <t>BOCA PARA BUEIRO DUPLOTUBULAR, DIAMETRO =1,20M, EM CONCRETO CICLOPICO, INCLUINDO FORMAS, ESCAVACAO, REATERRO E MATERIAIS, EXCLUINDO MATERIAL REATERRO JAZIDA E TRANSPORTE.</t>
  </si>
  <si>
    <t>3.766,96</t>
  </si>
  <si>
    <t>BOCA PARA BUEIRO TRIPLO TUBULAR, DIAMETRO =0,40M, EM CONCRETO CICLOPICO, INCLUINDO FORMAS, ESCAVACAO, REATERRO E MATERIAIS, EXCLUINDO MATERIAL REATERRO JAZIDA E TRANSPORTE.</t>
  </si>
  <si>
    <t>1.052,29</t>
  </si>
  <si>
    <t>BOCA PARA BUEIRO TRIPLO TUBULAR, DIAMETRO =0,60M, EM CONCRETO CICLOPICO, INCLUINDO FORMAS, ESCAVACAO, REATERRO E MATERIAIS, EXCLUINDO MATERIAL REATERRO JAZIDA E TRANSPORTE.</t>
  </si>
  <si>
    <t>1.730,08</t>
  </si>
  <si>
    <t>BOCA PARA BUEIRO TRIPLO TUBULAR, DIAMETRO =0,80M, EM CONCRETO CICLOPICO, INCLUINDO FORMAS, ESCAVACAO, REATERRO E MATERIAIS, EXCLUINDO MATERIAL REATERRO JAZIDA E TRANSPORTE.</t>
  </si>
  <si>
    <t>2.588,20</t>
  </si>
  <si>
    <t>BOCA PARA BUEIRO TRIPLO TUBULAR, DIAMETRO =1,00M, EM CONCRETO CICLOPICO, INCLUINDO FORMAS, ESCAVACAO, REATERRO E MATERIAIS, EXCLUINDO MATERIAL REATERRO JAZIDA E TRANSPORTE.</t>
  </si>
  <si>
    <t>3.634,18</t>
  </si>
  <si>
    <t>BOCA PARA BUEIRO TRIPLO TUBULAR, DIAMETRO =1,20M, EM CONCRETO CICLOPICO, INCLUINDO FORMAS, ESCAVACAO, REATERRO E MATERIAIS, EXCLUINDO MATERIAL REATERRO JAZIDA E TRANSPORTE.</t>
  </si>
  <si>
    <t>4.875,28</t>
  </si>
  <si>
    <t>POCO DE VISITA PARA DRENAGEM PLUVIAL, EM CONCRETO ESTRUTURAL, DIMENSOES INTERNAS DE 90X150X80CM (LARGXCOMPXALT), PARA REDE DE 600 MM, EXCLUSOS TAMPAO E CHAMINE.</t>
  </si>
  <si>
    <t>1.304,14</t>
  </si>
  <si>
    <t>BOCA DE LOBO EM ALVENARIA TIJOLO MACICO, REVESTIDA C/ ARGAMASSA DE CIMENTO E AREIA 1:3, SOBRE LASTRO DE CONCRETO 10CM E TAMPA DE CONCRETO ARMADO</t>
  </si>
  <si>
    <t>750,35</t>
  </si>
  <si>
    <t>GRELHA FF 30X90CM, 135KG, P/ CX RALO COM ASSENTAMENTO DE ARGAMASSA CIMENTO/AREIA 1:4 - FORNECIMENTO E INSTALAÇÃO</t>
  </si>
  <si>
    <t>296,54</t>
  </si>
  <si>
    <t>POÇO DE INSPEÇÃO CIRCULAR PARA ESGOTO, EM ALVENARIA COM TIJOLOS CERÂMICOS MACIÇOS, DIÂMETRO INTERNO = 0,6 M, PROFUNDIDADE = 1 M, EXCLUINDO TAMPÃO. AF_05/2018</t>
  </si>
  <si>
    <t>815,25</t>
  </si>
  <si>
    <t>POÇO DE INSPEÇÃO CIRCULAR PARA ESGOTO, EM ALVENARIA COM TIJOLOS CERÂMICOS MACIÇOS, DIÂMETRO INTERNO = 0,6 M, PROFUNDIDADE = 1,5 M, EXCLUINDO TAMPÃO. AF_05/2018</t>
  </si>
  <si>
    <t>1.187,24</t>
  </si>
  <si>
    <t>BASE PARA POÇO DE VISITA CIRCULAR PARA  ESGOTO, EM ALVENARIA COM TIJOLOS CERÂMICOS MACIÇOS, DIÂMETRO INTERNO = 0,8 M, PROFUNDIDADE = 1,45 M, EXCLUINDO TAMPÃO. AF_05/2018</t>
  </si>
  <si>
    <t>1.515,65</t>
  </si>
  <si>
    <t>ACRÉSCIMO PARA POÇO DE VISITA CIRCULAR PARA ESGOTO, EM ALVENARIA COM TIJOLOS CERÂMICOS MACIÇOS, DIÂMETRO INTERNO = 0,8 M. AF_05/2018</t>
  </si>
  <si>
    <t>915,89</t>
  </si>
  <si>
    <t>ACRÉSCIMO PARA POÇO DE VISITA CIRCULAR PARA ESGOTO, EM CONCRETO PRÉ-MOLDADO, DIÂMETRO INTERNO = 1 M. AF_05/2018</t>
  </si>
  <si>
    <t>316,41</t>
  </si>
  <si>
    <t>ACRÉSCIMO PARA POÇO DE VISITA CIRCULAR PARA  ESGOTO, EM ALVENARIA COM TIJOLOS CERÂMICOS MACIÇOS, DIÂMETRO INTERNO = 1 M. AF_05/2018</t>
  </si>
  <si>
    <t>1.111,97</t>
  </si>
  <si>
    <t>ACRÉSCIMO PARA POÇO DE VISITA CIRCULAR PARA ESGOTO, EM CONCRETO PRÉ-MOLDADO, DIÂMETRO INTERNO = 1,2 M. AF_05/2018</t>
  </si>
  <si>
    <t>355,44</t>
  </si>
  <si>
    <t>BASE PARA POÇO DE VISITA CIRCULAR PARA  ESGOTO, EM ALVENARIA COM TIJOLOS CERÂMICOS MACIÇOS, DIÂMETRO INTERNO = 1,2 M, PROFUNDIDADE = 1,45 M, EXCLUINDO TAMPÃO. AF_05/2018</t>
  </si>
  <si>
    <t>2.185,80</t>
  </si>
  <si>
    <t>ACRÉSCIMO PARA POÇO DE VISITA CIRCULAR PARA ESGOTO, EM ALVENARIA COM TIJOLOS CERÂMICOS MACIÇOS, DIÂMETRO INTERNO = 1,2 M. AF_05/2018</t>
  </si>
  <si>
    <t>1.308,04</t>
  </si>
  <si>
    <t>ACRÉSCIMO PARA POÇO DE VISITA CIRCULAR PARA  ESGOTO, EM CONCRETO PRÉ-MOLDADO, DIÂMETRO INTERNO = 1,5 M. AF_05/2018</t>
  </si>
  <si>
    <t>550,82</t>
  </si>
  <si>
    <t>BASE PARA POÇO DE VISITA CIRCULAR PARA  ESGOTO, EM ALVENARIA COM TIJOLOS CERÂMICOS MACIÇOS, DIÂMETRO INTERNO = 1,5 M, PROFUNDIDADE = 1,45 M, EXCLUINDO TAMPÃO. AF_05/2018</t>
  </si>
  <si>
    <t>2.765,00</t>
  </si>
  <si>
    <t>ACRÉSCIMO PARA POÇO DE VISITA CIRCULAR PARA  ESGOTO, EM ALVENARIA COM TIJOLOS CERÂMICOS MACIÇOS, DIÂMETRO INTERNO = 1,5 M. AF_05/2018</t>
  </si>
  <si>
    <t>1.602,15</t>
  </si>
  <si>
    <t>BASE PARA POÇO DE VISITA RETANGULAR PARA  ESGOTO, EM ALVENARIA COM BLOCOS DE CONCRETO, DIMENSÕES INTERNAS = 1X1 M, PROFUNDIDADE = 1,45 M, EXCLUINDO TAMPÃO. AF_05/2018</t>
  </si>
  <si>
    <t>1.888,01</t>
  </si>
  <si>
    <t>ACRÉSCIMO PARA POÇO DE VISITA RETANGULAR PARA ESGOTO, EM ALVENARIA COM BLOCOS DE CONCRETO, DIMENSÕES INTERNAS = 1X1 M. AF_05/2018</t>
  </si>
  <si>
    <t>975,82</t>
  </si>
  <si>
    <t>BASE PARA POÇO DE VISITA RETANGULAR PARA ESGOTO, EM ALVENARIA COM BLOCOS DE CONCRETO, DIMENSÕES INTERNAS = 1X1,5 M, PROFUNDIDADE = 1,45 M, EXCLUINDO TAMPÃO. AF_05/2018</t>
  </si>
  <si>
    <t>2.380,94</t>
  </si>
  <si>
    <t>ACRÉSCIMO PARA POÇO DE VISITA RETANGULAR PARA ESGOTO, EM ALVENARIA COM BLOCOS DE CONCRETO, DIMENSÕES INTERNAS = 1X1,5 M. AF_05/2018</t>
  </si>
  <si>
    <t>1.168,88</t>
  </si>
  <si>
    <t>ACRÉSCIMO PARA POÇO DE VISITA RETANGULAR PARA ESGOTO, EM ALVENARIA COM BLOCOS DE CONCRETO, DIMENSÕES INTERNAS = 1X2 M. AF_05/2018</t>
  </si>
  <si>
    <t>1.361,94</t>
  </si>
  <si>
    <t>ACRÉSCIMO PARA POÇO DE VISITA RETANGULAR PARA ESGOTO, EM ALVENARIA COM BLOCOS DE CONCRETO, DIMENSÕES INTERNAS = 1X2,5 M. AF_05/2018</t>
  </si>
  <si>
    <t>1.554,98</t>
  </si>
  <si>
    <t>BASE PARA POÇO DE VISITA RETANGULAR PARA ESGOTO, EM ALVENARIA COM BLOCOS DE CONCRETO, DIMENSÕES INTERNAS = 1X3 M, PROFUNDIDADE = 1,45 M, EXCLUINDO TAMPÃO. AF_05/2018</t>
  </si>
  <si>
    <t>3.882,93</t>
  </si>
  <si>
    <t>ACRÉSCIMO PARA POÇO DE VISITA RETANGULAR PARA ESGOTO, EM ALVENARIA COM BLOCOS DE CONCRETO, DIMENSÕES INTERNAS = 1X3 M. AF_05/2018</t>
  </si>
  <si>
    <t>1.748,06</t>
  </si>
  <si>
    <t>ACRÉSCIMO PARA POÇO DE VISITA RETANGULAR PARA ESGOTO, EM ALVENARIA COM BLOCOS DE CONCRETO, DIMENSÕES INTERNAS = 1X3,5 M. AF_05/2018</t>
  </si>
  <si>
    <t>1.941,12</t>
  </si>
  <si>
    <t>BASE PARA POÇO DE VISITA RETANGULAR PARA ESGOTO, EM ALVENARIA COM BLOCOS DE CONCRETO, DIMENSÕES INTERNAS = 1X4 M, PROFUNDIDADE = 1,45 M, EXCLUINDO TAMPÃO. AF_05/2018</t>
  </si>
  <si>
    <t>4.874,59</t>
  </si>
  <si>
    <t>ACRÉSCIMO PARA POÇO DE VISITA RETANGULAR PARA ESGOTO, EM ALVENARIA COM BLOCOS DE CONCRETO, DIMENSÕES INTERNAS = 1X4 M. AF_05/2018</t>
  </si>
  <si>
    <t>2.134,16</t>
  </si>
  <si>
    <t>BASE PARA POÇO DE VISITA RETANGULAR PARA ESGOTO, EM ALVENARIA COM BLOCOS DE CONCRETO, DIMENSÕES INTERNAS = 1,5X1,5 M, PROFUNDIDADE = 1,45 M, EXCLUINDO TAMPÃO . AF_05/2018</t>
  </si>
  <si>
    <t>2.934,98</t>
  </si>
  <si>
    <t>ACRÉSCIMO PARA POÇO DE VISITA RETANGULAR PARA ESGOTO, EM ALVENARIA COM BLOCOS DE CONCRETO, DIMENSÕES INTERNAS = 1,5X1,5 M. AF_05/2018</t>
  </si>
  <si>
    <t>BASE PARA POÇO DE VISITA RETANGULAR PARA ESGOTO, EM ALVENARIA COM BLOCOS DE CONCRETO, DIMENSÕES INTERNAS = 1,5X2 M, PROFUNDIDADE = 1,45 M, EXCLUINDO TAMPÃO. AF_05/2018</t>
  </si>
  <si>
    <t>3.568,05</t>
  </si>
  <si>
    <t>ACRÉSCIMO PARA POÇO DE VISITA RETANGULAR PARA ESGOTO, EM ALVENARIA COM BLOCOS DE CONCRETO, DIMENSÕES INTERNAS = 1,5X2 M. AF_05/2018</t>
  </si>
  <si>
    <t>BASE PARA POÇO DE VISITA RETANGULAR PARA ESGOTO, EM ALVENARIA COM BLOCOS DE CONCRETO, DIMENSÕES INTERNAS = 1,5X2,5 M, PROFUNDIDADE = 1,45 M, EXCLUINDO TAMPÃO. AF_05/2018</t>
  </si>
  <si>
    <t>4.182,79</t>
  </si>
  <si>
    <t>ACRÉSCIMO PARA POÇO DE VISITA RETANGULAR PARA ESGOTO, EM ALVENARIA COM BLOCOS DE CONCRETO, DIMENSÕES INTERNAS = 1,5X2,5 M. AF_05/2018</t>
  </si>
  <si>
    <t>BASE PARA POÇO DE VISITA RETANGULAR PARA ESGOTO, EM ALVENARIA COM BLOCOS DE CONCRETO, DIMENSÕES INTERNAS = 1,5X3 M, PROFUNDIDADE = 1,45 M, EXCLUINDO TAMPÃO. AF_05/2018</t>
  </si>
  <si>
    <t>4.797,42</t>
  </si>
  <si>
    <t>ACRÉSCIMO PARA POÇO DE VISITA RETANGULAR PARA ESGOTO, EM ALVENARIA COM BLOCOS DE CONCRETO, DIMENSÕES INTERNAS = 1,5X3 M. AF_05/2018</t>
  </si>
  <si>
    <t>BASE PARA POÇO DE VISITA RETANGULAR PARA ESGOTO, EM ALVENARIA COM BLOCOS DE CONCRETO, DIMENSÕES INTERNAS = 1,5X3,5 M, PROFUNDIDADE = 1,45 M, EXCLUINDO TAMPÃO. AF_05/2018</t>
  </si>
  <si>
    <t>5.412,17</t>
  </si>
  <si>
    <t>ACRÉSCIMO PARA POÇO DE VISITA RETANGULAR PARA ESGOTO, EM ALVENARIA COM BLOCOS DE CONCRETO, DIMENSÕES INTERNAS = 1,5X3,5 M. AF_05/2018</t>
  </si>
  <si>
    <t>BASE PARA POÇO DE VISITA RETANGULAR PARA ESGOTO, EM ALVENARIA COM BLOCOS DE CONCRETO, DIMENSÕES INTERNAS = 1,5X4 M, PROFUNDIDADE = 1,45 M, EXCLUINDO TAMPÃO. AF_05/2018</t>
  </si>
  <si>
    <t>6.026,89</t>
  </si>
  <si>
    <t>ACRÉSCIMO PARA POÇO DE VISITA RETANGULAR PARA ESGOTO, EM ALVENARIA COM BLOCOS DE CONCRETO, DIMENSÕES INTERNAS = 1,5X4 M. AF_05/2018</t>
  </si>
  <si>
    <t>2.351,75</t>
  </si>
  <si>
    <t>BASE PARA POÇO DE VISITA RETANGULAR PARA ESGOTO, EM ALVENARIA COM BLOCOS DE CONCRETO, DIMENSÕES INTERNAS = 2X2 M, PROFUNDIDADE = 1,45 M, EXCLUINDO TAMPÃO. AF_05/2018</t>
  </si>
  <si>
    <t>4.302,27</t>
  </si>
  <si>
    <t>ACRÉSCIMO PARA POÇO DE VISITA RETANGULAR PARA ESGOTO, EM ALVENARIA COM BLOCOS DE CONCRETO, DIMENSÕES INTERNAS = 2X2 M. AF_05/2018</t>
  </si>
  <si>
    <t>1.772,60</t>
  </si>
  <si>
    <t>BASE PARA POÇO DE VISITA RETANGULAR PARA ESGOTO, EM ALVENARIA COM BLOCOS DE CONCRETO, DIMENSÕES INTERNAS = 2X2,5 M, PROFUNDIDADE = 1,45 M, EXCLUINDO TAMPÃO. AF_05/2018</t>
  </si>
  <si>
    <t>5.029,08</t>
  </si>
  <si>
    <t>ACRÉSCIMO PARA POÇO DE VISITA RETANGULAR PARA ESGOTO, EM ALVENARIA COM BLOCOS DE CONCRETO, DIMENSÕES INTERNAS = 2X2,5 M. AF_05/2018</t>
  </si>
  <si>
    <t>1.965,64</t>
  </si>
  <si>
    <t>BASE PARA POÇO DE VISITA RETANGULAR PARA ESGOTO, EM ALVENARIA COM BLOCOS DE CONCRETO, DIMENSÕES INTERNAS = 2X3 M, PROFUNDIDADE = 1,45 M, EXCLUINDO TAMPÃO. AF_05/2018</t>
  </si>
  <si>
    <t>5.797,84</t>
  </si>
  <si>
    <t>ACRÉSCIMO PARA POÇO DE VISITA RETANGULAR PARA ESGOTO, EM ALVENARIA COM BLOCOS DE CONCRETO, DIMENSÕES INTERNAS = 2X3 M. AF_05/2018</t>
  </si>
  <si>
    <t>2.158,70</t>
  </si>
  <si>
    <t>BASE PARA POÇO DE VISITA RETANGULAR PARA ESGOTO, EM ALVENARIA COM BLOCOS DE CONCRETO, DIMENSÕES INTERNAS = 2X3,5 M, PROFUNDIDADE = 1,45 M, EXCLUINDO TAMPÃO. AF_05/2018</t>
  </si>
  <si>
    <t>6.529,84</t>
  </si>
  <si>
    <t>ACRÉSCIMO PARA POÇO DE VISITA RETANGULAR PARA ESGOTO, EM ALVENARIA COM BLOCOS DE CONCRETO, DIMENSÕES INTERNAS = 2X3,5 M. AF_05/2018</t>
  </si>
  <si>
    <t>BASE PARA POÇO DE VISITA RETANGULAR PARA ESGOTO, EM ALVENARIA COM BLOCOS DE CONCRETO, DIMENSÕES INTERNAS = 2X4 M, PROFUNDIDADE = 1,45 M, EXCLUINDO TAMPÃO. AF_05/2018</t>
  </si>
  <si>
    <t>7.261,82</t>
  </si>
  <si>
    <t>ACRÉSCIMO PARA POÇO DE VISITA RETANGULAR PARA ESGOTO, EM ALVENARIA COM BLOCOS DE CONCRETO, DIMENSÕES INTERNAS = 2X4 M. AF_05/2018</t>
  </si>
  <si>
    <t>2.549,86</t>
  </si>
  <si>
    <t>BASE PARA POÇO DE VISITA RETANGULAR PARA ESGOTO, EM ALVENARIA COM BLOCOS DE CONCRETO, DIMENSÕES INTERNAS = 2,5X2,5 M, PROFUNDIDADE = 1,45 M, EXCLUINDO TAMPÃO. AF_05/2018</t>
  </si>
  <si>
    <t>5.914,07</t>
  </si>
  <si>
    <t>ACRÉSCIMO PARA POÇO DE VISITA RETANGULAR PARA ESGOTO, EM ALVENARIA COM BLOCOS DE CONCRETO, DIMENSÕES INTERNAS = 2,5X2,5 M. AF_05/2018</t>
  </si>
  <si>
    <t>2.163,81</t>
  </si>
  <si>
    <t>BASE PARA POÇO DE VISITA RETANGULAR PARA ESGOTO, EM ALVENARIA COM BLOCOS DE CONCRETO, DIMENSÕES INTERNAS = 2,5X3 M, PROFUNDIDADE = 1,45 M, EXCLUINDO TAMPÃO. AF_05/2018</t>
  </si>
  <si>
    <t>6.787,45</t>
  </si>
  <si>
    <t>ACRÉSCIMO PARA POÇO DE VISITA RETANGULAR PARA ESGOTO, EM ALVENARIA COM BLOCOS DE CONCRETO, DIMENSÕES INTERNAS = 2,5X3 M. AF_05/2018</t>
  </si>
  <si>
    <t>2.356,87</t>
  </si>
  <si>
    <t>BASE PARA POÇO DE VISITA RETANGULAR PARA ESGOTO, EM ALVENARIA COM BLOCOS DE CONCRETO, DIMENSÕES INTERNAS = 2,5X3,5 M, PROFUNDIDADE = 1,45 M, EXCLUINDO TAMPÃO. AF_05/2018</t>
  </si>
  <si>
    <t>7.660,84</t>
  </si>
  <si>
    <t>ACRÉSCIMO PARA POÇO DE VISITA RETANGULAR PARA ESGOTO, EM ALVENARIA COM BLOCOS DE CONCRETO, DIMENSÕES INTERNAS = 2,5X3,5 M. AF_05/2018</t>
  </si>
  <si>
    <t>BASE PARA POÇO DE VISITA RETANGULAR PARA ESGOTO, EM ALVENARIA COM BLOCOS DE CONCRETO, DIMENSÕES INTERNAS = 2,5X4 M, PROFUNDIDADE = 1,45 M, EXCLUINDO TAMPÃO. AF_05/2018</t>
  </si>
  <si>
    <t>8.534,26</t>
  </si>
  <si>
    <t>ACRÉSCIMO PARA POÇO DE VISITA RETANGULAR PARA ESGOTO, EM ALVENARIA COM BLOCOS DE CONCRETO, DIMENSÕES INTERNAS = 2,5X4 M. AF_05/2018</t>
  </si>
  <si>
    <t>2.748,03</t>
  </si>
  <si>
    <t>BASE PARA POÇO DE VISITA RETANGULAR PARA ESGOTO, EM ALVENARIA COM BLOCOS DE CONCRETO, DIMENSÕES INTERNAS = 3X3 M, PROFUNDIDADE = 1,45 M, EXCLUINDO TAMPÃO. AF_05/2018</t>
  </si>
  <si>
    <t>7.824,93</t>
  </si>
  <si>
    <t>ACRÉSCIMO PARA POÇO DE VISITA RETANGULAR PARA ESGOTO, EM ALVENARIA COM BLOCOS DE CONCRETO, DIMENSÕES INTERNAS = 3X3 M. AF_05/2018</t>
  </si>
  <si>
    <t>2.554,98</t>
  </si>
  <si>
    <t>BASE PARA POÇO DE VISITA RETANGULAR PARA ESGOTO, EM ALVENARIA COM BLOCOS DE CONCRETO, DIMENSÕES INTERNAS = 3X3,5 M, PROFUNDIDADE = 1,45 M, EXCLUINDO TAMPÃO. AF_05/2018</t>
  </si>
  <si>
    <t>8.826,62</t>
  </si>
  <si>
    <t>ACRÉSCIMO PARA POÇO DE VISITA RETANGULAR PARA ESGOTO, EM ALVENARIA COM BLOCOS DE CONCRETO, DIMENSÕES INTERNAS = 3X3,5 M. AF_05/2018</t>
  </si>
  <si>
    <t>BASE PARA POÇO DE VISITA RETANGULAR PARA ESGOTO, EM ALVENARIA COM BLOCOS DE CONCRETO, DIMENSÕES INTERNAS = 3X4 M, PROFUNDIDADE = 1,45 M, EXCLUINDO TAMPÃO. AF_05/2018</t>
  </si>
  <si>
    <t>9.828,30</t>
  </si>
  <si>
    <t>ACRÉSCIMO PARA POÇO DE VISITA RETANGULAR PARA ESGOTO, EM ALVENARIA COM BLOCOS DE CONCRETO, DIMENSÕES INTERNAS = 3X4 M. AF_05/2018</t>
  </si>
  <si>
    <t>2.946,20</t>
  </si>
  <si>
    <t>BASE PARA POÇO DE VISITA RETANGULAR PARA ESGOTO, EM ALVENARIA COM BLOCOS DE CONCRETO, DIMENSÕES INTERNAS = 3,5X3,5 M, PROFUNDIDADE = 1,45 M, EXCLUINDO TAMPÃO. AF_05/2018</t>
  </si>
  <si>
    <t>9.998,83</t>
  </si>
  <si>
    <t>ACRÉSCIMO PARA POÇO DE VISITA RETANGULAR PARA ESGOTO, EM ALVENARIA COM BLOCOS DE CONCRETO, DIMENSÕES INTERNAS = 3,5X3,5 M. AF_05/2018</t>
  </si>
  <si>
    <t>BASE PARA POÇO DE VISITA RETANGULAR PARA ESGOTO, EM ALVENARIA COM BLOCOS DE CONCRETO, DIMENSÕES INTERNAS = 3,5X4 M, PROFUNDIDADE = 1,45 M, EXCLUINDO TAMPÃO. AF_05/2018</t>
  </si>
  <si>
    <t>11.129,74</t>
  </si>
  <si>
    <t>ACRÉSCIMO PARA POÇO DE VISITA RETANGULAR PARA ESGOTO, EM ALVENARIA COM BLOCOS DE CONCRETO, DIMENSÕES INTERNAS = 3,5X4 M. AF_05/2018</t>
  </si>
  <si>
    <t>3.144,38</t>
  </si>
  <si>
    <t>BASE PARA POÇO DE VISITA RETANGULAR PARA ESGOTO, EM ALVENARIA COM BLOCOS DE CONCRETO, DIMENSÕES INTERNAS = 4X4 M, PROFUNDIDADE = 1,45 M, EXCLUINDO TAMPÃO. AF_05/2018</t>
  </si>
  <si>
    <t>12.438,70</t>
  </si>
  <si>
    <t>ACRÉSCIMO PARA POÇO DE VISITA RETANGULAR PARA ESGOTO, EM ALVENARIA COM BLOCOS DE CONCRETO, DIMENSÕES INTERNAS = 4X4 M. AF_05/2018</t>
  </si>
  <si>
    <t>3.292,46</t>
  </si>
  <si>
    <t>CHAMINÉ CIRCULAR PARA POÇO DE VISITA PARA ESGOTO, EM CONCRETO PRÉ-MOLDADO, DIÂMETRO INTERNO = 0,6 M. AF_05/2018</t>
  </si>
  <si>
    <t>170,74</t>
  </si>
  <si>
    <t>CHAMINÉ CIRCULAR PARA POÇO DE VISITA PARA ESGOTO, EM ALVENARIA COM TIJOLOS CERÂMICOS MACIÇOS, DIÂMETRO INTERNO = 0,6 M. AF_05/2018</t>
  </si>
  <si>
    <t>719,48</t>
  </si>
  <si>
    <t>BASE PARA POÇO DE VISITA CIRCULAR PARA  ESGOTO, EM ALVENARIA COM TIJOLOS CERÂMICOS MACIÇOS, DIÂMETRO INTERNO = 1 M, PROFUNDIDADE = 1,45 M, EXCLUINDO TAMPÃO. AF_05/2018</t>
  </si>
  <si>
    <t>1.854,82</t>
  </si>
  <si>
    <t>BASE PARA POÇO DE VISITA RETANGULAR PARA ESGOTO, EM ALVENARIA COM BLOCOS DE CONCRETO, DIMENSÕES INTERNAS = 1X3,5 M, PROFUNDIDADE = 1,45 M, EXCLUINDO TAMPÃO. AF_05/2018</t>
  </si>
  <si>
    <t>4.378,70</t>
  </si>
  <si>
    <t>BASE PARA POÇO DE VISITA RETANGULAR PARA ESGOTO, EM ALVENARIA COM BLOCOS DE CONCRETO, DIMENSÕES INTERNAS = 1X2 M, PROFUNDIDADE = 1,45 M, EXCLUINDO TAMPÃO. AF_05/2018</t>
  </si>
  <si>
    <t>2.873,82</t>
  </si>
  <si>
    <t>BASE PARA POÇO DE VISITA RETANGULAR PARA ESGOTO, EM ALVENARIA COM BLOCOS DE CONCRETO, DIMENSÕES INTERNAS = 1X2,5 M, PROFUNDIDADE = 1,45 M, EXCLUINDO TAMPÃO. AF_05/2018</t>
  </si>
  <si>
    <t>3.366,68</t>
  </si>
  <si>
    <t>ACRÉSCIMO PARA POÇO DE VISITA CIRCULAR PARA ESGOTO, EM CONCRETO PRÉ-MOLDADO, DIÂMETRO INTERNO = 0,8 M. AF_05/2018</t>
  </si>
  <si>
    <t>261,80</t>
  </si>
  <si>
    <t>BASE PARA POÇO DE VISITA CIRCULAR PARA  ESGOTO, EM CONCRETO PRÉ-MOLDADO, DIÂMETRO INTERNO = 1 M, PROFUNDIDADE = 1,45 M, EXCLUINDO TAMPÃO. AF_05/2018_P</t>
  </si>
  <si>
    <t>837,20</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</si>
  <si>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</si>
  <si>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</si>
  <si>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995,40</t>
  </si>
  <si>
    <t>(COMPOSIÇÃO REPRESENTATIVA) POÇO DE VISITA CIRCULAR PARA ESGOTO, EM CONCRETO PRÉ-MOLDADO, DIÂMETRO INTERNO = 1,0 M, PROFUNDIDADE DE 2,00 A 2,50 M, EXCLUINDO TAMPÃO. AF_04/2018</t>
  </si>
  <si>
    <t>1.153,61</t>
  </si>
  <si>
    <t>(COMPOSIÇÃO REPRESENTATIVA) POÇO DE VISITA CIRCULAR PARA ESGOTO, EM CONCRETO PRÉ-MOLDADO, DIÂMETRO INTERNO = 1,0 M, PROFUNDIDADE DE 2,50 A 3,00 M, EXCLUINDO TAMPÃO. AF_04/2018</t>
  </si>
  <si>
    <t>1.238,98</t>
  </si>
  <si>
    <t>(COMPOSIÇÃO REPRESENTATIVA) POÇO DE VISITA CIRCULAR PARA ESGOTO, EM CONCRETO PRÉ-MOLDADO, DIÂMETRO INTERNO = 1,0 M, PROFUNDIDADE DE 3,00 A 3,50 M, EXCLUINDO TAMPÃO. AF_04/2018</t>
  </si>
  <si>
    <t>1.324,35</t>
  </si>
  <si>
    <t>(COMPOSIÇÃO REPRESENTATIVA) POÇO DE VISITA CIRCULAR PARA ESGOTO, EM CONCRETO PRÉ-MOLDADO, DIÂMETRO INTERNO = 1,0 M, PROFUNDIDADE ATÉ 1,50 M, INCLUINDO TAMPÃO DE FERRO FUNDIDO, DIÂMETRO DE 60 CM. AF_04/2018</t>
  </si>
  <si>
    <t>1.216,84</t>
  </si>
  <si>
    <t>(COMPOSIÇÃO REPRESENTATIVA) POÇO DE VISITA CIRCULAR PARA ESGOTO, EM CONCRETO PRÉ-MOLDADO, DIÂMETRO INTERNO = 1,0 M, PROFUNDIDADE DE 1,50 A 2,00 M, INCLUINDO TAMPÃO DE FERRO FUNDIDO, DIÂMETRO DE 60 CM. AF_04/2018</t>
  </si>
  <si>
    <t>1.375,04</t>
  </si>
  <si>
    <t>(COMPOSIÇÃO REPRESENTATIVA) POÇO DE VISITA CIRCULAR PARA ESGOTO, EM CONCRETO PRÉ-MOLDADO, DIÂMETRO INTERNO = 1,0 M, PROFUNDIDADE DE 2,00 A 2,50 M, INCLUINDO TAMPÃO DE FERRO FUNDIDO, DIÂMETRO DE 60 CM. AF_04/2018</t>
  </si>
  <si>
    <t>1.533,25</t>
  </si>
  <si>
    <t>(COMPOSIÇÃO REPRESENTATIVA) POÇO DE VISITA CIRCULAR PARA ESGOTO, EM CONCRETO PRÉ-MOLDADO, DIÂMETRO INTERNO = 1,0 M, PROFUNDIDADE DE 2,50 A 3,00 M, INCLUINDO TAMPÃO DE FERRO FUNDIDO, DIÂMETRO DE 60 CM. AF_04/2018</t>
  </si>
  <si>
    <t>1.618,62</t>
  </si>
  <si>
    <t>(COMPOSIÇÃO REPRESENTATIVA) POÇO DE VISITA CIRCULAR PARA ESGOTO, EM CONCRETO PRÉ-MOLDADO, DIÂMETRO INTERNO = 1,0 M, PROFUNDIDADE DE 3,00 A 3,50 M, INCLUINDO TAMPÃO DE FERRO FUNDIDO, DIÂMETRO DE 60 CM. AF_04/2018</t>
  </si>
  <si>
    <t>1.703,99</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</si>
  <si>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</si>
  <si>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</si>
  <si>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2.839,82</t>
  </si>
  <si>
    <t>(COMPOSIÇÃO REPRESENTATIVA) POÇO DE VISITA CIRCULAR PARA ESGOTO, EM ALVENARIA COM TIJOLOS CERÂMICOS MACIÇOS, DIÂMETRO INTERNO = 1,2 M, PROFUNDIDADE DE 2,00 A 2,50 M, EXCLUINDO TAMPÃO. AF_04/2018</t>
  </si>
  <si>
    <t>3.493,84</t>
  </si>
  <si>
    <t>(COMPOSIÇÃO REPRESENTATIVA) POÇO DE VISITA CIRCULAR PARA ESGOTO, EM ALVENARIA COM TIJOLOS CERÂMICOS MACIÇOS, DIÂMETRO INTERNO = 1,2 M, PROFUNDIDADE DE 2,50 A 3,00 M, EXCLUINDO TAMPÃO. AF_04/2018</t>
  </si>
  <si>
    <t>3.853,58</t>
  </si>
  <si>
    <t>(COMPOSIÇÃO REPRESENTATIVA) POÇO DE VISITA CIRCULAR PARA ESGOTO, EM ALVENARIA COM TIJOLOS CERÂMICOS MACIÇOS, DIÂMETRO INTERNO = 1,2 M, PROFUNDIDADE DE 3,00 A 3,50 M, EXCLUINDO TAMPÃO. AF_04/2018</t>
  </si>
  <si>
    <t>4.213,32</t>
  </si>
  <si>
    <t>(COMPOSIÇÃO REPRESENTATIVA) POÇO DE VISITA CIRCULAR PARA ESGOTO, EM ALVENARIA COM TIJOLOS CERÂMICOS MACIÇOS, DIÂMETRO INTERNO = 1,2 M, PROFUNDIDADE ATÉ 1,50 M, INCLUINDO TAMPÃO DE FERRO FUNDIDO, DIÂMETRO DE 60 CM. AF_04/2018</t>
  </si>
  <si>
    <t>2.565,44</t>
  </si>
  <si>
    <t>(COMPOSIÇÃO REPRESENTATIVA) POÇO DE VISITA CIRCULAR PARA ESGOTO, EM ALVENARIA COM TIJOLOS CERÂMICOS MACIÇOS, DIÂMETRO INTERNO = 1,2 M, PROFUNDIDADE DE 1,50 A 2,00 M, INCLUINDO TAMPÃO DE FERRO FUNDIDO, DIÂMETRO DE 60 CM. AF_04/2018</t>
  </si>
  <si>
    <t>3.219,46</t>
  </si>
  <si>
    <t>(COMPOSIÇÃO REPRESENTATIVA) POÇO DE VISITA CIRCULAR PARA ESGOTO, EM ALVENARIA COM TIJOLOS CERÂMICOS MACIÇOS, DIÂMETRO INTERNO = 1,2 M, PROFUNDIDADE DE 2,00 A 2,50 M, INCLUINDO TAMPÃO DE FERRO FUNDIDO, DIÂMETRO DE 60 CM. AF_04/2018</t>
  </si>
  <si>
    <t>3.873,48</t>
  </si>
  <si>
    <t>(COMPOSIÇÃO REPRESENTATIVA) POÇO DE VISITA CIRCULAR PARA ESGOTO, EM ALVENARIA COM TIJOLOS CERÂMICOS MACIÇOS, DIÂMETRO INTERNO = 1,2 M, PROFUNDIDADE DE 2,50 A 3,00 M, INCLUINDO TAMPÃO DE FERRO FUNDIDO, DIÂMETRO DE 60 CM. AF_04/2018</t>
  </si>
  <si>
    <t>4.233,22</t>
  </si>
  <si>
    <t>(COMPOSIÇÃO REPRESENTATIVA) POÇO DE VISITA CIRCULAR PARA ESGOTO, EM ALVENARIA COM TIJOLOS CERÂMICOS MACIÇOS, DIÂMETRO INTERNO = 1,2 M, PROFUNDIDADE DE 3,00 A 3,50 M, INCLUINDO TAMPÃO DE FERRO FUNDIDO, DIÂMETRO DE 60 CM. AF_04/2018</t>
  </si>
  <si>
    <t>4.592,96</t>
  </si>
  <si>
    <t>ACRÉSCIMO PARA POÇO DE VISITA CIRCULAR PARA DRENAGEM, EM CONCRETO PRÉ-MOLDADO, DIÂMETRO INTERNO = 1,2 M. AF_05/2018</t>
  </si>
  <si>
    <t>347,84</t>
  </si>
  <si>
    <t>ACRÉSCIMO PARA POÇO DE VISITA RETANGULAR PARA DRENAGEM, EM ALVENARIA COM BLOCOS DE CONCRETO, DIMENSÕES INTERNAS = 1,5X1,5 M. AF_05/2018</t>
  </si>
  <si>
    <t>1.322,06</t>
  </si>
  <si>
    <t>BASE PARA POÇO DE VISITA CIRCULAR PARA DRENAGEM, EM ALVENARIA COM TIJOLOS CERÂMICOS MACIÇOS, DIÂMETRO INTERNO = 1,2 M, PROFUNDIDADE = 1,45 M, EXCLUINDO TAMPÃO. AF_05/2018</t>
  </si>
  <si>
    <t>2.121,72</t>
  </si>
  <si>
    <t>ACRÉSCIMO PARA POÇO DE VISITA CIRCULAR PARA DRENAGEM, EM ALVENARIA COM TIJOLOS CERÂMICOS MACIÇOS, DIÂMETRO INTERNO = 1,2 M. AF_05/2018</t>
  </si>
  <si>
    <t>1.256,69</t>
  </si>
  <si>
    <t>BASE PARA POÇO DE VISITA RETANGULAR PARA DRENAGEM, EM ALVENARIA COM BLOCOS DE CONCRETO, DIMENSÕES INTERNAS = 1,5X2 M, PROFUNDIDADE = 1,45 M, EXCLUINDO TAMPÃO. AF_05/2018</t>
  </si>
  <si>
    <t>3.485,99</t>
  </si>
  <si>
    <t>ACRÉSCIMO PARA POÇO DE VISITA CIRCULAR PARA DRENAGEM, EM CONCRETO PRÉ-MOLDADO, DIÂMETRO INTERNO = 1,5 M. AF_05/2018</t>
  </si>
  <si>
    <t>540,44</t>
  </si>
  <si>
    <t>ACRÉSCIMO PARA POÇO DE VISITA RETANGULAR PARA DRENAGEM, EM ALVENARIA COM BLOCOS DE CONCRETO, DIMENSÕES INTERNAS = 1,5X2 M. AF_05/2018</t>
  </si>
  <si>
    <t>1.509,25</t>
  </si>
  <si>
    <t>BASE PARA POÇO DE VISITA CIRCULAR PARA DRENAGEM, EM ALVENARIA COM TIJOLOS CERÂMICOS MACIÇOS, DIÂMETRO INTERNO = 1,5 M, PROFUNDIDADE = 1,45 M, EXCLUINDO TAMPÃO. AF_05/2018</t>
  </si>
  <si>
    <t>2.685,45</t>
  </si>
  <si>
    <t>ACRÉSCIMO PARA POÇO DE VISITA CIRCULAR PARA DRENAGEM, EM ALVENARIA COM TIJOLOS CERÂMICOS MACIÇOS, DIÂMETRO INTERNO = 1,5 M. AF_05/2018</t>
  </si>
  <si>
    <t>1.542,81</t>
  </si>
  <si>
    <t>BASE PARA POÇO DE VISITA RETANGULAR PARA DRENAGEM, EM ALVENARIA COM BLOCOS DE CONCRETO, DIMENSÕES INTERNAS = 1X1 M, PROFUNDIDADE = 1,45 M, EXCLUINDO TAMPÃO. AF_05/2018</t>
  </si>
  <si>
    <t>1.845,95</t>
  </si>
  <si>
    <t>ACRÉSCIMO PARA POÇO DE VISITA RETANGULAR PARA DRENAGEM, EM ALVENARIA COM BLOCOS DE CONCRETO, DIMENSÕES INTERNAS = 1X1 M. AF_05/2018</t>
  </si>
  <si>
    <t>947,67</t>
  </si>
  <si>
    <t>BASE PARA POÇO DE VISITA RETANGULAR PARA DRENAGEM, EM ALVENARIA COM BLOCOS DE CONCRETO, DIMENSÕES INTERNAS = 1,5X2,5 M, PROFUNDIDADE = 1,45 M, EXCLUINDO TAMPÃO. AF_05/2018</t>
  </si>
  <si>
    <t>4.085,89</t>
  </si>
  <si>
    <t>BASE PARA POÇO DE VISITA RETANGULAR PARA DRENAGEM, EM ALVENARIA COM BLOCOS DE CONCRETO, DIMENSÕES INTERNAS = 1X1,5 M, PROFUNDIDADE = 1,45 M, EXCLUINDO TAMPÃO. AF_05/2018</t>
  </si>
  <si>
    <t>2.327,56</t>
  </si>
  <si>
    <t>ACRÉSCIMO PARA POÇO DE VISITA RETANGULAR PARA DRENAGEM, EM ALVENARIA COM BLOCOS DE CONCRETO, DIMENSÕES INTERNAS = 1X1,5 M. AF_05/2018</t>
  </si>
  <si>
    <t>1.134,88</t>
  </si>
  <si>
    <t>ACRÉSCIMO PARA POÇO DE VISITA RETANGULAR PARA DRENAGEM, EM ALVENARIA COM BLOCOS DE CONCRETO, DIMENSÕES INTERNAS = 1,5X2,5 M. AF_05/2018</t>
  </si>
  <si>
    <t>BASE PARA POÇO DE VISITA RETANGULAR PARA DRENAGEM, EM ALVENARIA COM BLOCOS DE CONCRETO, DIMENSÕES INTERNAS = 1X2 M, PROFUNDIDADE = 1,45 M, EXCLUINDO TAMPÃO. AF_05/2018</t>
  </si>
  <si>
    <t>2.809,13</t>
  </si>
  <si>
    <t>ACRÉSCIMO PARA POÇO DE VISITA RETANGULAR PARA DRENAGEM, EM ALVENARIA COM BLOCOS DE CONCRETO, DIMENSÕES INTERNAS = 1X2 M. AF_05/2018</t>
  </si>
  <si>
    <t>BASE PARA POÇO DE VISITA RETANGULAR PARA DRENAGEM, EM ALVENARIA COM BLOCOS DE CONCRETO, DIMENSÕES INTERNAS = 1X2,5 M, PROFUNDIDADE = 1,45 M, EXCLUINDO TAMPÃO. AF_05/2018</t>
  </si>
  <si>
    <t>3.290,68</t>
  </si>
  <si>
    <t>ACRÉSCIMO PARA POÇO DE VISITA RETANGULAR PARA DRENAGEM, EM ALVENARIA COM BLOCOS DE CONCRETO, DIMENSÕES INTERNAS = 1X2,5 M. AF_05/2018</t>
  </si>
  <si>
    <t>BASE PARA POÇO DE VISITA RETANGULAR PARA DRENAGEM, EM ALVENARIA COM BLOCOS DE CONCRETO, DIMENSÕES INTERNAS = 1,5X3 M, PROFUNDIDADE = 1,45 M, EXCLUINDO TAMPÃO. AF_05/2018</t>
  </si>
  <si>
    <t>4.685,68</t>
  </si>
  <si>
    <t>POÇO DE INSPEÇÃO CIRCULAR PARA DRENAGEM, EM ALVENARIA COM TIJOLOS CERÂMICOS MACIÇOS, DIÂMETRO INTERNO = 0,6 M, PROFUNDIDADE = 1 M, EXCLUINDO TAMPÃO. AF_05/2018</t>
  </si>
  <si>
    <t>788,17</t>
  </si>
  <si>
    <t>POÇO DE INSPEÇÃO CIRCULAR PARA DRENAGEM, EM ALVENARIA COM TIJOLOS CERÂMICOS MACIÇOS, DIÂMETRO INTERNO = 0,6 M, PROFUNDIDADE = 1,5 M, EXCLUINDO TAMPÃO. AF_05/2018</t>
  </si>
  <si>
    <t>1.141,30</t>
  </si>
  <si>
    <t>BASE PARA POÇO DE VISITA RETANGULAR PARA DRENAGEM, EM ALVENARIA COM BLOCOS DE CONCRETO, DIMENSÕES INTERNAS = 1X3 M, PROFUNDIDADE = 1,45 M, EXCLUINDO TAMPÃO. AF_05/2018</t>
  </si>
  <si>
    <t>3.795,62</t>
  </si>
  <si>
    <t>ACRÉSCIMO PARA POÇO DE VISITA RETANGULAR PARA DRENAGEM, EM ALVENARIA COM BLOCOS DE CONCRETO, DIMENSÕES INTERNAS = 1,5X3 M. AF_05/2018</t>
  </si>
  <si>
    <t>1.883,65</t>
  </si>
  <si>
    <t>ACRÉSCIMO PARA POÇO DE VISITA RETANGULAR PARA DRENAGEM, EM ALVENARIA COM BLOCOS DE CONCRETO, DIMENSÕES INTERNAS = 1X3 M. AF_05/2018</t>
  </si>
  <si>
    <t>ACRÉSCIMO PARA POÇO DE VISITA CIRCULAR PARA DRENAGEM, EM CONCRETO PRÉ-MOLDADO, DIÂMETRO INTERNO = 0,8 M. AF_05/2018</t>
  </si>
  <si>
    <t>257,19</t>
  </si>
  <si>
    <t>BASE PARA POÇO DE VISITA RETANGULAR PARA DRENAGEM, EM ALVENARIA COM BLOCOS DE CONCRETO, DIMENSÕES INTERNAS = 1X3,5 M, PROFUNDIDADE = 1,45 M, EXCLUINDO TAMPÃO. AF_05/2018</t>
  </si>
  <si>
    <t>4.280,07</t>
  </si>
  <si>
    <t>BASE PARA POÇO DE VISITA CIRCULAR PARA DRENAGEM, EM ALVENARIA COM TIJOLOS CERÂMICOS MACIÇOS, DIÂMETRO INTERNO = 0,8 M, PROFUNDIDADE = 1,45 M, EXCLUINDO TAMPÃO. AF_05/2018</t>
  </si>
  <si>
    <t>1.466,93</t>
  </si>
  <si>
    <t>ACRÉSCIMO PARA POÇO DE VISITA RETANGULAR PARA DRENAGEM, EM ALVENARIA COM BLOCOS DE CONCRETO, DIMENSÕES INTERNAS = 1X3,5 M. AF_05/2018</t>
  </si>
  <si>
    <t>ACRÉSCIMO PARA POÇO DE VISITA RETANGULAR PARA DRENAGEM, EM ALVENARIA COM BLOCOS DE CONCRETO, DIMENSÕES INTERNAS = 2,5X2,5 M. AF_05/2018</t>
  </si>
  <si>
    <t>2.096,23</t>
  </si>
  <si>
    <t>ACRÉSCIMO PARA POÇO DE VISITA CIRCULAR PARA DRENAGEM, EM ALVENARIA COM TIJOLOS CERÂMICOS MACIÇOS, DIÂMETRO INTERNO = 0,8 M. AF_05/2018</t>
  </si>
  <si>
    <t>875,18</t>
  </si>
  <si>
    <t>BASE PARA POÇO DE VISITA RETANGULAR PARA DRENAGEM, EM ALVENARIA COM BLOCOS DE CONCRETO, DIMENSÕES INTERNAS = 1,5X3,5 M, PROFUNDIDADE = 1,45 M, EXCLUINDO TAMPÃO. AF_05/2018</t>
  </si>
  <si>
    <t>5.285,59</t>
  </si>
  <si>
    <t>BASE PARA POÇO DE VISITA RETANGULAR PARA DRENAGEM, EM ALVENARIA COM BLOCOS DE CONCRETO, DIMENSÕES INTERNAS = 1X4 M, PROFUNDIDADE = 1,45 M, EXCLUINDO TAMPÃO. AF_05/2018</t>
  </si>
  <si>
    <t>4.764,66</t>
  </si>
  <si>
    <t>BASE PARA POÇO DE VISITA RETANGULAR PARA DRENAGEM, EM ALVENARIA COM BLOCOS DE CONCRETO, DIMENSÕES INTERNAS = 2,5X3 M, PROFUNDIDADE = 1,45 M, EXCLUINDO TAMPÃO. AF_05/2018</t>
  </si>
  <si>
    <t>6.617,73</t>
  </si>
  <si>
    <t>ACRÉSCIMO PARA POÇO DE VISITA CIRCULAR PARA DRENAGEM, EM CONCRETO PRÉ-MOLDADO, DIÂMETRO INTERNO = 1 M. AF_05/2018</t>
  </si>
  <si>
    <t>310,36</t>
  </si>
  <si>
    <t>ACRÉSCIMO PARA POÇO DE VISITA RETANGULAR PARA DRENAGEM, EM ALVENARIA COM BLOCOS DE CONCRETO, DIMENSÕES INTERNAS = 1X4 M. AF_05/2018</t>
  </si>
  <si>
    <t>2.070,83</t>
  </si>
  <si>
    <t>BASE PARA POÇO DE VISITA RETANGULAR PARA DRENAGEM, EM ALVENARIA COM BLOCOS DE CONCRETO, DIMENSÕES INTERNAS = 1,5X1,5 M, PROFUNDIDADE = 1,45 M, EXCLUINDO TAMPÃO. AF_05/2018</t>
  </si>
  <si>
    <t>2.867,75</t>
  </si>
  <si>
    <t>ACRÉSCIMO PARA POÇO DE VISITA RETANGULAR PARA DRENAGEM, EM ALVENARIA COM BLOCOS DE CONCRETO, DIMENSÕES INTERNAS = 1,5X3,5 M. AF_05/2018</t>
  </si>
  <si>
    <t>BASE PARA POÇO DE VISITA CIRCULAR PARA DRENAGEM, EM ALVENARIA COM TIJOLOS CERÂMICOS MACIÇOS, DIÂMETRO INTERNO = 1 M, PROFUNDIDADE = 1,45 M, EXCLUINDO TAMPÃO. AF_05/2018</t>
  </si>
  <si>
    <t>1.798,30</t>
  </si>
  <si>
    <t>ACRÉSCIMO PARA POÇO DE VISITA CIRCULAR PARA DRENAGEM, EM ALVENARIA COM TIJOLOS CERÂMICOS MACIÇOS, DIÂMETRO INTERNO = 1 M. AF_05/2018</t>
  </si>
  <si>
    <t>1.065,94</t>
  </si>
  <si>
    <t>BASE PARA POÇO DE VISITA RETANGULAR PARA DRENAGEM, EM ALVENARIA COM BLOCOS DE CONCRETO, DIMENSÕES INTERNAS = 1,5X4 M, PROFUNDIDADE = 1,45 M, EXCLUINDO TAMPÃO. AF_05/2018</t>
  </si>
  <si>
    <t>5.885,47</t>
  </si>
  <si>
    <t>ACRÉSCIMO PARA POÇO DE VISITA RETANGULAR PARA DRENAGEM, EM ALVENARIA COM BLOCOS DE CONCRETO, DIMENSÕES INTERNAS = 2,5X3 M. AF_05/2018</t>
  </si>
  <si>
    <t>2.283,41</t>
  </si>
  <si>
    <t>ACRÉSCIMO PARA POÇO DE VISITA RETANGULAR PARA DRENAGEM, EM ALVENARIA COM BLOCOS DE CONCRETO, DIMENSÕES INTERNAS = 1,5X4 M. AF_05/2018</t>
  </si>
  <si>
    <t>2.279,03</t>
  </si>
  <si>
    <t>BASE PARA POÇO DE VISITA RETANGULAR PARA DRENAGEM, EM ALVENARIA COM BLOCOS DE CONCRETO, DIMENSÕES INTERNAS = 2,5X3,5 M, PROFUNDIDADE = 1,45 M, EXCLUINDO TAMPÃO. AF_05/2018</t>
  </si>
  <si>
    <t>7.467,64</t>
  </si>
  <si>
    <t>ACRÉSCIMO PARA POÇO DE VISITA RETANGULAR PARA DRENAGEM, EM ALVENARIA COM BLOCOS DE CONCRETO, DIMENSÕES INTERNAS = 2,5X3,5 M. AF_05/2018</t>
  </si>
  <si>
    <t>2.470,55</t>
  </si>
  <si>
    <t>BASE PARA POÇO DE VISITA RETANGULAR PARA DRENAGEM, EM ALVENARIA COM BLOCOS DE CONCRETO, DIMENSÕES INTERNAS = 2,5X4 M, PROFUNDIDADE = 1,45 M, EXCLUINDO TAMPÃO. AF_05/2018</t>
  </si>
  <si>
    <t>8.317,59</t>
  </si>
  <si>
    <t>BASE PARA POÇO DE VISITA RETANGULAR PARA DRENAGEM, EM ALVENARIA COM BLOCOS DE CONCRETO, DIMENSÕES INTERNAS = 2X2 M, PROFUNDIDADE = 1,45 M, EXCLUINDO TAMPÃO. AF_05/2018</t>
  </si>
  <si>
    <t>4.200,83</t>
  </si>
  <si>
    <t>ACRÉSCIMO PARA POÇO DE VISITA RETANGULAR PARA DRENAGEM, EM ALVENARIA COM BLOCOS DE CONCRETO, DIMENSÕES INTERNAS = 2,5X4 M. AF_05/2018</t>
  </si>
  <si>
    <t>2.662,12</t>
  </si>
  <si>
    <t>BASE PARA POÇO DE VISITA RETANGULAR PARA DRENAGEM, EM ALVENARIA COM BLOCOS DE CONCRETO, DIMENSÕES INTERNAS = 3X3 M, PROFUNDIDADE = 1,45 M, EXCLUINDO TAMPÃO. AF_05/2018</t>
  </si>
  <si>
    <t>7.624,90</t>
  </si>
  <si>
    <t>ACRÉSCIMO PARA POÇO DE VISITA RETANGULAR PARA DRENAGEM, EM ALVENARIA COM BLOCOS DE CONCRETO, DIMENSÕES INTERNAS = 3X3 M. AF_05/2018</t>
  </si>
  <si>
    <t>2.474,93</t>
  </si>
  <si>
    <t>BASE PARA POÇO DE VISITA RETANGULAR PARA DRENAGEM, EM ALVENARIA COM BLOCOS DE CONCRETO, DIMENSÕES INTERNAS = 3X3,5 M, PROFUNDIDADE = 1,45 M, EXCLUINDO TAMPÃO. AF_05/2018</t>
  </si>
  <si>
    <t>8.598,95</t>
  </si>
  <si>
    <t>ACRÉSCIMO PARA POÇO DE VISITA RETANGULAR PARA DRENAGEM, EM ALVENARIA COM BLOCOS DE CONCRETO, DIMENSÕES INTERNAS = 3X3,5 M. AF_05/2018</t>
  </si>
  <si>
    <t>ACRÉSCIMO PARA POÇO DE VISITA RETANGULAR PARA DRENAGEM, EM ALVENARIA COM BLOCOS DE CONCRETO, DIMENSÕES INTERNAS = 2X2 M. AF_05/2018</t>
  </si>
  <si>
    <t>1.717,48</t>
  </si>
  <si>
    <t>BASE PARA POÇO DE VISITA RETANGULAR PARA DRENAGEM, EM ALVENARIA COM BLOCOS DE CONCRETO, DIMENSÕES INTERNAS = 3X4 M, PROFUNDIDADE = 1,45 M, EXCLUINDO TAMPÃO. AF_05/2018</t>
  </si>
  <si>
    <t>9.572,99</t>
  </si>
  <si>
    <t>ACRÉSCIMO PARA POÇO DE VISITA RETANGULAR PARA DRENAGEM, EM ALVENARIA COM BLOCOS DE CONCRETO, DIMENSÕES INTERNAS = 3X4 M. AF_05/2018</t>
  </si>
  <si>
    <t>2.853,69</t>
  </si>
  <si>
    <t>BASE PARA POÇO DE VISITA RETANGULAR PARA DRENAGEM, EM ALVENARIA COM BLOCOS DE CONCRETO, DIMENSÕES INTERNAS = 3,5X3,5 M, PROFUNDIDADE = 1,45 M, EXCLUINDO TAMPÃO. AF_05/2018</t>
  </si>
  <si>
    <t>9.736,16</t>
  </si>
  <si>
    <t>ACRÉSCIMO PARA POÇO DE VISITA RETANGULAR PARA DRENAGEM, EM ALVENARIA COM BLOCOS DE CONCRETO, DIMENSÕES INTERNAS = 3,5X3,5 M. AF_05/2018</t>
  </si>
  <si>
    <t>BASE PARA POÇO DE VISITA RETANGULAR PARA DRENAGEM, EM ALVENARIA COM BLOCOS DE CONCRETO, DIMENSÕES INTERNAS = 2X2,5 M, PROFUNDIDADE = 1,45 M, EXCLUINDO TAMPÃO. AF_05/2018</t>
  </si>
  <si>
    <t>4.909,52</t>
  </si>
  <si>
    <t>BASE PARA POÇO DE VISITA RETANGULAR PARA DRENAGEM, EM ALVENARIA COM BLOCOS DE CONCRETO, DIMENSÕES INTERNAS = 3,5X4 M, PROFUNDIDADE = 1,45 M, EXCLUINDO TAMPÃO. AF_05/2018</t>
  </si>
  <si>
    <t>10.835,17</t>
  </si>
  <si>
    <t>ACRÉSCIMO PARA POÇO DE VISITA RETANGULAR PARA DRENAGEM, EM ALVENARIA COM BLOCOS DE CONCRETO, DIMENSÕES INTERNAS = 3,5X4 M. AF_05/2018</t>
  </si>
  <si>
    <t>3.045,27</t>
  </si>
  <si>
    <t>BASE PARA POÇO DE VISITA RETANGULAR PARA DRENAGEM, EM ALVENARIA COM BLOCOS DE CONCRETO, DIMENSÕES INTERNAS = 4X4 M, PROFUNDIDADE = 1,45 M, EXCLUINDO TAMPÃO. AF_05/2018</t>
  </si>
  <si>
    <t>12.104,27</t>
  </si>
  <si>
    <t>ACRÉSCIMO PARA POÇO DE VISITA RETANGULAR PARA DRENAGEM, EM ALVENARIA COM BLOCOS DE CONCRETO, DIMENSÕES INTERNAS = 2X2,5 M. AF_05/2018</t>
  </si>
  <si>
    <t>1.904,65</t>
  </si>
  <si>
    <t>CHAMINÉ CIRCULAR PARA POÇO DE VISITA PARA DRENAGEM, EM CONCRETO PRÉ-MOLDADO, DIÂMETRO INTERNO = 0,6 M. AF_05/2018</t>
  </si>
  <si>
    <t>168,66</t>
  </si>
  <si>
    <t>CHAMINÉ CIRCULAR PARA POÇO DE VISITA PARA DRENAGEM, EM ALVENARIA COM TIJOLOS CERÂMICOS MACIÇOS, DIÂMETRO INTERNO = 0,6 M. AF_05/2018</t>
  </si>
  <si>
    <t>685,43</t>
  </si>
  <si>
    <t>BASE PARA POÇO DE VISITA RETANGULAR PARA DRENAGEM, EM ALVENARIA COM BLOCOS DE CONCRETO, DIMENSÕES INTERNAS = 2X3 M, PROFUNDIDADE = 1,45 M, EXCLUINDO TAMPÃO. AF_05/2018</t>
  </si>
  <si>
    <t>5.660,16</t>
  </si>
  <si>
    <t>ACRÉSCIMO PARA POÇO DE VISITA RETANGULAR PARA DRENAGEM, EM ALVENARIA COM BLOCOS DE CONCRETO, DIMENSÕES INTERNAS = 2X3 M. AF_05/2018</t>
  </si>
  <si>
    <t>2.091,85</t>
  </si>
  <si>
    <t>BASE PARA POÇO DE VISITA RETANGULAR PARA DRENAGEM, EM ALVENARIA COM BLOCOS DE CONCRETO, DIMENSÕES INTERNAS = 2X3,5 M, PROFUNDIDADE = 1,45 M, EXCLUINDO TAMPÃO. AF_05/2018</t>
  </si>
  <si>
    <t>6.374,05</t>
  </si>
  <si>
    <t>ACRÉSCIMO PARA POÇO DE VISITA RETANGULAR PARA DRENAGEM, EM ALVENARIA COM BLOCOS DE CONCRETO, DIMENSÕES INTERNAS = 2X3,5 M. AF_05/2018</t>
  </si>
  <si>
    <t>BASE PARA POÇO DE VISITA RETANGULAR PARA DRENAGEM, EM ALVENARIA COM BLOCOS DE CONCRETO, DIMENSÕES INTERNAS = 2X4 M, PROFUNDIDADE = 1,45 M, EXCLUINDO TAMPÃO. AF_05/2018</t>
  </si>
  <si>
    <t>7.087,92</t>
  </si>
  <si>
    <t>ACRÉSCIMO PARA POÇO DE VISITA RETANGULAR PARA DRENAGEM, EM ALVENARIA COM BLOCOS DE CONCRETO, DIMENSÕES INTERNAS = 2X4 M. AF_05/2018</t>
  </si>
  <si>
    <t>BASE PARA POÇO DE VISITA RETANGULAR PARA DRENAGEM, EM ALVENARIA COM BLOCOS DE CONCRETO, DIMENSÕES INTERNAS = 2,5X2,5 M, PROFUNDIDADE = 1,45 M, EXCLUINDO TAMPÃO. AF_05/2018</t>
  </si>
  <si>
    <t>5.767,82</t>
  </si>
  <si>
    <t>ACRÉSCIMO PARA POÇO DE VISITA RETANGULAR PARA DRENAGEM, EM ALVENARIA COM BLOCOS DE CONCRETO, DIMENSÕES INTERNAS = 4X4 M. AF_05/2018</t>
  </si>
  <si>
    <t>3.193,95</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</si>
  <si>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</si>
  <si>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</si>
  <si>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</si>
  <si>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</si>
  <si>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</si>
  <si>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32,88</t>
  </si>
  <si>
    <t>GUIA (MEIO-FIO) E SARJETA CONJUGADOS DE CONCRETO, MOLDADA  IN LOCO  EM TRECHO CURVO COM EXTRUSORA, 45 CM BASE (15 CM BASE DA GUIA + 30 CM BASE DA SARJETA) X 22 CM ALTURA. AF_06/2016</t>
  </si>
  <si>
    <t>36,65</t>
  </si>
  <si>
    <t>GUIA (MEIO-FIO) E SARJETA CONJUGADOS DE CONCRETO, MOLDADA  IN LOCO  EM TRECHO RETO COM EXTRUSORA, 60 CM BASE (15 CM BASE DA GUIA + 45 CM BASE DA SARJETA) X 26 CM ALTURA. AF_06/2016</t>
  </si>
  <si>
    <t>45,88</t>
  </si>
  <si>
    <t>GUIA (MEIO-FIO) E SARJETA CONJUGADOS DE CONCRETO, MOLDADA IN LOCO  EM TRECHO CURVO COM EXTRUSORA, 60 CM BASE (15 CM BASE DA GUIA + 45 CM BASE DA SARJETA) X 26 CM ALTURA. AF_06/2016</t>
  </si>
  <si>
    <t>51,15</t>
  </si>
  <si>
    <t>GUIA (MEIO-FIO) E SARJETA CONJUGADOS DE CONCRETO, MOLDADA  IN LOCO  EM TRECHO RETO COM EXTRUSORA, 65 CM BASE (15 CM BASE DA GUIA + 50 CM BASE DA SARJETA) X 26 CM ALTURA. AF_06/2016</t>
  </si>
  <si>
    <t>55,99</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</si>
  <si>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</si>
  <si>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</si>
  <si>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</si>
  <si>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</si>
  <si>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</si>
  <si>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RETO, 30 CM BASE X 15 CM ALTURA. AF_06/2016</t>
  </si>
  <si>
    <t>34,78</t>
  </si>
  <si>
    <t>EXECUÇÃO DE SARJETA DE CONCRETO USINADO, MOLDADA  IN LOCO  EM TRECHO CURVO, 30 CM BASE X 15 CM ALTURA. AF_06/2016</t>
  </si>
  <si>
    <t>EXECUÇÃO DE SARJETA DE CONCRETO USINADO, MOLDADA  IN LOCO  EM TRECHO RETO, 45 CM BASE X 15 CM ALTURA. AF_06/2016</t>
  </si>
  <si>
    <t>43,51</t>
  </si>
  <si>
    <t>EXECUÇÃO DE SARJETA DE CONCRETO USINADO, MOLDADA  IN LOCO  EM TRECHO CURVO, 45 CM BASE X 15 CM ALTURA. AF_06/2016</t>
  </si>
  <si>
    <t>EXECUÇÃO DE SARJETA DE CONCRETO USINADO, MOLDADA  IN LOCO  EM TRECHO RETO, 60 CM BASE X 15 CM ALTURA. AF_06/2016</t>
  </si>
  <si>
    <t>51,77</t>
  </si>
  <si>
    <t>EXECUÇÃO DE SARJETA DE CONCRETO USINADO, MOLDADA  IN LOCO  EM TRECHO CURVO, 60 CM BASE X 15 CM ALTURA. AF_06/2016</t>
  </si>
  <si>
    <t>62,06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</si>
  <si>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</si>
  <si>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</si>
  <si>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</si>
  <si>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34,27</t>
  </si>
  <si>
    <t>EXECUÇÃO DE SARJETA DE CONCRETO USINADO, MOLDADA  IN LOCO  EM TRECHO CURVO, 45 CM BASE X 10 CM ALTURA. AF_06/2016</t>
  </si>
  <si>
    <t>43,26</t>
  </si>
  <si>
    <t>EXECUÇÃO DE SARJETA DE CONCRETO USINADO, MOLDADA  IN LOCO  EM TRECHO RETO, 60 CM BASE X 10 CM ALTURA. AF_06/2016</t>
  </si>
  <si>
    <t>EXECUÇÃO DE SARJETA DE CONCRETO USINADO, MOLDADA  IN LOCO  EM TRECHO CURVO, 60 CM BASE X 10 CM ALTURA. AF_06/2016</t>
  </si>
  <si>
    <t>49,16</t>
  </si>
  <si>
    <t>EXECUÇÃO DE SARJETÃO DE CONCRETO USINADO, MOLDADA  IN LOCO  EM TRECHO RETO, 100 CM BASE X 20 CM ALTURA. AF_06/2016</t>
  </si>
  <si>
    <t>98,71</t>
  </si>
  <si>
    <t>EXECUÇÃO DE ESCORAS DE CONCRETO PARA CONTENÇÃO DE GUIAS PRÉ-FABRICADAS. AF_06/2016</t>
  </si>
  <si>
    <t>ESCORAMENTO DE VALA, TIPO PONTALETEAMENTO, COM PROFUNDIDADE DE 0 A 1,5 M, LARGURA MENOR QUE 1,5 M, EM LOCAL COM NÍVEL ALTO DE INTERFERÊNCIA. AF_06/2016</t>
  </si>
  <si>
    <t>17,40</t>
  </si>
  <si>
    <t>ESCORAMENTO DE VALA, TIPO PONTALETEAMENTO, COM PROFUNDIDADE DE 0 A 1,5 M, LARGURA MAIOR OU IGUAL A 1,5 M E MENOR QUE 2,5 M, EM LOCAL COM NÍVEL ALTO DE INTERFERÊNCIA. AF_06/2016</t>
  </si>
  <si>
    <t>ESCORAMENTO DE VALA, TIPO PONTALETEAMENTO, COM PROFUNDIDADE DE 1,5 A 3,0 M, LARGURA MENOR QUE 1,5 M, EM LOCAL COM NÍVEL ALTO DE INTERFERÊNCIA. AF_06/2016</t>
  </si>
  <si>
    <t>ESCORAMENTO DE VALA, TIPO PONTALETEAMENTO, COM PROFUNDIDADE DE 1,5 A 3,0 M, LARGURA MAIOR OU IGUAL A 1,5 M E MENOR QUE 2,5 M, EM LOCAL COM NÍVEL ALTO DE INTERFERÊNCIA. AF_06/2016</t>
  </si>
  <si>
    <t>20,31</t>
  </si>
  <si>
    <t>ESCORAMENTO DE VALA, TIPO PONTALETEAMENTO, COM PROFUNDIDADE DE 3,0 A 4,5 M, LARGURA MENOR QUE 1,5 M EM LOCAL COM NÍVEL ALTO DE INTERFERÊNCIA. AF_06/2016</t>
  </si>
  <si>
    <t>ESCORAMENTO DE VALA, TIPO PONTALETEAMENTO, COM PROFUNDIDADE DE 3,0 A 4,5 M, LARGURA MAIOR OU IGUAL A 1,5 M E MENOR QUE 2,5 M, EM LOCAL COM NÍVEL ALTO DE INTERFERÊNCIA. AF_06/2016</t>
  </si>
  <si>
    <t>17,06</t>
  </si>
  <si>
    <t>ESCORAMENTO DE VALA, TIPO PONTALETEAMENTO, COM PROFUNDIDADE DE 0 A 1,5 M, LARGURA MENOR QUE 1,5 M, EM LOCAL COM NÍVEL BAIXO DE INTERFERÊNCIA. AF_06/2016</t>
  </si>
  <si>
    <t>ESCORAMENTO DE VALA, TIPO PONTALETEAMENTO, COM PROFUNDIDADE DE 0 A 1,5 M, LARGURA MAIOR OU IGUAL A 1,5 M E MENOR QUE 2,5 M, EM LOCAL COM NÍVEL BAIXO DE INTERFERÊNCIA. AF_06/2016</t>
  </si>
  <si>
    <t>ESCORAMENTO DE VALA, TIPO PONTALETEAMENTO, COM PROFUNDIDADE DE 1,5 A 3,0 M, LARGURA MENOR QUE 1,5 M, EM LOCAL COM NÍVEL BAIXO DE INTERFERÊNCIA. AF_06/2016</t>
  </si>
  <si>
    <t>12,61</t>
  </si>
  <si>
    <t>ESCORAMENTO DE VALA, TIPO PONTALETEAMENTO, COM PROFUNDIDADE DE 1,5 A 3,0 M, LARGURA MAIOR OU IGUAL A 1,5 M E MENOR QUE 2,5 M, EM LOCAL COM NÍVEL BAIXO DE INTERFERÊNCIA. AF_06/2016</t>
  </si>
  <si>
    <t>19,24</t>
  </si>
  <si>
    <t>ESCORAMENTO DE VALA, TIPO PONTALETEAMENTO, COM PROFUNDIDADE DE 3,0 A 4,5 M, LARGURA MENOR QUE 1,5 M EM LOCAL COM NÍVEL BAIXO DE INTERFERÊNCIA. AF_06/2016</t>
  </si>
  <si>
    <t>ESCORAMENTO DE VALA, TIPO PONTALETEAMENTO, COM PROFUNDIDADE DE 3,0 A 4,5 M, LARGURA MAIOR OU IGUAL A 1,5 M E MENOR QUE 2,5 M, EM LOCAL COM NÍVEL BAIXO DE INTERFERÊNCIA. AF_06/2016</t>
  </si>
  <si>
    <t>ESCORAMENTO DE VALA, TIPO DESCONTÍNUO, COM PROFUNDIDADE DE 0 A 1,5 M, LARGURA MENOR QUE 1,5 M, EM LOCAL COM NÍVEL ALTO DE INTERFERÊNCIA. AF_06/2016</t>
  </si>
  <si>
    <t>ESCORAMENTO DE VALA, TIPO DESCONTÍNUO, COM PROFUNDIDADE DE 0 A 1,5 M, LARGURA MAIOR OU IGUAL A 1,5 M E MENOR QUE 2,5 M, EM LOCAL COM NÍVEL ALTO DE INTERFERÊNCIA. AF_06/2016</t>
  </si>
  <si>
    <t>ESCORAMENTO DE VALA, TIPO DESCONTÍNUO, COM PROFUNDIDADE DE 1,5 M A 3,0 M, LARGURA MENOR QUE 1,5 M, EM LOCAL COM NÍVEL ALTO DE INTERFERÊNCIA. AF_06/2016</t>
  </si>
  <si>
    <t>ESCORAMENTO DE VALA, TIPO DESCONTÍNUO, COM PROFUNDIDADE DE 1,5 A 3,0 M, LARGURA MAIOR OU IGUAL A 1,5 M E MENOR QUE 2,5 M, EM LOCAL COM NÍVEL ALTO DE INTERFERÊNCIA. AF_06/2016</t>
  </si>
  <si>
    <t>31,82</t>
  </si>
  <si>
    <t>ESCORAMENTO DE VALA, TIPO DESCONTÍNUO, COM PROFUNDIDADE DE 3,0 A 4,5 M, LARGURA MENOR QUE 1,5 M, EM LOCAL COM NÍVEL ALTO DE INTERFERÊNCIA. AF_06/2016</t>
  </si>
  <si>
    <t>ESCORAMENTO DE VALA, TIPO DESCONTÍNUO, COM PROFUNDIDADE DE 3,0 A 4,5 M, LARGURA MAIOR OU IGUAL A 1,5 E MENOR QUE 2,5 M, EM LOCAL COM NÍVEL ALTO DE INTERFERÊNCIA. AF_06/2016</t>
  </si>
  <si>
    <t>ESCORAMENTO DE VALA, TIPO DESCONTÍNUO, COM PROFUNDIDADE DE 0 A 1,5 M, LARGURA MENOR QUE 1,5 M, EM LOCAL COM NÍVEL BAIXO DE INTERFERÊNCIA. AF_06/2016</t>
  </si>
  <si>
    <t>27,10</t>
  </si>
  <si>
    <t>ESCORAMENTO DE VALA, TIPO DESCONTÍNUO, COM PROFUNDIDADE DE 0 A 1,5 M, LARGURA MAIOR OU IGUAL A 1,5 M E MENOR QUE 2,5 M, EM LOCAL COM NÍVEL BAIXO DE INTERFERÊNCIA. AF_06/2016</t>
  </si>
  <si>
    <t>35,79</t>
  </si>
  <si>
    <t>ESCORAMENTO DE VALA, TIPO DESCONTÍNUO, COM PROFUNDIDADE DE 1,5 M A 3,0 M, LARGURA MENOR QUE 1,5 M, EM LOCAL COM NÍVEL BAIXO DE INTERFERÊNCIA. AF_06/2016</t>
  </si>
  <si>
    <t>21,93</t>
  </si>
  <si>
    <t>ESCORAMENTO DE VALA, TIPO DESCONTÍNUO, COM PROFUNDIDADE DE 1,5 A 3,0 M, LARGURA MAIOR OU IGUAL A 1,5 M E MENOR QUE 2,5 M, EM LOCAL COM NÍVEL BAIXO DE INTERFERÊNCIA. AF_06/2016</t>
  </si>
  <si>
    <t>30,44</t>
  </si>
  <si>
    <t>ESCORAMENTO DE VALA, TIPO DESCONTÍNUO, COM PROFUNDIDADE DE 3,0 A 4,5 M, LARGURA MENOR QUE 1,5 M, EM LOCAL COM NÍVEL BAIXO DE INTERFERÊNCIA. AF_06/2016</t>
  </si>
  <si>
    <t>18,43</t>
  </si>
  <si>
    <t>ESCORAMENTO DE VALA, TIPO DESCONTÍNUO, COM PROFUNDIDADE DE 3,0 A 4,5 M, LARGURA MAIOR OU IGUAL A 1,5 E MENOR QUE 2,5 M, EM LOCAL COM NÍVEL BAIXO DE INTERFERÊNCIA. AF_06/2016</t>
  </si>
  <si>
    <t>27,06</t>
  </si>
  <si>
    <t>ESCORAMENTO CONTINUO DE VALAS, MISTO, COM PERFIL I DE 8"</t>
  </si>
  <si>
    <t>146,53</t>
  </si>
  <si>
    <t>ESCORAMENTO FORMAS ATE H = 3,30M, COM MADEIRA DE 3A QUALIDADE, NAO APARELHADA, APROVEITAMENTO TABUAS 3X E PRUMOS 4X.</t>
  </si>
  <si>
    <t>ESCORAMENTO FORMAS DE H=3,30 A 3,50 M, COM MADEIRA 3A QUALIDADE, NAO APARELHADA, APROVEITAMENTO TABUAS 3X E PRUMOS 4X</t>
  </si>
  <si>
    <t>16,06</t>
  </si>
  <si>
    <t>ESCORAMENTO FORMAS H=3,50 A 4,00 M, COM MADEIRA DE 3A QUALIDADE, NAO APARELHADA, APROVEITAMENTO TABUAS 3X E PRUMOS 4X.</t>
  </si>
  <si>
    <t>RECOLOCACAO DE FOLHAS DE PORTA DE PASSAGEM OU JANELA, CONSIDERANDO REAPROVEITAMENTO DO MATERIAL</t>
  </si>
  <si>
    <t>77,21</t>
  </si>
  <si>
    <t>PORTA DE MADEIRA COMPENSADA LISA PARA PINTURA, 120X210X3,5CM, 2 FOLHAS, INCLUSO ADUELA 2A, ALIZAR 2A E DOBRADICAS</t>
  </si>
  <si>
    <t>616,30</t>
  </si>
  <si>
    <t>PORTA MADEIRA 1A CORRER P/VIDRO 30MM/ GUARNICAO 15CM/ALIZAR</t>
  </si>
  <si>
    <t>619,98</t>
  </si>
  <si>
    <t>90788</t>
  </si>
  <si>
    <t>PORTA-PRONTA DE MADEIRA, FOLHA LEVE OU MÉDIA, 60X210CM, FIXAÇÃO COM PREENCHIMENTO PARCIAL DE ESPUMA EXPANSIVA - FORNECIMENTO E INSTALAÇÃO. AF_08/2015</t>
  </si>
  <si>
    <t>345,35</t>
  </si>
  <si>
    <t>90789</t>
  </si>
  <si>
    <t>PORTA-PRONTA DE MADEIRA, FOLHA LEVE OU MÉDIA, 70X210CM, FIXAÇÃO COM PREENCHIMENTO PARCIAL DE ESPUMA EXPANSIVA - FORNECIMENTO E INSTALAÇÃO. AF_08/2015</t>
  </si>
  <si>
    <t>357,06</t>
  </si>
  <si>
    <t>90790</t>
  </si>
  <si>
    <t>PORTA-PRONTA DE MADEIRA, FOLHA LEVE OU MÉDIA, 80X210CM, FIXAÇÃO COM PREENCHIMENTO PARCIAL DE ESPUMA EXPANSIVA - FORNECIMENTO E INSTALAÇÃO. AF_08/2015</t>
  </si>
  <si>
    <t>360,40</t>
  </si>
  <si>
    <t>90791</t>
  </si>
  <si>
    <t>PORTA-PRONTA DE MADEIRA, FOLHA PESADA OU SUPERPESADA, 80X210CM, FIXAÇÃO COM PREENCHIMENTO PARCIAL DE ESPUMA EXPANSIVA - FORNECIMENTO E INSTALAÇÃO. AF_08/2015</t>
  </si>
  <si>
    <t>386,47</t>
  </si>
  <si>
    <t>90792</t>
  </si>
  <si>
    <t>PORTA-PRONTA DE MADEIRA, FOLHA PESADA OU SUPERPESADA, 80X210CM, FIXAÇÃO COM PREENCHIMENTO TOTAL DE ESPUMA EXPANSIVA - FORNECIMENTO E INSTALAÇÃO. AF_08/2015</t>
  </si>
  <si>
    <t>404,70</t>
  </si>
  <si>
    <t>90793</t>
  </si>
  <si>
    <t>PORTA-PRONTA DE MADEIRA, FOLHA PESADA OU SUPERPESADA, 90X210CM, FIXAÇÃO COM PREENCHIMENTO TOTAL DE ESPUMA EXPANSIVA - FORNECIMENTO E INSTALAÇÃO. AF_08/2015</t>
  </si>
  <si>
    <t>416,47</t>
  </si>
  <si>
    <t>ADUELA / MARCO / BATENTE PARA PORTA DE 60X210CM, PADRÃO MÉDIO - FORNECIMENTO E MONTAGEM. AF_08/2015</t>
  </si>
  <si>
    <t>152,98</t>
  </si>
  <si>
    <t>ADUELA / MARCO / BATENTE PARA PORTA DE 70X210CM, PADRÃO MÉDIO - FORNECIMENTO E MONTAGEM. AF_08/2015</t>
  </si>
  <si>
    <t>159,89</t>
  </si>
  <si>
    <t>ADUELA / MARCO / BATENTE PARA PORTA DE 80X210CM, PADRÃO MÉDIO - FORNECIMENTO E MONTAGEM. AF_08/2015</t>
  </si>
  <si>
    <t>ADUELA / MARCO / BATENTE PARA PORTA DE 90X210CM, PADRÃO MÉDIO - FORNECIMENTO E MONTAGEM. AF_08/2015</t>
  </si>
  <si>
    <t>173,71</t>
  </si>
  <si>
    <t>ADUELA / MARCO / BATENTE PARA PORTA DE 60X210CM, FIXAÇÃO COM ARGAMASSA, PADRÃO MÉDIO - FORNECIMENTO E INSTALAÇÃO. AF_08/2015_P</t>
  </si>
  <si>
    <t>214,66</t>
  </si>
  <si>
    <t>ADUELA / MARCO / BATENTE PARA PORTA DE 60X210CM, FIXAÇÃO COM ARGAMASSA - SOMENTE INSTALAÇÃO. AF_08/2015_P</t>
  </si>
  <si>
    <t>ADUELA / MARCO / BATENTE PARA PORTA DE 70X210CM, FIXAÇÃO COM ARGAMASSA, PADRÃO MÉDIO - FORNECIMENTO E INSTALAÇÃO. AF_08/2015_P</t>
  </si>
  <si>
    <t>226,93</t>
  </si>
  <si>
    <t>ADUELA / MARCO / BATENTE PARA PORTA DE 70X210CM, FIXAÇÃO COM ARGAMASSA - SOMENTE INSTALAÇÃO. AF_08/2015_P</t>
  </si>
  <si>
    <t>67,04</t>
  </si>
  <si>
    <t>ADUELA / MARCO / BATENTE PARA PORTA DE 80X210CM, FIXAÇÃO COM ARGAMASSA, PADRÃO MÉDIO - FORNECIMENTO E INSTALAÇÃO. AF_08/2015_P</t>
  </si>
  <si>
    <t>239,19</t>
  </si>
  <si>
    <t>ADUELA / MARCO / BATENTE PARA PORTA DE 80X210CM, FIXAÇÃO COM ARGAMASSA - SOMENTE INSTALAÇÃO. AF_08/2015_P</t>
  </si>
  <si>
    <t>ADUELA / MARCO / BATENTE PARA PORTA DE 90X210CM, FIXAÇÃO COM ARGAMASSA, PADRÃO MÉDIO - FORNECIMENTO E INSTALAÇÃO. AF_08/2015_P</t>
  </si>
  <si>
    <t>251,50</t>
  </si>
  <si>
    <t>ADUELA / MARCO / BATENTE PARA PORTA DE 90X210CM, FIXAÇÃO COM ARGAMASSA - SOMENTE INSTALAÇÃO. AF_08/2015_P</t>
  </si>
  <si>
    <t>77,79</t>
  </si>
  <si>
    <t>PORTA DE MADEIRA PARA PINTURA, SEMI-OCA (LEVE OU MÉDIA), 60X210CM, ESPESSURA DE 3,5CM, INCLUSO DOBRADIÇAS - FORNECIMENTO E INSTALAÇÃO. AF_08/2015</t>
  </si>
  <si>
    <t>301,57</t>
  </si>
  <si>
    <t>PORTA DE MADEIRA PARA PINTURA, SEMI-OCA (LEVE OU MÉDIA), 70X210CM, ESPESSURA DE 3,5CM, INCLUSO DOBRADIÇAS - FORNECIMENTO E INSTALAÇÃO. AF_08/2015</t>
  </si>
  <si>
    <t>322,80</t>
  </si>
  <si>
    <t>PORTA DE MADEIRA PARA PINTURA, SEMI-OCA (LEVE OU MÉDIA), 80X210CM, ESPESSURA DE 3,5CM, INCLUSO DOBRADIÇAS - FORNECIMENTO E INSTALAÇÃO. AF_08/2015</t>
  </si>
  <si>
    <t>320,55</t>
  </si>
  <si>
    <t>PORTA DE MADEIRA PARA PINTURA, SEMI-OCA (LEVE OU MÉDIA), 90X210CM, ESPESSURA DE 3,5CM, INCLUSO DOBRADIÇAS - FORNECIMENTO E INSTALAÇÃO. AF_08/2015</t>
  </si>
  <si>
    <t>334,23</t>
  </si>
  <si>
    <t>ALIZAR / GUARNIÇÃO DE 5X1,5CM PARA PORTA DE 60X210CM FIXADO COM PREGOS, PADRÃO MÉDIO - FORNECIMENTO E INSTALAÇÃO. AF_08/2015</t>
  </si>
  <si>
    <t>ALIZAR / GUARNIÇÃO DE 5X1,5CM PARA PORTA DE 70X210CM FIXADO COM PREGOS, PADRÃO MÉDIO - FORNECIMENTO E INSTALAÇÃO. AF_08/2015</t>
  </si>
  <si>
    <t>ALIZAR / GUARNIÇÃO DE 5X1,5CM PARA PORTA DE 80X210CM FIXADO COM PREGOS, PADRÃO MÉDIO - FORNECIMENTO E INSTALAÇÃO. AF_08/2015</t>
  </si>
  <si>
    <t>ALIZAR / GUARNIÇÃO DE 5X1,5CM PARA PORTA DE 90X210CM FIXADO COM PREGOS, PADRÃO MÉDIO - FORNECIMENTO E INSTALAÇÃO. AF_08/2015</t>
  </si>
  <si>
    <t>FECHADURA DE EMBUTIR COM CILINDRO, EXTERNA, COMPLETA, ACABAMENTO PADRÃO MÉDIO, INCLUSO EXECUÇÃO DE FURO - FORNECIMENTO E INSTALAÇÃO. AF_08/2015</t>
  </si>
  <si>
    <t>91,24</t>
  </si>
  <si>
    <t>FECHADURA DE EMBUTIR PARA PORTA DE BANHEIRO, COMPLETA, ACABAMENTO PADRÃO MÉDIO, INCLUSO EXECUÇÃO DE FURO - FORNECIMENTO E INSTALAÇÃO. AF_08/2015</t>
  </si>
  <si>
    <t>71,47</t>
  </si>
  <si>
    <t>KIT DE PORTA DE MADEIRA PARA PINTURA, SEMI-OCA (LEVE OU MÉDIA), PADRÃO MÉDIO, 60X210CM, ESPESSURA DE 3,5CM, ITENS INCLUSOS: DOBRADIÇAS, MONTAGEM E INSTALAÇÃO DO BATENTE, FECHADURA COM EXECUÇÃO DO FURO - FORNECIMENTO E INSTALAÇÃO. AF_08/2015</t>
  </si>
  <si>
    <t>633,34</t>
  </si>
  <si>
    <t>KIT DE PORTA DE MADEIRA PARA PINTURA, SEMI-OCA (LEVE OU MÉDIA), PADRÃO MÉDIO, 70X210CM, ESPESSURA DE 3,5CM, ITENS INCLUSOS: DOBRADIÇAS, MONTAGEM E INSTALAÇÃO DO BATENTE, FECHADURA COM EXECUÇÃO DO FURO - FORNECIMENTO E INSTALAÇÃO. AF_08/2015</t>
  </si>
  <si>
    <t>675,62</t>
  </si>
  <si>
    <t>KIT DE PORTA DE MADEIRA PARA PINTURA, SEMI-OCA (LEVE OU MÉDIA), PADRÃO MÉDIO, 80X210CM, ESPESSURA DE 3,5CM, ITENS INCLUSOS: DOBRADIÇAS, MONTAGEM E INSTALAÇÃO DO BATENTE, FECHADURA COM EXECUÇÃO DO FURO - FORNECIMENTO E INSTALAÇÃO. AF_08/2015</t>
  </si>
  <si>
    <t>701,80</t>
  </si>
  <si>
    <t>KIT DE PORTA DE MADEIRA PARA PINTURA, SEMI-OCA (LEVE OU MÉDIA), PADRÃO MÉDIO, 90X210CM, ESPESSURA DE 3,5CM, ITENS INCLUSOS: DOBRADIÇAS, MONTAGEM E INSTALAÇÃO DO BATENTE, FECHADURA COM EXECUÇÃO DO FURO - FORNECIMENTO E INSTALAÇÃO. AF_08/2015</t>
  </si>
  <si>
    <t>730,43</t>
  </si>
  <si>
    <t>KIT DE PORTA DE MADEIRA PARA PINTURA, SEMI-OCA (LEVE OU MÉDIA), PADRÃO MÉDIO, 60X210CM, ESPESSURA DE 3,5CM, ITENS INCLUSOS: DOBRADIÇAS, MONTAGEM E INSTALAÇÃO DO BATENTE, SEM FECHADURA - FORNECIMENTO E INSTALAÇÃO. AF_08/2015</t>
  </si>
  <si>
    <t>561,87</t>
  </si>
  <si>
    <t>KIT DE PORTA DE MADEIRA PARA PINTURA, SEMI-OCA (LEVE OU MÉDIA), PADRÃO MÉDIO, 70X210CM, ESPESSURA DE 3,5CM, ITENS INCLUSOS: DOBRADIÇAS, MONTAGEM E INSTALAÇÃO DO BATENTE, SEM FECHADURA - FORNECIMENTO E INSTALAÇÃO. AF_08/2015</t>
  </si>
  <si>
    <t>597,95</t>
  </si>
  <si>
    <t>KIT DE PORTA DE MADEIRA PARA PINTURA, SEMI-OCA (LEVE OU MÉDIA), PADRÃO MÉDIO, 80X210CM, ESPESSURA DE 3,5CM, ITENS INCLUSOS: DOBRADIÇAS, MONTAGEM E INSTALAÇÃO DO BATENTE, SEM FECHADURA - FORNECIMENTO E INSTALAÇÃO. AF_08/2015</t>
  </si>
  <si>
    <t>610,56</t>
  </si>
  <si>
    <t>KIT DE PORTA DE MADEIRA PARA PINTURA, SEMI-OCA (LEVE OU MÉDIA), PADRÃO MÉDIO, 90X210CM, ESPESSURA DE 3,5CM, ITENS INCLUSOS: DOBRADIÇAS, MONTAGEM E INSTALAÇÃO DO BATENTE, SEM FECHADURA - FORNECIMENTO E INSTALAÇÃO. AF_08/2015</t>
  </si>
  <si>
    <t>639,19</t>
  </si>
  <si>
    <t>PORTA DE MADEIRA PARA VERNIZ, SEMI-OCA (LEVE OU MÉDIA), 60X210CM, ESPESSURA DE 3,5CM, INCLUSO DOBRADIÇAS - FORNECIMENTO E INSTALAÇÃO. AF_08/2015</t>
  </si>
  <si>
    <t>PORTA DE MADEIRA PARA VERNIZ, SEMI-OCA (LEVE OU MÉDIA), 70X210CM, ESPESSURA DE 3,5CM, INCLUSO DOBRADIÇAS - FORNECIMENTO E INSTALAÇÃO. AF_08/2015</t>
  </si>
  <si>
    <t>262,33</t>
  </si>
  <si>
    <t>PORTA DE MADEIRA PARA VERNIZ, SEMI-OCA (LEVE OU MÉDIA), 80X210CM, ESPESSURA DE 3,5CM, INCLUSO DOBRADIÇAS - FORNECIMENTO E INSTALAÇÃO. AF_08/2015</t>
  </si>
  <si>
    <t>341,21</t>
  </si>
  <si>
    <t>PORTA DE MADEIRA PARA VERNIZ, SEMI-OCA (LEVE OU MÉDIA), 90X210CM, ESPESSURA DE 3,5CM, INCLUSO DOBRADIÇAS - FORNECIMENTO E INSTALAÇÃO. AF_08/2015</t>
  </si>
  <si>
    <t>329,99</t>
  </si>
  <si>
    <t>KIT DE PORTA DE MADEIRA PARA VERNIZ, SEMI-OCA (LEVE OU MÉDIA), PADRÃO MÉDIO, 60X210CM, ESPESSURA DE 3,5CM, ITENS INCLUSOS: DOBRADIÇAS, MONTAGEM E INSTALAÇÃO DO BATENTE, SEM FECHADURA - FORNECIMENTO E INSTALAÇÃO. AF_08/2015</t>
  </si>
  <si>
    <t>567,38</t>
  </si>
  <si>
    <t>KIT DE PORTA DE MADEIRA PARA VERNIZ, SEMI-OCA (LEVE OU MÉDIA), PADRÃO MÉDIO, 70X210CM, ESPESSURA DE 3,5CM, ITENS INCLUSOS: DOBRADIÇAS, MONTAGEM E INSTALAÇÃO DO BATENTE, SEM FECHADURA - FORNECIMENTO E INSTALAÇÃO. AF_08/2015</t>
  </si>
  <si>
    <t>537,48</t>
  </si>
  <si>
    <t>KIT DE PORTA DE MADEIRA PARA VERNIZ, SEMI-OCA (LEVE OU MÉDIA), PADRÃO MÉDIO, 80X210CM, ESPESSURA DE 3,5CM, ITENS INCLUSOS: DOBRADIÇAS, MONTAGEM E INSTALAÇÃO DO BATENTE, SEM FECHADURA - FORNECIMENTO E INSTALAÇÃO. AF_08/2015</t>
  </si>
  <si>
    <t>631,22</t>
  </si>
  <si>
    <t>KIT DE PORTA DE MADEIRA PARA VERNIZ, SEMI-OCA (LEVE OU MÉDIA), PADRÃO MÉDIO, 90X210CM, ESPESSURA DE 3,5CM, ITENS INCLUSOS: DOBRADIÇAS, MONTAGEM E INSTALAÇÃO DO BATENTE, SEM FECHADURA - FORNECIMENTO E INSTALAÇÃO. AF_08/2015</t>
  </si>
  <si>
    <t>634,95</t>
  </si>
  <si>
    <t>ADUELA / MARCO / BATENTE PARA PORTA DE 60X210CM, PADRÃO POPULAR - FORNECIMENTO E MONTAGEM. AF_08/2015</t>
  </si>
  <si>
    <t>123,99</t>
  </si>
  <si>
    <t>ADUELA / MARCO / BATENTE PARA PORTA DE 70X210CM, PADRÃO POPULAR - FORNECIMENTO E MONTAGEM. AF_08/2015</t>
  </si>
  <si>
    <t>ADUELA / MARCO / BATENTE PARA PORTA DE 80X210CM, PADRÃO POPULAR - FORNECIMENTO E MONTAGEM. AF_08/2015</t>
  </si>
  <si>
    <t>ADUELA / MARCO / BATENTE PARA PORTA DE 90X210CM, PADRÃO POPULAR - FORNECIMENTO E MONTAGEM. AF_08/2015</t>
  </si>
  <si>
    <t>144,72</t>
  </si>
  <si>
    <t>ADUELA / MARCO / BATENTE PARA PORTA DE 60X210CM, FIXAÇÃO COM ARGAMASSA, PADRÃO POPULAR - FORNECIMENTO E INSTALAÇÃO. AF_08/2015_P</t>
  </si>
  <si>
    <t>185,67</t>
  </si>
  <si>
    <t>ADUELA / MARCO / BATENTE PARA PORTA DE 70X210CM, FIXAÇÃO COM ARGAMASSA, PADRÃO POPULAR - FORNECIMENTO E INSTALAÇÃO. AF_08/2015_P</t>
  </si>
  <si>
    <t>197,94</t>
  </si>
  <si>
    <t>ADUELA / MARCO / BATENTE PARA PORTA DE 80X210CM, FIXAÇÃO COM ARGAMASSA, PADRÃO POPULAR - FORNECIMENTO E INSTALAÇÃO. AF_08/2015_P</t>
  </si>
  <si>
    <t>210,20</t>
  </si>
  <si>
    <t>ADUELA / MARCO / BATENTE PARA PORTA DE 90X210CM, FIXAÇÃO COM ARGAMASSA, PADRÃO POPULAR - FORNECIMENTO E INSTALAÇÃO. AF_08/2015_P</t>
  </si>
  <si>
    <t>222,51</t>
  </si>
  <si>
    <t>PORTA DE MADEIRA FRISADA, SEMI-OCA (LEVE OU MÉDIA), 60X210CM, ESPESSURA DE 3CM, INCLUSO DOBRADIÇAS - FORNECIMENTO E INSTALAÇÃO. AF_08/2015</t>
  </si>
  <si>
    <t>292,26</t>
  </si>
  <si>
    <t>PORTA DE MADEIRA FRISADA, SEMI-OCA (LEVE OU MÉDIA), 70X210CM, ESPESSURA DE 3CM, INCLUSO DOBRADIÇAS - FORNECIMENTO E INSTALAÇÃO. AF_08/2015</t>
  </si>
  <si>
    <t>306,68</t>
  </si>
  <si>
    <t>PORTA DE MADEIRA FRISADA, SEMI-OCA (LEVE OU MÉDIA), 80X210CM, ESPESSURA DE 3,5CM, INCLUSO DOBRADIÇAS - FORNECIMENTO E INSTALAÇÃO. AF_08/2015</t>
  </si>
  <si>
    <t>342,72</t>
  </si>
  <si>
    <t>PORTA DE MADEIRA TIPO VENEZIANA, 80X210CM, ESPESSURA DE 3CM, INCLUSO DOBRADIÇAS - FORNECIMENTO E INSTALAÇÃO. AF_08/2015</t>
  </si>
  <si>
    <t>604,55</t>
  </si>
  <si>
    <t>PORTA DE MADEIRA, TIPO MEXICANA, MACIÇA (PESADA OU SUPERPESADA), 80X210CM, ESPESSURA DE 3,5CM, INCLUSO DOBRADIÇAS - FORNECIMENTO E INSTALAÇÃO. AF_08/2015</t>
  </si>
  <si>
    <t>815,62</t>
  </si>
  <si>
    <t>ALIZAR / GUARNIÇÃO DE 5X1,5CM PARA PORTA DE 60X210CM FIXADO COM PREGOS, PADRÃO POPULAR - FORNECIMENTO E INSTALAÇÃO. AF_08/2015</t>
  </si>
  <si>
    <t>19,46</t>
  </si>
  <si>
    <t>ALIZAR / GUARNIÇÃO DE 5X1,5CM PARA PORTA DE 70X210CM FIXADO COM PREGOS, PADRÃO POPULAR - FORNECIMENTO E INSTALAÇÃO. AF_08/2015</t>
  </si>
  <si>
    <t>ALIZAR / GUARNIÇÃO DE 5X1,5CM PARA PORTA DE 80X210CM FIXADO COM PREGOS, PADRÃO POPULAR - FORNECIMENTO E INSTALAÇÃO. AF_08/2015</t>
  </si>
  <si>
    <t>ALIZAR / GUARNIÇÃO DE 5X1,5CM PARA PORTA DE 90X210CM FIXADO COM PREGOS, PADRÃO POPULAR - FORNECIMENTO E INSTALAÇÃO. AF_08/2015</t>
  </si>
  <si>
    <t>FECHADURA DE EMBUTIR COM CILINDRO, EXTERNA, COMPLETA, ACABAMENTO PADRÃO POPULAR, INCLUSO EXECUÇÃO DE FURO - FORNECIMENTO E INSTALAÇÃO. AF_08/2015</t>
  </si>
  <si>
    <t>FECHADURA DE EMBUTIR PARA PORTA DE BANHEIRO, COMPLETA, ACABAMENTO PADRÃO POPULAR, INCLUSO EXECUÇÃO DE FURO - FORNECIMENTO E INSTALAÇÃO. AF_08/2015</t>
  </si>
  <si>
    <t>52,51</t>
  </si>
  <si>
    <t>FECHADURA DE EMBUTIR PARA PORTAS INTERNAS, COMPLETA, ACABAMENTO PADRÃO MÉDIO, COM EXECUÇÃO DE FURO - FORNECIMENTO E INSTALAÇÃO. AF_08/2015</t>
  </si>
  <si>
    <t>77,67</t>
  </si>
  <si>
    <t>FECHADURA DE EMBUTIR PARA PORTAS INTERNAS, COMPLETA, ACABAMENTO PADRÃO POPULAR, COM EXECUÇÃO DE FURO - FORNECIMENTO E INSTALAÇÃO. AF_08/2015</t>
  </si>
  <si>
    <t>55,06</t>
  </si>
  <si>
    <t>KIT DE PORTA DE MADEIRA PARA PINTURA, SEMI-OCA (LEVE OU MÉDIA), PADRÃO POPULAR, 60X210CM, ESPESSURA DE 3,5CM, ITENS INCLUSOS: DOBRADIÇAS, MONTAGEM E INSTALAÇÃO DO BATENTE, FECHADURA COM EXECUÇÃO DO FURO - FORNECIMENTO E INSTALAÇÃO. AF_08/2015</t>
  </si>
  <si>
    <t>578,67</t>
  </si>
  <si>
    <t>KIT DE PORTA DE MADEIRA PARA PINTURA, SEMI-OCA (LEVE OU MÉDIA), PADRÃO POPULAR, 70X210CM, ESPESSURA DE 3,5CM, ITENS INCLUSOS: DOBRADIÇAS, MONTAGEM E INSTALAÇÃO DO BATENTE, FECHADURA COM EXECUÇÃO DO FURO - FORNECIMENTO E INSTALAÇÃO. AF_08/2015</t>
  </si>
  <si>
    <t>617,18</t>
  </si>
  <si>
    <t>KIT DE PORTA DE MADEIRA PARA PINTURA, SEMI-OCA (LEVE OU MÉDIA), PADRÃO POPULAR, 80X210CM, ESPESSURA DE 3,5CM, ITENS INCLUSOS: DOBRADIÇAS, MONTAGEM E INSTALAÇÃO DO BATENTE, FECHADURA COM EXECUÇÃO DO FURO - FORNECIMENTO E INSTALAÇÃO. AF_08/2015</t>
  </si>
  <si>
    <t>644,16</t>
  </si>
  <si>
    <t>KIT DE PORTA DE MADEIRA PARA PINTURA, SEMI-OCA (LEVE OU MÉDIA), PADRÃO POPULAR, 90X210CM, ESPESSURA DE 3,5CM, ITENS INCLUSOS: DOBRADIÇAS, MONTAGEM E INSTALAÇÃO DO BATENTE, FECHADURA COM EXECUÇÃO DO FURO - FORNECIMENTO E INSTALAÇÃO. AF_08/2015</t>
  </si>
  <si>
    <t>672,67</t>
  </si>
  <si>
    <t>KIT DE PORTA DE MADEIRA PARA PINTURA, SEMI-OCA (LEVE OU MÉDIA), PADRÃO POPULAR, 60X210CM, ESPESSURA DE 3,5CM, ITENS INCLUSOS: DOBRADIÇAS, MONTAGEM E INSTALAÇÃO DO BATENTE, SEM FECHADURA - FORNECIMENTO E INSTALAÇÃO. AF_08/2015</t>
  </si>
  <si>
    <t>526,16</t>
  </si>
  <si>
    <t>KIT DE PORTA DE MADEIRA PARA PINTURA, SEMI-OCA (LEVE OU MÉDIA), PADRÃO POPULAR, 70X210CM, ESPESSURA DE 3,5CM, ITENS INCLUSOS: DOBRADIÇAS, MONTAGEM E INSTALAÇÃO DO BATENTE, SEM FECHADURA - FORNECIMENTO E INSTALAÇÃO. AF_08/2015</t>
  </si>
  <si>
    <t>562,12</t>
  </si>
  <si>
    <t>KIT DE PORTA DE MADEIRA PARA PINTURA, SEMI-OCA (LEVE OU MÉDIA), PADRÃO POPULAR, 80X210CM, ESPESSURA DE 3,5CM, ITENS INCLUSOS: DOBRADIÇAS, MONTAGEM E INSTALAÇÃO DO BATENTE, SEM FECHADURA - FORNECIMENTO E INSTALAÇÃO. AF_08/2015</t>
  </si>
  <si>
    <t>574,61</t>
  </si>
  <si>
    <t>KIT DE PORTA DE MADEIRA PARA PINTURA, SEMI-OCA (LEVE OU MÉDIA), PADRÃO POPULAR, 90X210CM, ESPESSURA DE 3,5CM, ITENS INCLUSOS: DOBRADIÇAS, MONTAGEM E INSTALAÇÃO DO BATENTE, SEM FECHADURA - FORNECIMENTO E INSTALAÇÃO. AF_08/2015</t>
  </si>
  <si>
    <t>603,12</t>
  </si>
  <si>
    <t>KIT DE PORTA DE MADEIRA PARA VERNIZ, SEMI-OCA (LEVE OU MÉDIA), PADRÃO POPULAR, 60X210CM, ESPESSURA DE 3,5CM, ITENS INCLUSOS: DOBRADIÇAS, MONTAGEM E INSTALAÇÃO DO BATENTE, SEM FECHADURA - FORNECIMENTO E INSTALAÇÃO. AF_08/2015</t>
  </si>
  <si>
    <t>531,67</t>
  </si>
  <si>
    <t>KIT DE PORTA DE MADEIRA PARA VERNIZ, SEMI-OCA (LEVE OU MÉDIA), PADRÃO POPULAR, 70X210CM, ESPESSURA DE 3,5CM, ITENS INCLUSOS: DOBRADIÇAS, MONTAGEM E INSTALAÇÃO DO BATENTE, SEM FECHADURA - FORNECIMENTO E INSTALAÇÃO. AF_08/2015</t>
  </si>
  <si>
    <t>501,65</t>
  </si>
  <si>
    <t>KIT DE PORTA DE MADEIRA PARA VERNIZ, SEMI-OCA (LEVE OU MÉDIA), PADRÃO POPULAR, 80X210CM, ESPESSURA DE 3,5CM, ITENS INCLUSOS: DOBRADIÇAS, MONTAGEM E INSTALAÇÃO DO BATENTE, SEM FECHADURA - FORNECIMENTO E INSTALAÇÃO. AF_08/2015</t>
  </si>
  <si>
    <t>595,27</t>
  </si>
  <si>
    <t>KIT DE PORTA DE MADEIRA PARA VERNIZ, SEMI-OCA (LEVE OU MÉDIA), PADRÃO POPULAR, 90X210CM, ESPESSURA DE 3,5CM, ITENS INCLUSOS: DOBRADIÇAS, MONTAGEM E INSTALAÇÃO DO BATENTE, SEM FECHADURA - FORNECIMENTO E INSTALAÇÃO. AF_08/2015</t>
  </si>
  <si>
    <t>598,88</t>
  </si>
  <si>
    <t>KIT DE PORTA DE MADEIRA FRISADA, SEMI-OCA (LEVE OU MÉDIA), PADRÃO MÉDIO 60X210CM, ESPESSURA DE 3CM, ITENS INCLUSOS: DOBRADIÇAS, MONTAGEM E INSTALAÇÃO DO BATENTE, SEM FECHADURA - FORNECIMENTO E INSTALAÇÃO. AF_08/2015</t>
  </si>
  <si>
    <t>552,56</t>
  </si>
  <si>
    <t>KIT DE PORTA DE MADEIRA FRISADA, SEMI-OCA (LEVE OU MÉDIA), PADRÃO POPULAR, 60X210CM, ESPESSURA DE 3CM, ITENS INCLUSOS: DOBRADIÇAS, MONTAGEM E INSTALAÇÃO DO BATENTE, SEM FECHADURA - FORNECIMENTO E INSTALAÇÃO. AF_08/2015</t>
  </si>
  <si>
    <t>516,85</t>
  </si>
  <si>
    <t>KIT DE PORTA DE MADEIRA FRISADA, SEMI-OCA (LEVE OU MÉDIA), PADRÃO MÉDIO, 70X210CM, ESPESSURA DE 3CM, ITENS INCLUSOS: DOBRADIÇAS, MONTAGEM E INSTALAÇÃO DO BATENTE, SEM FECHADURA - FORNECIMENTO E INSTALAÇÃO. AF_08/2015</t>
  </si>
  <si>
    <t>581,83</t>
  </si>
  <si>
    <t>KIT DE PORTA DE MADEIRA FRISADA, SEMI-OCA (LEVE OU MÉDIA), PADRÃO POPULAR, 70X210CM, ESPESSURA DE 3CM, ITENS INCLUSOS: DOBRADIÇAS, MONTAGEM E INSTALAÇÃO DO BATENTE, SEM FECHADURA - FORNECIMENTO E INSTALAÇÃO. AF_08/2015</t>
  </si>
  <si>
    <t>546,00</t>
  </si>
  <si>
    <t>KIT DE PORTA DE MADEIRA FRISADA, SEMI-OCA (LEVE OU MÉDIA), PADRÃO MÉDIO, 80X210CM, ESPESSURA DE 3,5CM, ITENS INCLUSOS: DOBRADIÇAS, MONTAGEM E INSTALAÇÃO DO BATENTE, SEM FECHADURA - FORNECIMENTO E INSTALAÇÃO. AF_08/2015</t>
  </si>
  <si>
    <t>632,73</t>
  </si>
  <si>
    <t>KIT DE PORTA DE MADEIRA FRISADA, SEMI-OCA (LEVE OU MÉDIA), PADRÃO POPULAR, 80X210CM, ESPESSURA DE 3,5CM, ITENS INCLUSOS: DOBRADIÇAS, MONTAGEM E INSTALAÇÃO DO BATENTE, SEM FECHADURA - FORNECIMENTO E INSTALAÇÃO. AF_08/2015</t>
  </si>
  <si>
    <t>596,78</t>
  </si>
  <si>
    <t>KIT DE PORTA DE MADEIRA TIPO VENEZIANA, PADRÃO MÉDIO, 80X210CM, ESPESSURA DE 3CM, ITENS INCLUSOS: DOBRADIÇAS, MONTAGEM E INSTALAÇÃO DO BATENTE, SEM FECHADURA - FORNECIMENTO E INSTALAÇÃO. AF_08/2015</t>
  </si>
  <si>
    <t>894,56</t>
  </si>
  <si>
    <t>KIT DE PORTA DE MADEIRA TIPO VENEZIANA, PADRÃO POPULAR, 80X210CM, ESPESSURA DE 3CM, ITENS INCLUSOS: DOBRADIÇAS, MONTAGEM E INSTALAÇÃO DO BATENTE, SEM FECHADURA - FORNECIMENTO E INSTALAÇÃO. AF_08/2015</t>
  </si>
  <si>
    <t>858,61</t>
  </si>
  <si>
    <t>KIT DE PORTA DE MADEIRA TIPO MEXICANA, MACIÇA (PESADA OU SUPERPESADA), PADRÃO MÉDIO, 80X210CM, ESPESSURA DE 3CM, ITENS INCLUSOS: DOBRADIÇAS, MONTAGEM E INSTALAÇÃO DO BATENTE, SEM FECHADURA - FORNECIMENTO E INSTALAÇÃO. AF_08/2015</t>
  </si>
  <si>
    <t>1.105,63</t>
  </si>
  <si>
    <t>KIT DE PORTA DE MADEIRA TIPO MEXICANA, MACIÇA (PESADA OU SUPERPESADA), PADRÃO POPULAR, 80X210CM, ESPESSURA DE 3CM, ITENS INCLUSOS: DOBRADIÇAS, MONTAGEM E INSTALAÇÃO DO BATENTE, SEM FECHADURA - FORNECIMENTO E INSTALAÇÃO. AF_08/2015</t>
  </si>
  <si>
    <t>1.069,68</t>
  </si>
  <si>
    <t>JANELA DE MADEIRA ALMOFADADA 1A, 1,5X1,5M, DE ABRIR, INCLUSO GUARNICOES E DOBRADICAS</t>
  </si>
  <si>
    <t>2.167,10</t>
  </si>
  <si>
    <t>JANELA DE MADEIRA TIPO GUILHOTINA, DE ABRIR , INCLUSAS GUARNICOES SEM FERRAGENS</t>
  </si>
  <si>
    <t>584,63</t>
  </si>
  <si>
    <t>JANELA DE MADEIRA TIPO VENEZIANA. DE ABRIR, INCLUSAS GUARNICOES E FERRAGENS</t>
  </si>
  <si>
    <t>924,49</t>
  </si>
  <si>
    <t>JANELA DE MADEIRA TIPO VENEZIANA/VIDRO, DE ABRIR, INCLUSAS GUARNICOES SEM FERRAGENS</t>
  </si>
  <si>
    <t>933,08</t>
  </si>
  <si>
    <t>JANELA DE MADEIRA ALMOFADADA, DE ABRIR, INCLUSAS GUARNICOES SEM FERRAGENS</t>
  </si>
  <si>
    <t>JANELA DE MADEIRA TIPO VENEZIANA/GUILHOTINA, DE ABRIR, INCLUSAS GUARNICOES SEM FERRAGENS</t>
  </si>
  <si>
    <t>728,99</t>
  </si>
  <si>
    <t>PORTA DE FERRO, DE ABRIR, TIPO GRADE COM CHAPA, 87X210CM, COM GUARNICOES</t>
  </si>
  <si>
    <t>480,87</t>
  </si>
  <si>
    <t>PORTA DE FERRO DE ABRIR TIPO BARRA CHATA, COM REQUADRO E GUARNICAO COMPLETA</t>
  </si>
  <si>
    <t>447,35</t>
  </si>
  <si>
    <t>ALCAPAO EM FERRO 60X60CM, INCLUSO FERRAGENS</t>
  </si>
  <si>
    <t>ALCAPAO EM FERRO 70X70CM, INCLUSO FERRAGENS</t>
  </si>
  <si>
    <t>PORTA DE ACO DE ENROLAR TIPO GRADE, CHAPA 16</t>
  </si>
  <si>
    <t>380,11</t>
  </si>
  <si>
    <t>PORTA DE ACO CHAPA 24, DE ENROLAR, VAZADA TIJOLINHO OU EQUIVALENTE COM RETANGULO OU CIRCULO, ACABAMENTO GALVANIZADO NATURAL</t>
  </si>
  <si>
    <t>329,69</t>
  </si>
  <si>
    <t>PORTA DE ACO CHAPA 24, DE ENROLAR, RAIADA, LARGA COM ACABAMENTO GALVANIZADO NATURAL</t>
  </si>
  <si>
    <t>247,28</t>
  </si>
  <si>
    <t>BATENTE FERRO 1X1/8"</t>
  </si>
  <si>
    <t>34,49</t>
  </si>
  <si>
    <t>JANELA DE AÇO BASCULANTE, FIXAÇÃO COM ARGAMASSA, SEM VIDROS, PADRONIZADA. AF_07/2016</t>
  </si>
  <si>
    <t>587,00</t>
  </si>
  <si>
    <t>JANELA DE AÇO DE CORRER, 2 FOLHAS, FIXAÇÃO COM ARGAMASSA, COM VIDROS, PADRONIZADA. AF_07/2016</t>
  </si>
  <si>
    <t>526,43</t>
  </si>
  <si>
    <t>JANELA DE AÇO DE CORRER, 4 FOLHAS, FIXAÇÃO COM ARGAMASSA, SEM VIDROS, PADRONIZADA. AF_07/2016</t>
  </si>
  <si>
    <t>554,05</t>
  </si>
  <si>
    <t>JANELA DE AÇO DE CORRER, 6 FOLHAS, FIXAÇÃO COM ARGAMASSA, COM VIDROS, PADRONIZADA. AF_07/2016</t>
  </si>
  <si>
    <t>695,83</t>
  </si>
  <si>
    <t>JANELA DE AÇO BASCULANTE, FIXAÇÃO COM PARAFUSO SOBRE CONTRAMARCO (EXCLUSIVE CONTRAMARCO), SEM VIDROS, PADRONIZADA. AF_07/2016</t>
  </si>
  <si>
    <t>530,25</t>
  </si>
  <si>
    <t>JANELA DE AÇO DE CORRER, 2 FOLHAS, FIXAÇÃO COM PARAFUSO SOBRE CONTRAMARCO (EXCLUSIVE CONTRAMARCO), COM VIDROS, PADRONIZADA. AF_07/2016</t>
  </si>
  <si>
    <t>507,22</t>
  </si>
  <si>
    <t>JANELA DE AÇO DE CORRER, 4 FOLHAS, FIXAÇÃO COM PARAFUSO SOBRE CONTRAMARCO (EXCLUSIVE CONTRAMARCO), SEM VIDROS, PADRONIZADA. AF_07/2016</t>
  </si>
  <si>
    <t>528,89</t>
  </si>
  <si>
    <t>JANELA DE AÇO DE CORRER, 6 FOLHAS, FIXAÇÃO COM PARAFUSO SOBRE CONTRAMARCO (EXCLUSIVE CONTRAMARCO), COM VIDROS, PADRONIZADA. AF_07/2016</t>
  </si>
  <si>
    <t>666,38</t>
  </si>
  <si>
    <t>99837</t>
  </si>
  <si>
    <t>GUARDA-CORPO DE AÇO GALVANIZADO DE 1,10M, MONTANTES TUBULARES DE 1.1/4" ESPAÇADOS DE 1,20M, TRAVESSA SUPERIOR DE 1.1/2", GRADIL FORMADO POR TUBOS HORIZONTAIS DE 1" E VERTICAIS DE 3/4", FIXADO COM CHUMBADOR MECÂNICO. AF_04/2019_P</t>
  </si>
  <si>
    <t>439,84</t>
  </si>
  <si>
    <t>99839</t>
  </si>
  <si>
    <t>GUARDA-CORPO DE AÇO GALVANIZADO DE 1,10M DE ALTURA, MONTANTES TUBULARES DE 1.1/2 ESPAÇADOS DE 1,20M, TRAVESSA SUPERIOR DE 2, GRADIL FORMADO POR BARRAS CHATAS EM FERRO DE 32X4,8MM, FIXADO COM CHUMBADOR MECÂNICO. AF_04/2019_P</t>
  </si>
  <si>
    <t>352,73</t>
  </si>
  <si>
    <t>99841</t>
  </si>
  <si>
    <t>GUARDA-CORPO PANORÂMICO COM PERFIS DE ALUMÍNIO E VIDRO LAMINADO 8 MM, FIXADO COM CHUMBADOR MECÂNICO. AF_04/2019_P</t>
  </si>
  <si>
    <t>954,46</t>
  </si>
  <si>
    <t>99855</t>
  </si>
  <si>
    <t>CORRIMÃO SIMPLES, DIÂMETRO EXTERNO = 1 1/2", EM AÇO GALVANIZADO. AF_04/2019_P</t>
  </si>
  <si>
    <t>99857</t>
  </si>
  <si>
    <t>CORRIMÃO SIMPLES, DIÂMETRO EXTERNO = 1 1/2", EM ALUMÍNIO. AF_04/2019_P</t>
  </si>
  <si>
    <t>67,28</t>
  </si>
  <si>
    <t>99861</t>
  </si>
  <si>
    <t>GRADIL EM FERRO FIXADO EM VÃOS DE JANELAS, FORMADO POR BARRAS CHATAS DE 25X4,8 MM. AF_04/2019</t>
  </si>
  <si>
    <t>429,45</t>
  </si>
  <si>
    <t>99862</t>
  </si>
  <si>
    <t>GRADIL EM ALUMÍNIO FIXADO EM VÃOS DE JANELAS, FORMADO POR TUBOS DE 3/4". AF_04/2019</t>
  </si>
  <si>
    <t>440,47</t>
  </si>
  <si>
    <t>ESCADA TIPO MARINHEIRO EM ACO CA-50 9,52MM INCLUSO PINTURA COM FUNDO ANTICORROSIVO TIPO ZARCAO</t>
  </si>
  <si>
    <t>63,95</t>
  </si>
  <si>
    <t>ESCADA TIPO MARINHEIRO EM TUBO ACO GALVANIZADO 1 1/2" 5 DEGRAUS</t>
  </si>
  <si>
    <t>280,78</t>
  </si>
  <si>
    <t>PORTA DE CORRER EM ALUMINIO, COM DUAS FOLHAS PARA VIDRO, INCLUSO VIDRO LISO INCOLOR, FECHADURA E PUXADOR, SEM GUARNICAO/ALIZAR/VISTA</t>
  </si>
  <si>
    <t>345,33</t>
  </si>
  <si>
    <t>PORTA CORTA-FOGO 90X210X4CM - FORNECIMENTO E INSTALAÇÃO. AF_08/2015</t>
  </si>
  <si>
    <t>908,14</t>
  </si>
  <si>
    <t>PORTA DE ALUMÍNIO DE ABRIR COM LAMBRI, COM GUARNIÇÃO, FIXAÇÃO COM PARAFUSOS - FORNECIMENTO E INSTALAÇÃO. AF_08/2015</t>
  </si>
  <si>
    <t>551,28</t>
  </si>
  <si>
    <t>PORTA EM ALUMÍNIO DE ABRIR TIPO VENEZIANA COM GUARNIÇÃO, FIXAÇÃO COM PARAFUSOS - FORNECIMENTO E INSTALAÇÃO. AF_08/2015</t>
  </si>
  <si>
    <t>410,29</t>
  </si>
  <si>
    <t>PORTA DE ALUMÍNIO DE ABRIR PARA VIDRO SEM GUARNIÇÃO, 87X210CM, FIXAÇÃO COM PARAFUSOS, INCLUSIVE VIDROS - FORNECIMENTO E INSTALAÇÃO. AF_08/2015</t>
  </si>
  <si>
    <t>638,69</t>
  </si>
  <si>
    <t>PORTA EM AÇO DE ABRIR PARA VIDRO SEM GUARNIÇÃO, 87X210CM, FIXAÇÃO COM PARAFUSOS, EXCLUSIVE VIDROS - FORNECIMENTO E INSTALAÇÃO. AF_08/2015</t>
  </si>
  <si>
    <t>433,82</t>
  </si>
  <si>
    <t>PORTA EM AÇO DE ABRIR TIPO VENEZIANA SEM GUARNIÇÃO, 87X210CM, FIXAÇÃO COM PARAFUSOS - FORNECIMENTO E INSTALAÇÃO. AF_08/2015</t>
  </si>
  <si>
    <t>519,32</t>
  </si>
  <si>
    <t>DOBRADICA TIPO VAI E VEM EM LATAO POLIDO 3"</t>
  </si>
  <si>
    <t>130,25</t>
  </si>
  <si>
    <t>JOGO DE FERRAGENS CROMADAS PARA PORTA DE VIDRO TEMPERADO, UMA FOLHA COMPOSTO DE DOBRADICAS SUPERIOR E INFERIOR, TRINCO, FECHADURA, CONTRA FECHADURA COM CAPUCHINHO SEM MOLA E PUXADOR</t>
  </si>
  <si>
    <t>626,98</t>
  </si>
  <si>
    <t>MOLA HIDRAULICA DE PISO PARA PORTA DE VIDRO TEMPERADO</t>
  </si>
  <si>
    <t>1.086,45</t>
  </si>
  <si>
    <t>PUXADOR CENTRAL PARA ESQUADRIA DE ALUMINIO</t>
  </si>
  <si>
    <t>CREMONA EM LATAO CROMADO OU POLIDO, COMPLETA, COM VARA H=1,50M</t>
  </si>
  <si>
    <t>TARJETA TIPO LIVRE/OCUPADO PARA PORTA DE BANHEIRO</t>
  </si>
  <si>
    <t>32,12</t>
  </si>
  <si>
    <t>DOBRADICA EM ACO/FERRO, 3" X 21/2", E=1,9 A 2 MM, SEM ANEL, CROMADO OU ZINCADO, TAMPA BOLA, COM PARAFUSOS</t>
  </si>
  <si>
    <t>33,81</t>
  </si>
  <si>
    <t>PORTA CADEADO ZINCADO OXIDADO PRETO COM CADEADO DE ACO INOX, LARGURA DE *50* MM</t>
  </si>
  <si>
    <t>134,60</t>
  </si>
  <si>
    <t>FECHO EMBUTIR TIPO UNHA 40CM C/COLOCACAO</t>
  </si>
  <si>
    <t>45,33</t>
  </si>
  <si>
    <t>FECHO EMBUTIR TIPO UNHA 22CM C/COLOCACAO</t>
  </si>
  <si>
    <t>34,61</t>
  </si>
  <si>
    <t>VIDRO LISO COMUM TRANSPARENTE, ESPESSURA 3MM</t>
  </si>
  <si>
    <t>137,68</t>
  </si>
  <si>
    <t>VIDRO LISO COMUM TRANSPARENTE, ESPESSURA 4MM</t>
  </si>
  <si>
    <t>176,79</t>
  </si>
  <si>
    <t>VIDRO TEMPERADO INCOLOR, ESPESSURA 6MM, FORNECIMENTO E INSTALACAO, INCLUSIVE MASSA PARA VEDACAO</t>
  </si>
  <si>
    <t>226,60</t>
  </si>
  <si>
    <t>VIDRO TEMPERADO INCOLOR, ESPESSURA 8MM, FORNECIMENTO E INSTALACAO, INCLUSIVE MASSA PARA VEDACAO</t>
  </si>
  <si>
    <t>285,92</t>
  </si>
  <si>
    <t>VIDRO TEMPERADO INCOLOR, ESPESSURA 10MM, FORNECIMENTO E INSTALACAO, INCLUSIVE MASSA PARA VEDACAO</t>
  </si>
  <si>
    <t>361,53</t>
  </si>
  <si>
    <t>VIDRO FANTASIA TIPO CANELADO, ESPESSURA 4MM</t>
  </si>
  <si>
    <t>151,65</t>
  </si>
  <si>
    <t>VIDRO ARAMADO, ESPESSURA 7MM</t>
  </si>
  <si>
    <t>405,98</t>
  </si>
  <si>
    <t>PORTA DE VIDRO TEMPERADO, 0,9X2,10M, ESPESSURA 10MM, INCLUSIVE ACESSORIOS</t>
  </si>
  <si>
    <t>2.062,90</t>
  </si>
  <si>
    <t>ESPELHO CRISTAL ESPESSURA 4MM, COM MOLDURA DE MADEIRA</t>
  </si>
  <si>
    <t>505,61</t>
  </si>
  <si>
    <t>ESPELHO CRISTAL ESPESSURA 4MM, COM MOLDURA EM ALUMINIO E COMPENSADO 6MM PLASTIFICADO COLADO</t>
  </si>
  <si>
    <t>543,99</t>
  </si>
  <si>
    <t>VIDRO LISO COMUM TRANSPARENTE, ESPESSURA 5MM</t>
  </si>
  <si>
    <t>212,55</t>
  </si>
  <si>
    <t>VIDRO LISO COMUM TRANSPARENTE, ESPESSURA 6MM</t>
  </si>
  <si>
    <t>248,88</t>
  </si>
  <si>
    <t>VIDRO LISO FUME, ESPESSURA 4MM</t>
  </si>
  <si>
    <t>236,77</t>
  </si>
  <si>
    <t>VIDRO LISO FUME, ESPESSURA 6MM</t>
  </si>
  <si>
    <t>333,66</t>
  </si>
  <si>
    <t>VIDRO FANTASIA MARTELADO 4MM</t>
  </si>
  <si>
    <t>164,11</t>
  </si>
  <si>
    <t>ESPELHO CRISTAL, ESPESSURA 4MM, COM PARAFUSOS DE FIXACAO, SEM MOLDURA</t>
  </si>
  <si>
    <t>480,23</t>
  </si>
  <si>
    <t>PORTAO DE FERRO EM CHAPA GALVANIZADA PLANA 14 GSG</t>
  </si>
  <si>
    <t>234,25</t>
  </si>
  <si>
    <t>PORTAO DE FERRO COM VARA 1/2", COM REQUADRO</t>
  </si>
  <si>
    <t>403,52</t>
  </si>
  <si>
    <t>PORTAO EM TELA ARAME GALVANIZADO N.12 MALHA 2" E MOLDURA EM TUBOS DE ACO COM DUAS FOLHAS DE ABRIR, INCLUSO FERRAGENS</t>
  </si>
  <si>
    <t>750,82</t>
  </si>
  <si>
    <t>PORTAO EM TUBO DE ACO GALVANIZADO DIN 2440/NBR 5580, PAINEL UNICO, DIMENSOES 1,0X1,6M, INCLUSIVE CADEADO</t>
  </si>
  <si>
    <t>697,28</t>
  </si>
  <si>
    <t>PORTAO EM TUBO DE ACO GALVANIZADO DIN 2440/NBR 5580, PAINEL UNICO, DIMENSOES 4,0X1,2M, INCLUSIVE CADEADO</t>
  </si>
  <si>
    <t>1.467,79</t>
  </si>
  <si>
    <t>CAIXILHO FIXO, DE ALUMINIO, PARA VIDRO</t>
  </si>
  <si>
    <t>305,47</t>
  </si>
  <si>
    <t>JANELA DE ALUMÍNIO MAXIM-AR, FIXAÇÃO COM PARAFUSO SOBRE CONTRAMARCO (EXCLUSIVE CONTRAMARCO), COM VIDROS, PADRONIZADA. AF_07/2016</t>
  </si>
  <si>
    <t>418,08</t>
  </si>
  <si>
    <t>JANELA DE ALUMÍNIO DE CORRER, 2 FOLHAS, FIXAÇÃO COM PARAFUSO SOBRE CONTRAMARCO (EXCLUSIVE CONTRAMARCO), COM VIDROS PADRONIZADA. AF_07/2016</t>
  </si>
  <si>
    <t>260,18</t>
  </si>
  <si>
    <t>JANELA DE ALUMÍNIO DE CORRER, 3 FOLHAS, FIXAÇÃO COM PARAFUSO SOBRE CONTRAMARCO (EXCLUSIVE CONTRAMARCO), COM VIDROS, PADRONIZADA. AF_07/2016</t>
  </si>
  <si>
    <t>391,28</t>
  </si>
  <si>
    <t>JANELA DE ALUMÍNIO DE CORRER, 4 FOLHAS, FIXAÇÃO COM PARAFUSO SOBRE CONTRAMARCO (EXCLUSIVE CONTRAMARCO), COM VIDROS, PADRONIZADA. AF_07/2016</t>
  </si>
  <si>
    <t>303,27</t>
  </si>
  <si>
    <t>JANELA DE ALUMÍNIO DE CORRER, 6 FOLHAS, FIXAÇÃO COM PARAFUSO SOBRE CONTRAMARCO (EXCLUSIVE CONTRAMARCO), COM VIDROS, PADRONIZADA. AF_07/2016</t>
  </si>
  <si>
    <t>444,70</t>
  </si>
  <si>
    <t>JANELA DE ALUMÍNIO MAXIM-AR, FIXAÇÃO COM PARAFUSO, VEDAÇÃO COM ESPUMA EXPANSIVA PU, COM VIDROS, PADRONIZADA. AF_07/2016</t>
  </si>
  <si>
    <t>460,47</t>
  </si>
  <si>
    <t>JANELA DE ALUMÍNIO DE CORRER, 2 FOLHAS, FIXAÇÃO COM PARAFUSO, VEDAÇÃO COM ESPUMA EXPANSIVA PU, COM VIDROS, PADRONIZADA. AF_07/2016</t>
  </si>
  <si>
    <t>271,79</t>
  </si>
  <si>
    <t>JANELA DE ALUMÍNIO DE CORRER, 3 FOLHAS, FIXAÇÃO COM PARAFUSO, VEDAÇÃO COM ESPUMA EXPANSIVA PU, COM VIDROS, PADRONIZADA. AF_07/2016</t>
  </si>
  <si>
    <t>403,08</t>
  </si>
  <si>
    <t>JANELA DE ALUMÍNIO DE CORRER, 4 FOLHAS, FIXAÇÃO COM PARAFUSO, VEDAÇÃO COM ESPUMA EXPANSIVA PU, COM VIDROS, PADRONIZADA. AF_07/2016</t>
  </si>
  <si>
    <t>316,05</t>
  </si>
  <si>
    <t>JANELA DE ALUMÍNIO DE CORRER, 6 FOLHAS, FIXAÇÃO COM PARAFUSO, VEDAÇÃO COM ESPUMA EXPANSIVA PU, COM VIDROS, PADRONIZADA. AF_07/2016</t>
  </si>
  <si>
    <t>457,04</t>
  </si>
  <si>
    <t>JANELA DE ALUMÍNIO MAXIM-AR, FIXAÇÃO COM ARGAMASSA, COM VIDROS, PADRONIZADA. AF_07/2016</t>
  </si>
  <si>
    <t>460,48</t>
  </si>
  <si>
    <t>JANELA DE ALUMÍNIO DE CORRER, 2 FOLHAS, FIXAÇÃO COM ARGAMASSA, COM VIDROS, PADRONIZADA. AF_07/2016</t>
  </si>
  <si>
    <t>272,76</t>
  </si>
  <si>
    <t>JANELA DE ALUMÍNIO DE CORRER, 3 FOLHAS, FIXAÇÃO COM ARGAMASSA, COM VIDROS, PADRONIZADA. AF_07/2016</t>
  </si>
  <si>
    <t>410,76</t>
  </si>
  <si>
    <t>JANELA DE ALUMÍNIO DE CORRER, 4 FOLHAS, FIXAÇÃO COM ARGAMASSA, COM VIDROS, PADRONIZADA. AF_07/2016</t>
  </si>
  <si>
    <t>316,17</t>
  </si>
  <si>
    <t>JANELA DE ALUMÍNIO 6 FOLHAS, FIXAÇÃO COM ARGAMASSA, COM VIDROS, PADRONIZADA. AF_07/2016</t>
  </si>
  <si>
    <t>465,78</t>
  </si>
  <si>
    <t>CANTONEIRA DE ALUMINIO 2"X2", PARA PROTECAO DE QUINA DE PAREDE</t>
  </si>
  <si>
    <t>41,96</t>
  </si>
  <si>
    <t>CANTONEIRA DE ALUMINIO 1"X1, PARA PROTECAO DE QUINA DE PAREDE</t>
  </si>
  <si>
    <t>33,04</t>
  </si>
  <si>
    <t>CANTONEIRA DE MADEIRA 3,0X3,0X1,0CM</t>
  </si>
  <si>
    <t>CANTONEIRA DE MADEIRA COM LAMINADO MELAMINICO FOSCO 3,0X3,0X1,0CM</t>
  </si>
  <si>
    <t>27,53</t>
  </si>
  <si>
    <t>TUBULÃO A CÉU ABERTO, DIÂMETRO DO FUSTE DE 70 CM, PROFUNDIDADE MENOR OU IGUAL A 5 M, ESCAVAÇÃO MANUAL, SEM ALARGAMENTO DE BASE, CONCRETO FEITO EM OBRA E LANÇADO COM JERICA. AF_01/2018</t>
  </si>
  <si>
    <t>601,33</t>
  </si>
  <si>
    <t>TUBULÃO A CÉU ABERTO, DIÂMETRO DO FUSTE DE 80 CM, PROFUNDIDADE MENOR OU IGUAL A 5 M, ESCAVAÇÃO MANUAL, SEM ALARGAMENTO DE BASE, CONCRETO FEITO EM OBRA E LANÇADO COM JERICA. AF_01/2018</t>
  </si>
  <si>
    <t>565,27</t>
  </si>
  <si>
    <t>TUBULÃO A CÉU ABERTO, DIÂMETRO DO FUSTE DE 100 CM, PROFUNDIDADE MENOR OU IGUAL A 5 M, ESCAVAÇÃO MANUAL, SEM ALARGAMENTO DE BASE, CONCRETO FEITO EM OBRA E LANÇADO COM JERICA. AF_01/2018</t>
  </si>
  <si>
    <t>515,12</t>
  </si>
  <si>
    <t>TUBULÃO A CÉU ABERTO, DIÂMETRO DO FUSTE DE 120 CM, PROFUNDIDADE MENOR OU IGUAL A 5 M, ESCAVAÇÃO MANUAL, SEM ALARGAMENTO DE BASE, CONCRETO FEITO EM OBRA E LANÇADO COM JERICA. AF_01/2018</t>
  </si>
  <si>
    <t>482,22</t>
  </si>
  <si>
    <t>TUBULÃO A CÉU ABERTO, DIÂMETRO DO FUSTE DE 70 CM, PROFUNDIDADE MAIOR QUE 5 M E MENOR OU IGUAL A 10 M, ESCAVAÇÃO MANUAL, SEM ALARGAMENTO DE BASE, CONCRETO FEITO EM OBRA E LANÇADO COM JERICA. AF_01/2018</t>
  </si>
  <si>
    <t>587,61</t>
  </si>
  <si>
    <t>TUBULÃO A CÉU ABERTO, DIÂMETRO DO FUSTE DE 80 CM, PROFUNDIDADE MAIOR QUE 5 M E MENOR OU IGUAL A 10 M, ESCAVAÇÃO MANUAL, SEM ALARGAMENTO DE BASE, CONCRETO FEITO EM OBRA E LANÇADO COM JERICA. AF_01/2018</t>
  </si>
  <si>
    <t>553,41</t>
  </si>
  <si>
    <t>TUBULÃO A CÉU ABERTO, DIÂMETRO DO FUSTE DE 100 CM, PROFUNDIDADE MAIOR QUE 5 M E MENOR OU IGUAL A 10 M, ESCAVAÇÃO MANUAL, SEM ALARGAMENTO DE BASE, CONCRETO FEITO EM OBRA E LANÇADO COM JERICA. AF_01/2018</t>
  </si>
  <si>
    <t>500,17</t>
  </si>
  <si>
    <t>TUBULÃO A CÉU ABERTO, DIÂMETRO DO FUSTE DE 120 CM, PROFUNDIDADE MAIOR QUE 5 M E MENOR OU IGUAL A 10 M, ESCAVAÇÃO MANUAL, SEM ALARGAMENTO DE BASE, CONCRETO FEITO EM OBRA E LANÇADO COM JERICA. AF_01/2018</t>
  </si>
  <si>
    <t>462,02</t>
  </si>
  <si>
    <t>TUBULÃO A CÉU ABERTO, DIÂMETRO DO FUSTE DE 70 CM, PROFUNDIDADE MAIOR QUE 10 M, ESCAVAÇÃO MANUAL, SEM ALARGAMENTO DE BASE, CONCRETO FEITO EM OBRA E LANÇADO COM JERICA. AF_01/2018</t>
  </si>
  <si>
    <t>589,85</t>
  </si>
  <si>
    <t>TUBULÃO A CÉU ABERTO, DIÂMETRO DO FUSTE DE 80 CM, PROFUNDIDADE MAIOR QUE 10 M, ESCAVAÇÃO MANUAL, SEM ALARGAMENTO DE BASE, CONCRETO FEITO EM OBRA E LANÇADO COM JERICA. AF_01/2018</t>
  </si>
  <si>
    <t>548,22</t>
  </si>
  <si>
    <t>TUBULÃO A CÉU ABERTO, DIÂMETRO DO FUSTE DE 100 CM, PROFUNDIDADE MAIOR QUE 10 M, ESCAVAÇÃO MANUAL, SEM ALARGAMENTO DE BASE, CONCRETO FEITO EM OBRA E LANÇADO COM JERICA. AF_01/2018</t>
  </si>
  <si>
    <t>489,91</t>
  </si>
  <si>
    <t>TUBULÃO A CÉU ABERTO, DIÂMETRO DO FUSTE DE 120 CM, PROFUNDIDADE MAIOR QUE 10 M, ESCAVAÇÃO MANUAL, SEM ALARGAMENTO DE BASE, CONCRETO FEITO EM OBRA E LANÇADO COM JERICA. AF_01/2018</t>
  </si>
  <si>
    <t>447,99</t>
  </si>
  <si>
    <t>TUBULÃO A CÉU ABERTO, DIÂMETRO DO FUSTE DE 70 CM, PROFUNDIDADE MENOR OU IGUAL A 5 M, ESCAVAÇÃO MECÂNICA, SEM ALARGAMENTO DE BASE, CONCRETO FEITO EM OBRA E LANÇADO COM JERICA. AF_01/2018</t>
  </si>
  <si>
    <t>572,28</t>
  </si>
  <si>
    <t>TUBULÃO A CÉU ABERTO, DIÂMETRO DO FUSTE DE 80 CM, PROFUNDIDADE MENOR OU IGUAL A 5 M, ESCAVAÇÃO MECÂNICA, SEM ALARGAMENTO DE BASE, CONCRETO FEITO EM OBRA E LANÇADO COM JERICA. AF_01/2018</t>
  </si>
  <si>
    <t>457,80</t>
  </si>
  <si>
    <t>TUBULÃO A CÉU ABERTO, DIÂMETRO DO FUSTE DE 100 CM, PROFUNDIDADE MENOR OU IGUAL A 5 M, ESCAVAÇÃO MECÂNICA, SEM ALARGAMENTO DE BASE, CONCRETO FEITO EM OBRA E LANÇADO COM JERICA. AF_01/2018</t>
  </si>
  <si>
    <t>430,17</t>
  </si>
  <si>
    <t>TUBULÃO A CÉU ABERTO, DIÂMETRO DO FUSTE DE 120 CM, PROFUNDIDADE MENOR OU IGUAL A 5 M, ESCAVAÇÃO MECÂNICA, SEM ALARGAMENTO DE BASE, CONCRETO FEITO EM OBRA E LANÇADO COM JERICA. AF_01/2018</t>
  </si>
  <si>
    <t>412,89</t>
  </si>
  <si>
    <t>TUBULÃO A CÉU ABERTO, DIÂMETRO DO FUSTE DE 70 CM, PROFUNDIDADE MAIOR QUE 5 M E MENOR OU IGUAL A 10 M, ESCAVAÇÃO MECÂNICA, SEM ALARGAMENTO DE BASE, CONCRETO FEITO EM OBRA E LANÇADO COM JERICA. AF_01/2018</t>
  </si>
  <si>
    <t>430,94</t>
  </si>
  <si>
    <t>TUBULÃO A CÉU ABERTO, DIÂMETRO DO FUSTE DE 80 CM, PROFUNDIDADE MAIOR QUE 5 M E MENOR OU IGUAL A 10 M, ESCAVAÇÃO MECÂNICA, SEM ALARGAMENTO DE BASE, CONCRETO FEITO EM OBRA E LANÇADO COM JERICA. AF_01/2018</t>
  </si>
  <si>
    <t>419,06</t>
  </si>
  <si>
    <t>TUBULÃO A CÉU ABERTO, DIÂMETRO DO FUSTE DE 100 CM, PROFUNDIDADE MAIOR QUE 5 M E MENOR OU IGUAL A 10 M, ESCAVAÇÃO MECÂNICA, SEM ALARGAMENTO DE BASE, CONCRETO FEITO EM OBRA E LANÇADO COM JERICA. AF_01/2018</t>
  </si>
  <si>
    <t>396,27</t>
  </si>
  <si>
    <t>TUBULÃO A CÉU ABERTO, DIÂMETRO DO FUSTE DE 120 CM, PROFUNDIDADE MAIOR QUE 5 M E MENOR OU IGUAL A 10 M, ESCAVAÇÃO MECÂNICA, SEM ALARGAMENTO DE BASE, CONCRETO FEITO EM OBRA E LANÇADO COM JERICA. AF_01/2018</t>
  </si>
  <si>
    <t>377,81</t>
  </si>
  <si>
    <t>TUBULÃO A CÉU ABERTO, DIÂMETRO DO FUSTE DE 70 CM, PROFUNDIDADE MAIOR QUE 10 M, ESCAVAÇÃO MECÂNICA, SEM ALARGAMENTO DE BASE, CONCRETO FEITO EM OBRA E LANÇADO COM JERICA. AF_01/2018</t>
  </si>
  <si>
    <t>411,98</t>
  </si>
  <si>
    <t>TUBULÃO A CÉU ABERTO, DIÂMETRO DO FUSTE DE 80 CM, PROFUNDIDADE MAIOR QUE 10 M, ESCAVAÇÃO MECÂNICA, SEM ALARGAMENTO DE BASE, CONCRETO FEITO EM OBRA E LANÇADO COM JERICA. AF_01/2018</t>
  </si>
  <si>
    <t>397,21</t>
  </si>
  <si>
    <t>TUBULÃO A CÉU ABERTO, DIÂMETRO DO FUSTE DE 100 CM, PROFUNDIDADE MAIOR QUE 10 M, ESCAVAÇÃO MECÂNICA, SEM ALARGAMENTO DE BASE, CONCRETO FEITO EM OBRA E LANÇADO COM JERICA. AF_01/2018</t>
  </si>
  <si>
    <t>374,40</t>
  </si>
  <si>
    <t>TUBULÃO A CÉU ABERTO, DIÂMETRO DO FUSTE DE 120 CM, PROFUNDIDADE MAIOR QUE 10 M, ESCAVAÇÃO MECÂNICA, SEM ALARGAMENTO DE BASE, CONCRETO FEITO EM OBRA E LANÇADO COM JERICA. AF_01/2018</t>
  </si>
  <si>
    <t>TUBULÃO A CÉU ABERTO, DIÂMETRO DO FUSTE DE 70 CM, PROFUNDIDADE MENOR OU IGUAL A 5 M, ESCAVAÇÃO MANUAL, SEM ALARGAMENTO DE BASE, CONCRETO USINADO E LANÇADO COM BOMBA OU DIRETAMENTE DO CAMINHÃO. AF_01/2018</t>
  </si>
  <si>
    <t>618,63</t>
  </si>
  <si>
    <t>TUBULÃO A CÉU ABERTO, DIÂMETRO DO FUSTE DE 80 CM, PROFUNDIDADE MENOR OU IGUAL A 5 M, ESCAVAÇÃO MANUAL, SEM ALARGAMENTO DE BASE, CONCRETO USINADO E LANÇADO COM BOMBA OU DIRETAMENTE DO CAMINHÃO. AF_01/2018</t>
  </si>
  <si>
    <t>581,69</t>
  </si>
  <si>
    <t>TUBULÃO A CÉU ABERTO, DIÂMETRO DO FUSTE DE 100 CM, PROFUNDIDADE MENOR OU IGUAL A 5 M, ESCAVAÇÃO MANUAL, SEM ALARGAMENTO DE BASE, CONCRETO USINADO E LANÇADO COM BOMBA OU DIRETAMENTE DO CAMINHÃO. AF_01/2018</t>
  </si>
  <si>
    <t>530,90</t>
  </si>
  <si>
    <t>TUBULÃO A CÉU ABERTO, DIÂMETRO DO FUSTE DE 120 CM, PROFUNDIDADE MENOR OU IGUAL A 5 M, ESCAVAÇÃO MANUAL, SEM ALARGAMENTO DE BASE, CONCRETO USINADO E LANÇADO COM BOMBA OU DIRETAMENTE DO CAMINHÃO. AF_01/2018</t>
  </si>
  <si>
    <t>498,06</t>
  </si>
  <si>
    <t>TUBULÃO A CÉU ABERTO, DIÂMETRO DO FUSTE DE 70 CM, PROFUNDIDADE MAIOR QUE 5 M E MENOR OU IGUAL A 10 M, ESCAVAÇÃO MANUAL, SEM ALARGAMENTO DE BASE, CONCRETO USINADO E LANÇADO COM BOMBA OU DIRETAMENTE DO CAMINHÃO. AF_01/2018</t>
  </si>
  <si>
    <t>597,23</t>
  </si>
  <si>
    <t>TUBULÃO A CÉU ABERTO, DIÂMETRO DO FUSTE DE 80 CM, PROFUNDIDADE MAIOR QUE 5 M E MENOR OU IGUAL A 10 M, ESCAVAÇÃO MANUAL, SEM ALARGAMENTO DE BASE, CONCRETO USINADO E LANÇADO COM BOMBA OU DIRETAMENTE DO CAMINHÃO. AF_01/2018</t>
  </si>
  <si>
    <t>563,24</t>
  </si>
  <si>
    <t>TUBULÃO A CÉU ABERTO, DIÂMETRO DO FUSTE DE 100 CM, PROFUNDIDADE MAIOR QUE 5 M E MENOR OU IGUAL A 10 M, ESCAVAÇÃO MANUAL, SEM ALARGAMENTO DE BASE, CONCRETO USINADO E LANÇADO COM BOMBA OU DIRETAMENTE DO CAMINHÃO. AF_01/2018</t>
  </si>
  <si>
    <t>510,02</t>
  </si>
  <si>
    <t>TUBULÃO A CÉU ABERTO, DIÂMETRO DO FUSTE DE 120 CM, PROFUNDIDADE MAIOR QUE 5 M E MENOR OU IGUAL A 10 M, ESCAVAÇÃO MANUAL, SEM ALARGAMENTO DE BASE, CONCRETO USINADO E LANÇADO COM BOMBA OU DIRETAMENTE DO CAMINHÃO. AF_01/2018</t>
  </si>
  <si>
    <t>471,84</t>
  </si>
  <si>
    <t>TUBULÃO A CÉU ABERTO, DIÂMETRO DO FUSTE DE 70 CM, PROFUNDIDADE MAIOR QUE 10 M, ESCAVAÇÃO MANUAL, SEM ALARGAMENTO DE BASE, CONCRETO USINADO E LANÇADO COM BOMBA OU DIRETAMENTE DO CAMINHÃO. AF_01/2018</t>
  </si>
  <si>
    <t>599,66</t>
  </si>
  <si>
    <t>TUBULÃO A CÉU ABERTO, DIÂMETRO DO FUSTE DE 80 CM, PROFUNDIDADE MAIOR QUE 10 M, ESCAVAÇÃO MANUAL, SEM ALARGAMENTO DE BASE, CONCRETO USINADO E LANÇADO COM BOMBA OU DIRETAMENTE DO CAMINHÃO. AF_01/2018</t>
  </si>
  <si>
    <t>557,93</t>
  </si>
  <si>
    <t>TUBULÃO A CÉU ABERTO, DIÂMETRO DO FUSTE DE 100 CM, PROFUNDIDADE MAIOR QUE 10 M, ESCAVAÇÃO MANUAL, SEM ALARGAMENTO DE BASE, CONCRETO USINADO E LANÇADO COM BOMBA OU DIRETAMENTE DO CAMINHÃO. AF_01/2018</t>
  </si>
  <si>
    <t>TUBULÃO A CÉU ABERTO, DIÂMETRO DO FUSTE DE 120 CM, PROFUNDIDADE MAIOR QUE 10 M, ESCAVAÇÃO MANUAL, SEM ALARGAMENTO DE BASE, CONCRETO USINADO E LANÇADO COM BOMBA OU DIRETAMENTE DO CAMINHÃO. AF_01/2018</t>
  </si>
  <si>
    <t>457,37</t>
  </si>
  <si>
    <t>TUBULÃO A CÉU ABERTO, DIÂMETRO DO FUSTE DE 70 CM, PROFUNDIDADE MENOR OU IGUAL A 5 M, ESCAVAÇÃO MECÂNICA, SEM ALARGAMENTO DE BASE, CONCRETO USINADO E LANÇADO COM BOMBA OU DIRETAMENTE DO CAMINHÃO. AF_01/2018</t>
  </si>
  <si>
    <t>495,76</t>
  </si>
  <si>
    <t>TUBULÃO A CÉU ABERTO, DIÂMETRO DO FUSTE DE 80 CM, PROFUNDIDADE MENOR OU IGUAL A 5 M, ESCAVAÇÃO MECÂNICA, SEM ALARGAMENTO DE BASE, CONCRETO USINADO E LANÇADO COM BOMBA OU DIRETAMENTE DO CAMINHÃO. AF_01/2018</t>
  </si>
  <si>
    <t>474,22</t>
  </si>
  <si>
    <t>TUBULÃO A CÉU ABERTO, DIÂMETRO DO FUSTE DE 100 CM, PROFUNDIDADE MENOR OU IGUAL A 5 M, ESCAVAÇÃO MECÂNICA, SEM ALARGAMENTO DE BASE, CONCRETO USINADO E LANÇADO COM BOMBA OU DIRETAMENTE DO CAMINHÃO. AF_01/2018</t>
  </si>
  <si>
    <t>445,95</t>
  </si>
  <si>
    <t>TUBULÃO A CÉU ABERTO, DIÂMETRO DO FUSTE DE 120 CM, PROFUNDIDADE MENOR OU IGUAL A 5 M, ESCAVAÇÃO MECÂNICA, SEM ALARGAMENTO DE BASE, CONCRETO USINADO E LANÇADO COM BOMBA OU DIRETAMENTE DO CAMINHÃO. AF_01/2018</t>
  </si>
  <si>
    <t>428,73</t>
  </si>
  <si>
    <t>TUBULÃO A CÉU ABERTO, DIÂMETRO DO FUSTE DE 70 CM, PROFUNDIDADE MAIOR QUE 5 M E MENOR OU IGUAL A 10M, ESCAVAÇÃO MECÂNICA, SEM ALARGAMENTO DE BASE, CONCRETO USINADO E LANÇADO COM BOMBA OU DIRETAMENTE DO CAMINHÃO. AF_01/2018</t>
  </si>
  <si>
    <t>440,56</t>
  </si>
  <si>
    <t>TUBULÃO A CÉU ABERTO, DIÂMETRO DO FUSTE DE 80 CM, PROFUNDIDADE MAIOR QUE 5 M E MENOR OU IGUAL A 10M, ESCAVAÇÃO MECÂNICA, SEM ALARGAMENTO DE BASE, CONCRETO USINADO E LANÇADO COM BOMBA OU DIRETAMENTE DO CAMINHÃO. AF_01/2018</t>
  </si>
  <si>
    <t>428,89</t>
  </si>
  <si>
    <t>TUBULÃO A CÉU ABERTO, DIÂMETRO DO FUSTE DE 100 CM, PROFUNDIDADE MAIOR QUE 5 M E MENOR OU IGUAL A 10M, ESCAVAÇÃO MECÂNICA, SEM ALARGAMENTO DE BASE, CONCRETO USINADO E LANÇADO COM BOMBA OU DIRETAMENTE DO CAMINHÃO. AF_01/2018</t>
  </si>
  <si>
    <t>406,12</t>
  </si>
  <si>
    <t>TUBULÃO A CÉU ABERTO, DIÂMETRO DO FUSTE DE 120 CM, PROFUNDIDADE MAIOR QUE 5 M E MENOR OU IGUAL A 10M, ESCAVAÇÃO MECÂNICA, SEM ALARGAMENTO DE BASE, CONCRETO USINADO E LANÇADO COM BOMBA OU DIRETAMENTE DO CAMINHÃO. AF_01/2018</t>
  </si>
  <si>
    <t>387,63</t>
  </si>
  <si>
    <t>TUBULÃO A CÉU ABERTO, DIÂMETRO DO FUSTE DE 70 CM, PROFUNDIDADE MAIOR QUE 10M, ESCAVAÇÃO MECÂNICA, SEM ALARGAMENTO DE BASE, CONCRETO USINADO E LANÇADO COM BOMBA OU DIRETAMENTE DO CAMINHÃO. AF_01/2018</t>
  </si>
  <si>
    <t>421,79</t>
  </si>
  <si>
    <t>TUBULÃO A CÉU ABERTO, DIÂMETRO DO FUSTE DE 80 CM, PROFUNDIDADE MAIOR QUE 10M, ESCAVAÇÃO MECÂNICA, SEM ALARGAMENTO DE BASE, CONCRETO USINADO E LANÇADO COM BOMBA OU DIRETAMENTE DO CAMINHÃO. AF_01/2018</t>
  </si>
  <si>
    <t>406,92</t>
  </si>
  <si>
    <t>TUBULÃO A CÉU ABERTO, DIÂMETRO DO FUSTE DE 100 CM, PROFUNDIDADE MAIOR QUE 10M, ESCAVAÇÃO MECÂNICA, SEM ALARGAMENTO DE BASE, CONCRETO USINADO E LANÇADO COM BOMBA OU DIRETAMENTE DO CAMINHÃO. AF_01/2018</t>
  </si>
  <si>
    <t>384,03</t>
  </si>
  <si>
    <t>TUBULÃO A CÉU ABERTO, DIÂMETRO DO FUSTE DE 120 CM, PROFUNDIDADE MAIOR QUE 10M, ESCAVAÇÃO MECÂNICA, SEM ALARGAMENTO DE BASE, CONCRETO USINADO E LANÇADO COM BOMBA OU DIRETAMENTE DO CAMINHÃO. AF_01/2018</t>
  </si>
  <si>
    <t>364,55</t>
  </si>
  <si>
    <t>ALARGAMENTO DE BASE DE TUBULÃO A CÉU ABERTO, ESCAVAÇÃO MANUAL, CONCRETO FEITO EM OBRA E LANÇADO COM JERICA. AF_01/2018</t>
  </si>
  <si>
    <t>502,34</t>
  </si>
  <si>
    <t>ALARGAMENTO DE BASE DE TUBULÃO A CÉU ABERTO, ESCAVAÇÃO MANUAL, CONCRETO USINADO E LANÇADO COM BOMBA OU DIRETAMENTE DO CAMINHÃO. AF_01/2018</t>
  </si>
  <si>
    <t>521,98</t>
  </si>
  <si>
    <t>ESTACA PRÉ-MOLDADA DE CONCRETO, SEÇÃO QUADRADA, CAPACIDADE DE 25 TONELADAS, COMPRIMENTO TOTAL CRAVADO ATÉ 5M, BATE-ESTACAS POR GRAVIDADE SOBRE ROLOS (EXCLUSIVE MOBILIZAÇÃO E DESMOBILIZAÇÃO). AF_03/2016</t>
  </si>
  <si>
    <t>77,37</t>
  </si>
  <si>
    <t>ESTACA PRÉ-MOLDADA DE CONCRETO, SEÇÃO QUADRADA, CAPACIDADE DE 50 TONELADAS, COMPRIMENTO TOTAL CRAVADO ATÉ 5M, BATE-ESTACAS POR GRAVIDADE SOBRE ROLOS (EXCLUSIVE MOBILIZAÇÃO E DESMOBILIZAÇÃO). AF_03/2016</t>
  </si>
  <si>
    <t>101,44</t>
  </si>
  <si>
    <t>ESTACA PRÉ-MOLDADA DE CONCRETO CENTRIFUGADO, SEÇÃO CIRCULAR, CAPACIDADE DE 100 TONELADAS, COMPRIMENTO TOTAL CRAVADO ATÉ 5M, BATE-ESTACAS POR GRAVIDADE SOBRE ROLOS (EXCLUSIVE MOBILIZAÇÃO E DESMOBILIZAÇÃO). AF_03/2016</t>
  </si>
  <si>
    <t>236,04</t>
  </si>
  <si>
    <t>ESTACA PRÉ-MOLDADA DE CONCRETO, SEÇÃO QUADRADA, CAPACIDADE DE 25 TONELADAS, COMPRIMENTO TOTAL CRAVADO ACIMA DE 5M ATÉ 12M, BATE-ESTACAS POR GRAVIDADE SOBRE ROLOS (EXCLUSIVE MOBILIZAÇÃO E DESMOBILIZAÇÃO). AF_03/2016</t>
  </si>
  <si>
    <t>61,07</t>
  </si>
  <si>
    <t>ESTACA PRÉ-MOLDADA DE CONCRETO, SEÇÃO QUADRADA, CAPACIDADE DE 50 TONELADAS, COMPRIMENTO TOTAL CRAVADO ACIMA DE 5M ATÉ 12M, BATE-ESTACAS POR GRAVIDADE SOBRE ROLOS (EXCLUSIVE MOBILIZAÇÃO E DESMOBILIZAÇÃO). AF_03/2016</t>
  </si>
  <si>
    <t>78,65</t>
  </si>
  <si>
    <t>ESTACA PRÉ-MOLDADA DE CONCRETO CENTRIFUGADO, SEÇÃO CIRCULAR, CAPACIDADE DE 100 TONELADAS, COMPRIMENTO TOTAL CRAVADO ACIMA DE 5M ATÉ 12M, BATE-ESTACAS POR GRAVIDADE SOBRE ROLOS (EXCLUSIVE MOBILIZAÇÃO E DESMOBILIZAÇÃO). AF_03/2016</t>
  </si>
  <si>
    <t>181,25</t>
  </si>
  <si>
    <t>ESTACA PRÉ-MOLDADA DE CONCRETO, SEÇÃO QUADRADA, CAPACIDADE DE 25 TONELADAS COMPRIMENTO TOTAL CRAVADO ACIMA DE 12M, BATE-ESTACAS POR GRAVIDADE SOBRE ROLOS (EXCLUSIVE MOBILIZAÇÃO E DESMOBILIZAÇÃO). AF_03/2016</t>
  </si>
  <si>
    <t>55,02</t>
  </si>
  <si>
    <t>ESTACA PRÉ-MOLDADA DE CONCRETO, SEÇÃO QUADRADA, CAPACIDADE DE 50 TONELADAS, COMPRIMENTO TOTAL CRAVADO ACIMA DE 12M, BATE-ESTACAS POR GRAVIDADE SOBRE ROLOS (EXCLUSIVE MOBILIZAÇÃO E DESMOBILIZAÇÃO). AF_03/2016</t>
  </si>
  <si>
    <t>ESTACA PRÉ-MOLDADA DE CONCRETO CENTRIFUGADO, SEÇÃO CIRCULAR, CAPACIDADE DE 100 TONELADAS, COMPRIMENTO TOTAL CRAVADO ACIMA DE 12M, BATE-ESTACAS POR GRAVIDADE SOBRE ROLOS (EXCLUSIVE MOBILIZAÇÃO E DESMOBILIZAÇÃO). AF_03/2016</t>
  </si>
  <si>
    <t>ESTACA HÉLICE CONTÍNUA, DIÂMETRO DE 30 CM, COMPRIMENTO TOTAL ATÉ 15 M, PERFURATRIZ COM TORQUE DE 170 KN.M (EXCLUSIVE MOBILIZAÇÃO E DESMOBILIZAÇÃO). AF_02/2015</t>
  </si>
  <si>
    <t>60,79</t>
  </si>
  <si>
    <t>ESTACA HÉLICE CONTÍNUA, DIÂMETRO DE 30 CM, COMPRIMENTO TOTAL ACIMA DE 15 M ATÉ 20 M, PERFURATRIZ COM TORQUE DE 170 KN.M (EXCLUSIVE MOBILIZAÇÃO E DESMOBILIZAÇÃO). AF_02/2015</t>
  </si>
  <si>
    <t>58,51</t>
  </si>
  <si>
    <t>ESTACA HÉLICE CONTÍNUA, DIÂMETRO DE 50 CM, COMPRIMENTO TOTAL ATÉ 15 M, PERFURATRIZ COM TORQUE DE 170 KN.M (EXCLUSIVE MOBILIZAÇÃO E DESMOBILIZAÇÃO). AF_02/2015</t>
  </si>
  <si>
    <t>127,18</t>
  </si>
  <si>
    <t>ESTACA HÉLICE CONTÍNUA, DIÂMETRO DE 50 CM, COMPRIMENTO TOTAL ACIMA DE 15 M ATÉ 30 M, PERFURATRIZ COM TORQUE DE 170 KN.M (EXCLUSIVE MOBILIZAÇÃO E DESMOBILIZAÇÃO). AF_02/2015</t>
  </si>
  <si>
    <t>120,21</t>
  </si>
  <si>
    <t>ESTACA HÉLICE CONTÍNUA, DIÂMETRO DE 70 CM, COMPRIMENTO TOTAL ATÉ 15 M, PERFURATRIZ COM TORQUE DE 170 KN.M (EXCLUSIVE MOBILIZAÇÃO E DESMOBILIZAÇÃO). AF_02/2015</t>
  </si>
  <si>
    <t>216,14</t>
  </si>
  <si>
    <t>ESTACA HÉLICE CONTÍNUA, DIÂMETRO DE 70 CM, COMPRIMENTO TOTAL ACIMA DE 15 M ATÉ 30 M, PERFURATRIZ COM TORQUE DE 170 KN.M (EXCLUSIVE MOBILIZAÇÃO E DESMOBILIZAÇÃO). AF_02/2015</t>
  </si>
  <si>
    <t>206,56</t>
  </si>
  <si>
    <t>ESTACA HÉLICE CONTÍNUA, DIÂMETRO DE 80 CM, COMPRIMENTO TOTAL ATÉ 30 M, PERFURATRIZ COM TORQUE DE 170 KN.M (EXCLUSIVE MOBILIZAÇÃO E DESMOBILIZAÇÃO). AF_02/2015</t>
  </si>
  <si>
    <t>259,87</t>
  </si>
  <si>
    <t>ESTACA HÉLICE CONTÍNUA, DIÂMETRO DE 90 CM, COMPRIMENTO TOTAL ATÉ 30 M, PERFURATRIZ COM TORQUE DE 263 KN.M (EXCLUSIVE MOBILIZAÇÃO E DESMOBILIZAÇÃO). AF_02/2015</t>
  </si>
  <si>
    <t>314,20</t>
  </si>
  <si>
    <t>ESTACA ESCAVADA MECANICAMENTE, SEM FLUIDO ESTABILIZANTE, COM 25 CM DE DIÂMETRO, ATÉ 9 M DE COMPRIMENTO, CONCRETO LANÇADO POR CAMINHÃO BETONEIRA (EXCLUSIVE MOBILIZAÇÃO E DESMOBILIZAÇÃO). AF_02/2015</t>
  </si>
  <si>
    <t>39,98</t>
  </si>
  <si>
    <t>ESTACA ESCAVADA MECANICAMENTE, SEM FLUIDO ESTABILIZANTE, COM 25 CM DE DIÂMETRO, ACIMA DE 9 M DE COMPRIMENTO, CONCRETO LANÇADO POR CAMINHÃO BETONEIRA (EXCLUSIVE MOBILIZAÇÃO E DESMOBILIZAÇÃO). AF_02/2015</t>
  </si>
  <si>
    <t>38,17</t>
  </si>
  <si>
    <t>ESTACA ESCAVADA MECANICAMENTE, SEM FLUIDO ESTABILIZANTE, COM 25 CM DE DIÂMETRO, ATÉ 9 M DE COMPRIMENTO, CONCRETO LANÇADO MANUALMENTE (EXCLUSIVE MOBILIZAÇÃO E DESMOBILIZAÇÃO). AF_02/2015</t>
  </si>
  <si>
    <t>ESTACA ESCAVADA MECANICAMENTE, SEM FLUIDO ESTABILIZANTE, COM 25 CM DE DIÂMETRO, ACIMA DE 9 M DE COMPRIMENTO, CONCRETO LANÇADO MANUALMENTE (EXCLUSIVE MOBILIZAÇÃO E DESMOBILIZAÇÃO). AF_02/2015</t>
  </si>
  <si>
    <t>48,89</t>
  </si>
  <si>
    <t>ESTACA ESCAVADA MECANICAMENTE, SEM FLUIDO ESTABILIZANTE, COM 40 CM DE DIÂMETRO, ATÉ 9 M DE COMPRIMENTO, CONCRETO LANÇADO POR CAMINHÃO BETONEIRA (EXCLUSIVE MOBILIZAÇÃO E DESMOBILIZAÇÃO). AF_02/2015</t>
  </si>
  <si>
    <t>ESTACA ESCAVADA MECANICAMENTE, SEM FLUIDO ESTABILIZANTE, COM 40 CM DE DIÂMETRO, ACIMA DE 9 M ATÉ 15 M DE COMPRIMENTO, CONCRETO LANÇADO POR CAMINHÃO BETONEIRA (EXCLUSIVE MOBILIZAÇÃO E DESMOBILIZAÇÃO). AF_02/2015</t>
  </si>
  <si>
    <t>63,14</t>
  </si>
  <si>
    <t>ESTACA ESCAVADA MECANICAMENTE, SEM FLUIDO ESTABILIZANTE, COM 40 CM DE DIÂMETRO, ACIMA DE 15 M DE COMPRIMENTO, CONCRETO LANÇADO POR CAMINHÃO BETONEIRA (EXCLUSIVE MOBILIZAÇÃO E DESMOBILIZAÇÃO). AF_02/2015</t>
  </si>
  <si>
    <t>62,21</t>
  </si>
  <si>
    <t>ESTACA ESCAVADA MECANICAMENTE, SEM FLUIDO ESTABILIZANTE, COM 60 CM DE DIÂMETRO, ATÉ 9 M DE COMPRIMENTO, CONCRETO LANÇADO POR CAMINHÃO BETONEIRA (EXCLUSIVE MOBILIZAÇÃO E DESMOBILIZAÇÃO). AF_02/2015</t>
  </si>
  <si>
    <t>123,82</t>
  </si>
  <si>
    <t>ESTACA ESCAVADA MECANICAMENTE, SEM FLUIDO ESTABILIZANTE, COM 60 CM DE DIÂMETRO, ACIMA DE 9 M ATÉ 15 M DE COMPRIMENTO, CONCRETO LANÇADO POR CAMINHÃO BETONEIRA (EXCLUSIVE MOBILIZAÇÃO E DESMOBILIZAÇÃO). AF_02/2015</t>
  </si>
  <si>
    <t>121,55</t>
  </si>
  <si>
    <t>ESTACA ESCAVADA MECANICAMENTE, SEM FLUIDO ESTABILIZANTE, COM 60 CM DE DIÂMETRO, ACIMA DE 15 M DE COMPRIMENTO, CONCRETO LANÇADO POR CAMINHÃO BETONEIRA (EXCLUSIVE MOBILIZAÇÃO E DESMOBILIZAÇÃO). AF_02/2015</t>
  </si>
  <si>
    <t>120,59</t>
  </si>
  <si>
    <t>ESTACA ESCAVADA MECANICAMENTE, SEM FLUIDO ESTABILIZANTE, COM 60 CM DE DIÂMETRO, ATÉ 9 M DE COMPRIMENTO, CONCRETO LANÇADO POR BOMBA LANÇA (EXCLUSIVE MOBILIZAÇÃO E DESMOBILIZAÇÃO). AF_02/2015</t>
  </si>
  <si>
    <t>ESTACA ESCAVADA MECANICAMENTE, SEM FLUIDO ESTABILIZANTE, COM 60 CM DE DIÂMETRO, ACIMA DE 9 M ATÉ 15 M DE COMPRIMENTO, CONCRETO LANÇADO POR BOMBA LANÇA (EXCLUSIVE MOBILIZAÇÃO E DESMOBILIZAÇÃO). AF_02/2015</t>
  </si>
  <si>
    <t>142,11</t>
  </si>
  <si>
    <t>ESTACA ESCAVADA MECANICAMENTE, SEM FLUIDO ESTABILIZANTE, COM 60 CM DE DIÂMETRO, ACIMA DE 15 M DE COMPRIMENTO, CONCRETO LANÇADO POR BOMBA LANÇA (EXCLUSIVE MOBILIZAÇÃO E DESMOBILIZAÇÃO). AF_02/2015</t>
  </si>
  <si>
    <t>140,62</t>
  </si>
  <si>
    <t>ARRASAMENTO MECANICO DE ESTACA DE CONCRETO ARMADO, DIAMETROS DE ATÉ 40 CM. AF_11/2016</t>
  </si>
  <si>
    <t>14,97</t>
  </si>
  <si>
    <t>ARRASAMENTO MECANICO DE ESTACA DE CONCRETO ARMADO, DIAMETROS DE 41 CM A 60 CM. AF_11/2016</t>
  </si>
  <si>
    <t>19,07</t>
  </si>
  <si>
    <t>ARRASAMENTO MECANICO DE ESTACA DE CONCRETO ARMADO, DIAMETROS DE 61 CM A 80 CM. AF_11/2016</t>
  </si>
  <si>
    <t>25,02</t>
  </si>
  <si>
    <t>ARRASAMENTO MECANICO DE ESTACA DE CONCRETO ARMADO, DIAMETROS DE 81 CM A 100 CM. AF_11/2016</t>
  </si>
  <si>
    <t>32,95</t>
  </si>
  <si>
    <t>ARRASAMENTO MECANICO DE ESTACA DE CONCRETO ARMADO, DIAMETROS DE 101 CM A 150 CM. AF_11/2016</t>
  </si>
  <si>
    <t>ARRASAMENTO DE ESTACA METÁLICA, PERFIL LAMINADO TIPO I FAMÍLIA 250. AF_11/2016</t>
  </si>
  <si>
    <t>ARRASAMENTO DE ESTACA METÁLICA, PERFIL LAMINADO TIPO H FAMÍLIA 250. AF_11/2016</t>
  </si>
  <si>
    <t>ARRASAMENTO DE ESTACA METÁLICA, PERFIL LAMINADO TIPO H FAMÍLIA 310. AF_11/2016</t>
  </si>
  <si>
    <t>ESTACA RAIZ, DIÂMETRO DE 20 CM, COMPRIMENTO DE ATÉ 10 M, SEM PRESENÇA DE ROCHA. AF_04/2017</t>
  </si>
  <si>
    <t>168,89</t>
  </si>
  <si>
    <t>ESTACA RAIZ, DIÂMETRO DE 31 CM, COMPRIMENTO DE ATÉ 10 M, SEM PRESENÇA DE ROCHA. AF_05/2017</t>
  </si>
  <si>
    <t>246,99</t>
  </si>
  <si>
    <t>ESTACA RAIZ, DIÂMETRO DE 40 CM, COMPRIMENTO DE ATÉ 10 M, SEM PRESENÇA DE ROCHA. AF_05/2017</t>
  </si>
  <si>
    <t>320,18</t>
  </si>
  <si>
    <t>ESTACA RAIZ, DIÂMETRO DE 45 CM, COMPRIMENTO DE ATÉ 10 M, SEM PRESENÇA DE ROCHA. AF_05/2017</t>
  </si>
  <si>
    <t>363,88</t>
  </si>
  <si>
    <t>ESTACA RAIZ, DIÂMETRO DE 20 CM, COMPRIMENTO DE 11 A 20 M, SEM PRESENÇA DE ROCHA. AF_05/2017</t>
  </si>
  <si>
    <t>151,81</t>
  </si>
  <si>
    <t>ESTACA RAIZ, DIÂMETRO DE 31 CM, COMPRIMENTO DE 11 A 20 M, SEM PRESENÇA DE ROCHA. AF_05/2017</t>
  </si>
  <si>
    <t>223,68</t>
  </si>
  <si>
    <t>ESTACA RAIZ, DIÂMETRO DE 40 CM, COMPRIMENTO DE 11 A 20 M, SEM PRESENÇA DE ROCHA. AF_05/2017</t>
  </si>
  <si>
    <t>284,79</t>
  </si>
  <si>
    <t>ESTACA RAIZ, DIÂMETRO DE 45 CM, COMPRIMENTO DE 11 A 20 M, SEM PRESENÇA DE ROCHA. AF_05/2017</t>
  </si>
  <si>
    <t>314,15</t>
  </si>
  <si>
    <t>ESTACA RAIZ, DIÂMETRO DE 20 CM, COMPRIMENTO DE 21 A 30 M, SEM PRESENÇA DE ROCHA. AF_05/2017</t>
  </si>
  <si>
    <t>143,66</t>
  </si>
  <si>
    <t>ESTACA RAIZ, DIÂMETRO DE 31 CM, COMPRIMENTO DE 21 A 30 M, SEM PRESENÇA DE ROCHA. AF_05/2017</t>
  </si>
  <si>
    <t>213,22</t>
  </si>
  <si>
    <t>ESTACA RAIZ, DIÂMETRO DE 40 CM, COMPRIMENTO DE 21 A 30 M, SEM PRESENÇA DE ROCHA. AF_05/2017</t>
  </si>
  <si>
    <t>272,04</t>
  </si>
  <si>
    <t>ESTACA RAIZ, DIÂMETRO DE 45 CM, COMPRIMENTO DE 21 A 30 M, SEM PRESENÇA DE ROCHA. AF_05/2017</t>
  </si>
  <si>
    <t>297,08</t>
  </si>
  <si>
    <t>ESTACA RAIZ, DIÂMETRO DE 20 CM, COMPRIMENTO DE ATÉ 10 M, COM PRESENÇA DE ROCHA. AF_05/2017</t>
  </si>
  <si>
    <t>180,32</t>
  </si>
  <si>
    <t>ESTACA RAIZ, DIÂMETRO DE 31 CM, COMPRIMENTO DE ATÉ 10 M, COM PRESENÇA DE ROCHA. AF_05/2017</t>
  </si>
  <si>
    <t>261,30</t>
  </si>
  <si>
    <t>ESTACA RAIZ, DIÂMETRO DE 40 CM, COMPRIMENTO DE ATÉ 10 M, COM PRESENÇA DE ROCHA. AF_05/2017</t>
  </si>
  <si>
    <t>338,44</t>
  </si>
  <si>
    <t>ESTACA RAIZ, DIÂMETRO DE 45 CM, COMPRIMENTO DE ATÉ 10 M, COM PRESENÇA DE ROCHA. AF_05/2017</t>
  </si>
  <si>
    <t>385,11</t>
  </si>
  <si>
    <t>ESTACA RAIZ, DIÂMETRO DE 20 CM, COMPRIMENTO DE 11 A 20 M, COM PRESENÇA DE ROCHA. AF_05/2017</t>
  </si>
  <si>
    <t>159,43</t>
  </si>
  <si>
    <t>ESTACA RAIZ, DIÂMETRO DE 31 CM, COMPRIMENTO DE 11 A 20 M, COM PRESENÇA DE ROCHA. AF_05/2017</t>
  </si>
  <si>
    <t>232,46</t>
  </si>
  <si>
    <t>ESTACA RAIZ, DIÂMETRO DE 40 CM, COMPRIMENTO DE 11 A 20 M, COM PRESENÇA DE ROCHA. AF_05/2017</t>
  </si>
  <si>
    <t>295,15</t>
  </si>
  <si>
    <t>ESTACA RAIZ, DIÂMETRO DE 45 CM, COMPRIMENTO DE 11 A 20 M, COM PRESENÇA DE ROCHA. AF_05/2017</t>
  </si>
  <si>
    <t>325,39</t>
  </si>
  <si>
    <t>ESTACA RAIZ, DIÂMETRO DE 20 CM, COMPRIMENTO DE 21 A 30 M, COM PRESENÇA DE ROCHA. AF_05/2017</t>
  </si>
  <si>
    <t>149,24</t>
  </si>
  <si>
    <t>ESTACA RAIZ, DIÂMETRO DE 31 CM, COMPRIMENTO DE 21 A 30 M, COM PRESENÇA DE ROCHA. AF_05/2017</t>
  </si>
  <si>
    <t>219,73</t>
  </si>
  <si>
    <t>ESTACA RAIZ, DIÂMETRO DE 40 CM, COMPRIMENTO DE 21 A 30 M, COM PRESENÇA DE ROCHA. AF_05/2017</t>
  </si>
  <si>
    <t>278,28</t>
  </si>
  <si>
    <t>ESTACA RAIZ, DIÂMETRO DE 45 CM, COMPRIMENTO DE 21 A 30 M, COM PRESENÇA DE ROCHA. AF_05/2017</t>
  </si>
  <si>
    <t>304,74</t>
  </si>
  <si>
    <t>ESTACA BROCA DE CONCRETO, DIÃMETRO DE 20 CM, PROFUNDIDADE DE ATÉ 3 M, ESCAVAÇÃO MANUAL COM TRADO CONCHA, NÃO ARMADA. AF_03/2018</t>
  </si>
  <si>
    <t>46,90</t>
  </si>
  <si>
    <t>ESTACA BROCA DE CONCRETO, DIÃMETRO DE 25 CM, PROFUNDIDADE DE ATÉ 3 M, ESCAVAÇÃO MANUAL COM TRADO CONCHA, NÃO ARMADA. AF_03/2018</t>
  </si>
  <si>
    <t>63,80</t>
  </si>
  <si>
    <t>ESTACA BROCA DE CONCRETO, DIÂMETRO DE 30 CM, PROFUNDIDADE DE ATÉ 3 M, ESCAVAÇÃO MANUAL COM TRADO CONCHA, NÃO ARMADA. AF_03/2018</t>
  </si>
  <si>
    <t>100035</t>
  </si>
  <si>
    <t>ESTACA METÁLICA PARA CONTENÇÃO, COMPRIMENTO TOTAL CRAVADO DE ATÉ 10 M (EXCLUSIVE MOBILIZAÇÃO E DESMOBILIZAÇÃO). AF_07/2019</t>
  </si>
  <si>
    <t>100036</t>
  </si>
  <si>
    <t>ESTACA METÁLICA PARA CONTENÇÃO, COMPRIMENTO TOTAL CRAVADO MAIOR DO QUE 10 M E MENOR OU IGUAL A 20 M (EXCLUSIVE MOBILIZAÇÃO E DESMOBILIZAÇÃO). AF_07/2019</t>
  </si>
  <si>
    <t>100037</t>
  </si>
  <si>
    <t>ESTACA METÁLICA PARA CONTENÇÃO, COMPRIMENTO TOTAL CRAVADO MAIOR DO QUE 20 M E MENOR OU IGUAL A 30 M (EXCLUSIVE MOBILIZAÇÃO E DESMOBILIZAÇÃO). AF_07/2019</t>
  </si>
  <si>
    <t>LASTRO DE CONCRETO, PREPARO MECÂNICO, INCLUSOS ADITIVO IMPERMEABILIZANTE, LANÇAMENTO E ADENSAMENTO</t>
  </si>
  <si>
    <t>452,44</t>
  </si>
  <si>
    <t>LASTRO DE CONCRETO MAGRO, APLICADO EM PISOS OU RADIERS, ESPESSURA DE 3 CM. AF_07/2016</t>
  </si>
  <si>
    <t>LASTRO DE CONCRETO MAGRO, APLICADO EM PISOS OU RADIERS, ESPESSURA DE 5 CM. AF_07/2016</t>
  </si>
  <si>
    <t>LASTRO DE CONCRETO MAGRO, APLICADO EM BLOCOS DE COROAMENTO OU SAPATAS. AF_08/2017</t>
  </si>
  <si>
    <t>405,97</t>
  </si>
  <si>
    <t>LASTRO DE CONCRETO MAGRO, APLICADO EM BLOCOS DE COROAMENTO OU SAPATAS, ESPESSURA DE 3 CM. AF_08/2017</t>
  </si>
  <si>
    <t>12,16</t>
  </si>
  <si>
    <t>LASTRO DE CONCRETO MAGRO, APLICADO EM BLOCOS DE COROAMENTO OU SAPATAS, ESPESSURA DE 5 CM. AF_08/2017</t>
  </si>
  <si>
    <t>LASTRO DE CONCRETO MAGRO, APLICADO EM PISOS OU RADIERS. AF_08/2017</t>
  </si>
  <si>
    <t>385,39</t>
  </si>
  <si>
    <t>LASTRO COM MATERIAL GRANULAR, APLICAÇÃO EM BLOCOS DE COROAMENTO, ESPESSURA DE *5 CM*. AF_08/2017</t>
  </si>
  <si>
    <t>167,06</t>
  </si>
  <si>
    <t>LASTRO COM MATERIAL GRANULAR, APLICAÇÃO EM PISOS OU RADIERS, ESPESSURA DE *5 CM*. AF_08/2017</t>
  </si>
  <si>
    <t>106,74</t>
  </si>
  <si>
    <t>LASTRO COM MATERIAL GRANULAR, APLICADO EM BLOCOS DE COROAMENTO, ESPESSURA DE *10 CM*. AF_08/2017</t>
  </si>
  <si>
    <t>152,96</t>
  </si>
  <si>
    <t>LASTRO COM MATERIAL GRANULAR (PEDRA BRITADA N.2), APLICADO EM PISOS OU RADIERS, ESPESSURA DE *10 CM*. AF_08/2017</t>
  </si>
  <si>
    <t>101,77</t>
  </si>
  <si>
    <t>ESCAVAÇÃO MANUAL DE VIGA DE BORDA PARA RADIER. AF_09/2017</t>
  </si>
  <si>
    <t>45,56</t>
  </si>
  <si>
    <t>COMPACTAÇÃO MECÂNICA DE SOLO PARA EXECUÇÃO DE RADIER, COM COMPACTADOR DE SOLOS A PERCUSSÃO. AF_09/2017</t>
  </si>
  <si>
    <t>COMPACTAÇÃO MECÂNICA DE SOLO PARA EXECUÇÃO DE RADIER, COM COMPACTADOR DE SOLOS TIPO PLACA VIBRATÓRIA. AF_09/2017</t>
  </si>
  <si>
    <t>FABRICAÇÃO, MONTAGEM E DESMONTAGEM DE FORMA PARA RADIER, EM MADEIRA SERRADA, 4 UTILIZAÇÕES. AF_09/2017</t>
  </si>
  <si>
    <t>93,19</t>
  </si>
  <si>
    <t>CONCRETAGEM DE RADIER, PISO OU LAJE SOBRE SOLO, FCK 30 MPA, PARA ESPESSURA DE 10 CM - LANÇAMENTO, ADENSAMENTO E ACABAMENTO. AF_09/2017</t>
  </si>
  <si>
    <t>376,25</t>
  </si>
  <si>
    <t>CONCRETAGEM DE RADIER, PISO OU LAJE SOBRE SOLO, FCK 30 MPA, PARA ESPESSURA DE 15 CM - LANÇAMENTO, ADENSAMENTO E ACABAMENTO. AF_09/2017</t>
  </si>
  <si>
    <t>353,02</t>
  </si>
  <si>
    <t>CONCRETAGEM DE RADIER, PISO OU LAJE SOBRE SOLO, FCK 30 MPA, PARA ESPESSURA DE 20 CM - LANÇAMENTO, ADENSAMENTO E ACABAMENTO. AF_09/2017</t>
  </si>
  <si>
    <t>341,08</t>
  </si>
  <si>
    <t>100322</t>
  </si>
  <si>
    <t>LASTRO COM MATERIAL GRANULAR (PEDRA BRITADA N.3), APLICADO EM PISOS OU RADIERS, ESPESSURA DE *10 CM*. AF_07/2019</t>
  </si>
  <si>
    <t>100323</t>
  </si>
  <si>
    <t>LASTRO COM MATERIAL GRANULAR (AREIA MÉDIA), APLICADO EM PISOS OU RADIERS, ESPESSURA DE *10 CM*. AF_07/2019</t>
  </si>
  <si>
    <t>100324</t>
  </si>
  <si>
    <t>LASTRO COM MATERIAL GRANULAR (PEDRA BRITADA N.1 E PEDRA BRITADA N.2), APLICADO EM PISOS OU RADIERS, ESPESSURA DE *10 CM*. AF_07/2019</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</si>
  <si>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</si>
  <si>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</si>
  <si>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17,33</t>
  </si>
  <si>
    <t>FORMAS MANUSEÁVEIS PARA PAREDES DE CONCRETO MOLDADAS IN LOCO, DE EDIFICAÇÕES DE MULTIPLOS PAVIMENTOS, EM LAJES. AF_06/2015</t>
  </si>
  <si>
    <t>FORMAS MANUSEÁVEIS PARA PAREDES DE CONCRETO MOLDADAS IN LOCO, DE EDIFICAÇÕES DE MULTIPLOS PAVIMENTOS, EM PANOS DE FACHADA COM VÃOS.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</si>
  <si>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</si>
  <si>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</si>
  <si>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16,99</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</si>
  <si>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</si>
  <si>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</si>
  <si>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</si>
  <si>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</si>
  <si>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</si>
  <si>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13,44</t>
  </si>
  <si>
    <t>FABRICAÇÃO DE FÔRMA PARA PILARES E ESTRUTURAS SIMILARES, EM CHAPA DE MADEIRA COMPENSADA RESINADA, E = 17 MM. AF_12/2015</t>
  </si>
  <si>
    <t>95,23</t>
  </si>
  <si>
    <t>FABRICAÇÃO DE FÔRMA PARA PILARES E ESTRUTURAS SIMILARES, EM CHAPA DE MADEIRA COMPENSADA PLASTIFICADA, E = 18 MM. AF_12/2015</t>
  </si>
  <si>
    <t>FABRICAÇÃO DE FÔRMA PARA VIGAS, EM CHAPA DE MADEIRA COMPENSADA RESINADA, E = 17 MM. AF_12/2015</t>
  </si>
  <si>
    <t>74,97</t>
  </si>
  <si>
    <t>FABRICAÇÃO DE FÔRMA PARA VIGAS, EM CHAPA DE MADEIRA COMPENSADA PLASTIFICADA, E = 18 MM. AF_12/2015</t>
  </si>
  <si>
    <t>FABRICAÇÃO DE FÔRMA PARA LAJES, EM CHAPA DE MADEIRA COMPENSADA RESINADA, E = 17 MM. AF_12/2015</t>
  </si>
  <si>
    <t>FABRICAÇÃO DE FÔRMA PARA LAJES, EM CHAPA DE MADEIRA COMPENSADA PLASTIFICADA, E = 18 MM. AF_12/2015</t>
  </si>
  <si>
    <t>46,63</t>
  </si>
  <si>
    <t>FABRICAÇÃO DE FÔRMA PARA PILARES E ESTRUTURAS SIMILARES, EM MADEIRA SERRADA, E=25 MM. AF_12/2015</t>
  </si>
  <si>
    <t>FABRICAÇÃO DE FÔRMA PARA VIGAS, COM MADEIRA SERRADA, E = 25 MM. AF_12/2015</t>
  </si>
  <si>
    <t>65,91</t>
  </si>
  <si>
    <t>FABRICAÇÃO DE FÔRMA PARA LAJES, EM MADEIRA SERRADA, E=25 MM. AF_12/2015</t>
  </si>
  <si>
    <t>46,98</t>
  </si>
  <si>
    <t>FABRICAÇÃO DE ESCORAS DE VIGA DO TIPO GARFO, EM MADEIRA. AF_12/2015</t>
  </si>
  <si>
    <t>18,45</t>
  </si>
  <si>
    <t>FABRICAÇÃO DE ESCORAS DO TIPO PONTALETE, EM MADEIRA. AF_12/2015</t>
  </si>
  <si>
    <t>MONTAGEM E DESMONTAGEM DE FÔRMA DE PILARES RETANGULARES E ESTRUTURAS SIMILARES COM ÁREA MÉDIA DAS SEÇÕES MENOR OU IGUAL A 0,25 M², PÉ-DIREITO SIMPLES, EM MADEIRA SERRADA, 1 UTILIZAÇÃO. AF_12/2015</t>
  </si>
  <si>
    <t>170,54</t>
  </si>
  <si>
    <t>MONTAGEM E DESMONTAGEM DE FÔRMA DE PILARES RETANGULARES E ESTRUTURAS SIMILARES COM ÁREA MÉDIA DAS SEÇÕES MAIOR QUE 0,25 M², PÉ-DIREITO SIMPLES, EM MADEIRA SERRADA, 1 UTILIZAÇÃO. AF_12/2015</t>
  </si>
  <si>
    <t>160,32</t>
  </si>
  <si>
    <t>MONTAGEM E DESMONTAGEM DE FÔRMA DE PILARES RETANGULARES E ESTRUTURAS SIMILARES COM ÁREA MÉDIA DAS SEÇÕES MENOR OU IGUAL A 0,25 M², PÉ-DIREITO SIMPLES, EM MADEIRA SERRADA, 2 UTILIZAÇÕES. AF_12/2015</t>
  </si>
  <si>
    <t>MONTAGEM E DESMONTAGEM DE FÔRMA DE PILARES RETANGULARES E ESTRUTURAS SIMILARES COM ÁREA MÉDIA DAS SEÇÕES MAIOR QUE 0,25 M², PÉ-DIREITO SIMPLES, EM MADEIRA SERRADA, 2 UTILIZAÇÕES. AF_12/2015</t>
  </si>
  <si>
    <t>111,57</t>
  </si>
  <si>
    <t>MONTAGEM E DESMONTAGEM DE FÔRMA DE PILARES RETANGULARES E ESTRUTURAS SIMILARES COM ÁREA MÉDIA DAS SEÇÕES MENOR OU IGUAL A 0,25 M², PÉ-DIREITO SIMPLES, EM MADEIRA SERRADA, 4 UTILIZAÇÕES. AF_12/2015</t>
  </si>
  <si>
    <t>82,11</t>
  </si>
  <si>
    <t>MONTAGEM E DESMONTAGEM DE FÔRMA DE PILARES RETANGULARES E ESTRUTURAS SIMILARES COM ÁREA MÉDIA DAS SEÇÕES MAIOR QUE 0,25 M², PÉ-DIREITO SIMPLES, EM MADEIRA SERRADA, 4 UTILIZAÇÕES. AF_12/2015</t>
  </si>
  <si>
    <t>75,16</t>
  </si>
  <si>
    <t>MONTAGEM E DESMONTAGEM DE FÔRMA DE PILARES RETANGULARES E ESTRUTURAS SIMILARES COM ÁREA MÉDIA DAS SEÇÕES MENOR OU IGUAL A 0,25 M², PÉ-DIREITO SIMPLES, EM CHAPA DE MADEIRA COMPENSADA RESINADA, 2 UTILIZAÇÕES. AF_12/2015</t>
  </si>
  <si>
    <t>95,22</t>
  </si>
  <si>
    <t>MONTAGEM E DESMONTAGEM DE FÔRMA DE PILARES RETANGULARES E ESTRUTURAS SIMILARES COM ÁREA MÉDIA DAS SEÇÕES MAIOR QUE 0,25 M², PÉ-DIREITO SIMPLES, EM CHAPA DE MADEIRA COMPENSADA RESINADA, 2 UTILIZAÇÕES. AF_12/2015</t>
  </si>
  <si>
    <t>MONTAGEM E DESMONTAGEM DE FÔRMA DE PILARES RETANGULARES E ESTRUTURAS SIMILARES COM ÁREA MÉDIA DAS SEÇÕES MENOR OU IGUAL A 0,25 M², PÉ-DIREITO DUPLO, EM CHAPA DE MADEIRA COMPENSADA RESINADA, 2 UTILIZAÇÕES. AF_12/2015</t>
  </si>
  <si>
    <t>MONTAGEM E DESMONTAGEM DE FÔRMA DE PILARES RETANGULARES E ESTRUTURAS SIMILARES COM ÁREA MÉDIA DAS SEÇÕES MAIOR QUE 0,25 M², PÉ-DIREITO DUPLO, EM CHAPA DE MADEIRA COMPENSADA RESINADA, 2 UTILIZAÇÕES. AF_12/2015</t>
  </si>
  <si>
    <t>104,79</t>
  </si>
  <si>
    <t>MONTAGEM E DESMONTAGEM DE FÔRMA DE PILARES RETANGULARES E ESTRUTURAS SIMILARES COM ÁREA MÉDIA DAS SEÇÕES MENOR OU IGUAL A 0,25 M², PÉ-DIREITO SIMPLES, EM CHAPA DE MADEIRA COMPENSADA RESINADA, 4 UTILIZAÇÕES. AF_12/2015</t>
  </si>
  <si>
    <t>61,55</t>
  </si>
  <si>
    <t>MONTAGEM E DESMONTAGEM DE FÔRMA DE PILARES RETANGULARES E ESTRUTURAS SIMILARES COM ÁREA MÉDIA DAS SEÇÕES MAIOR QUE 0,25 M², PÉ-DIREITO SIMPLES, EM CHAPA DE MADEIRA COMPENSADA RESINADA, 4 UTILIZAÇÕES. AF_12/2015</t>
  </si>
  <si>
    <t>54,64</t>
  </si>
  <si>
    <t>MONTAGEM E DESMONTAGEM DE FÔRMA DE PILARES RETANGULARES E ESTRUTURAS SIMILARES COM ÁREA MÉDIA DAS SEÇÕES MENOR OU IGUAL A 0,25 M², PÉ-DIREITO DUPLO, EM CHAPA DE MADEIRA COMPENSADA RESINADA, 4 UTILIZAÇÕES. AF_12/2015</t>
  </si>
  <si>
    <t>75,82</t>
  </si>
  <si>
    <t>MONTAGEM E DESMONTAGEM DE FÔRMA DE PILARES RETANGULARES E ESTRUTURAS SIMILARES COM ÁREA MÉDIA DAS SEÇÕES MAIOR QUE 0,25 M², PÉ-DIREITO DUPLO, EM CHAPA DE MADEIRA COMPENSADA RESINADA, 4 UTILIZAÇÕES. AF_12/2015</t>
  </si>
  <si>
    <t>68,89</t>
  </si>
  <si>
    <t>MONTAGEM E DESMONTAGEM DE FÔRMA DE PILARES RETANGULARES E ESTRUTURAS SIMILARES COM ÁREA MÉDIA DAS SEÇÕES MENOR OU IGUAL A 0,25 M², PÉ-DIREITO SIMPLES, EM CHAPA DE MADEIRA COMPENSADA RESINADA, 6 UTILIZAÇÕES. AF_12/2015</t>
  </si>
  <si>
    <t>MONTAGEM E DESMONTAGEM DE FÔRMA DE PILARES RETANGULARES E ESTRUTURAS SIMILARES COM ÁREA MÉDIA DAS SEÇÕES MAIOR QUE 0,25 M², PÉ-DIREITO SIMPLES, EM CHAPA DE MADEIRA COMPENSADA RESINADA, 6 UTILIZAÇÕES. AF_12/2015</t>
  </si>
  <si>
    <t>44,58</t>
  </si>
  <si>
    <t>MONTAGEM E DESMONTAGEM DE FÔRMA DE PILARES RETANGULARES E ESTRUTURAS SIMILARES COM ÁREA MÉDIA DAS SEÇÕES MENOR OU IGUAL A 0,25 M², PÉ-DIREITO DUPLO, EM CHAPA DE MADEIRA COMPENSADA RESINADA, 6 UTILIZAÇÕES. AF_12/2015</t>
  </si>
  <si>
    <t>MONTAGEM E DESMONTAGEM DE FÔRMA DE PILARES RETANGULARES E ESTRUTURAS SIMILARES COM ÁREA MÉDIA DAS SEÇÕES MAIOR QUE 0,25 M², PÉ-DIREITO DUPLO, EM CHAPA DE MADEIRA COMPENSADA RESINADA, 6 UTILIZAÇÕES. AF_12/2015</t>
  </si>
  <si>
    <t>56,98</t>
  </si>
  <si>
    <t>MONTAGEM E DESMONTAGEM DE FÔRMA DE PILARES RETANGULARES E ESTRUTURAS SIMILARES COM ÁREA MÉDIA DAS SEÇÕES MENOR OU IGUAL A 0,25 M², PÉ-DIREITO SIMPLES, EM CHAPA DE MADEIRA COMPENSADA RESINADA, 8 UTILIZAÇÕES. AF_12/2015</t>
  </si>
  <si>
    <t>MONTAGEM E DESMONTAGEM DE FÔRMA DE PILARES RETANGULARES E ESTRUTURAS SIMILARES COM ÁREA MÉDIA DAS SEÇÕES MAIOR QUE 0,25 M², PÉ-DIREITO SIMPLES, EM CHAPA DE MADEIRA COMPENSADA RESINADA, 8 UTILIZAÇÕES. AF_12/2015</t>
  </si>
  <si>
    <t>39,50</t>
  </si>
  <si>
    <t>MONTAGEM E DESMONTAGEM DE FÔRMA DE PILARES RETANGULARES E ESTRUTURAS SIMILARES COM ÁREA MÉDIA DAS SEÇÕES MENOR OU IGUAL A 0,25 M², PÉ-DIREITO DUPLO, EM CHAPA DE MADEIRA COMPENSADA RESINADA, 8 UTILIZAÇÕES. AF_12/2015</t>
  </si>
  <si>
    <t>56,55</t>
  </si>
  <si>
    <t>MONTAGEM E DESMONTAGEM DE FÔRMA DE PILARES RETANGULARES E ESTRUTURAS SIMILARES COM ÁREA MÉDIA DAS SEÇÕES MAIOR QUE 0,25 M², PÉ-DIREITO DUPLO, EM CHAPA DE MADEIRA COMPENSADA RESINADA, 8 UTILIZAÇÕES. AF_12/2015</t>
  </si>
  <si>
    <t>50,98</t>
  </si>
  <si>
    <t>MONTAGEM E DESMONTAGEM DE FÔRMA DE PILARES RETANGULARES E ESTRUTURAS SIMILARES COM ÁREA MÉDIA DAS SEÇÕES MENOR OU IGUAL A 0,25 M², PÉ-DIREITO SIMPLES, EM CHAPA DE MADEIRA COMPENSADA PLASTIFICADA, 10 UTILIZAÇÕES. AF_12/2015</t>
  </si>
  <si>
    <t>42,28</t>
  </si>
  <si>
    <t>MONTAGEM E DESMONTAGEM DE FÔRMA DE PILARES RETANGULARES E ESTRUTURAS SIMILARES COM ÁREA MÉDIA DAS SEÇÕES MAIOR QUE 0,25 M², PÉ-DIREITO SIMPLES, EM CHAPA DE MADEIRA COMPENSADA PLASTIFICADA, 10 UTILIZAÇÕES. AF_12/2015</t>
  </si>
  <si>
    <t>36,98</t>
  </si>
  <si>
    <t>MONTAGEM E DESMONTAGEM DE FÔRMA DE PILARES RETANGULARES E ESTRUTURAS SIMILARES COM ÁREA MÉDIA DAS SEÇÕES MENOR OU IGUAL A 0,25 M², PÉ-DIREITO DUPLO, EM CHAPA DE MADEIRA COMPENSADA PLASTIFICADA, 10 UTILIZAÇÕES. AF_12/2015</t>
  </si>
  <si>
    <t>MONTAGEM E DESMONTAGEM DE FÔRMA DE PILARES RETANGULARES E ESTRUTURAS SIMILARES COM ÁREA MÉDIA DAS SEÇÕES MAIOR QUE 0,25 M², PÉ-DIREITO DUPLO, EM CHAPA DE MADEIRA COMPENSADA PLASTIFICADA, 10 UTILIZAÇÕES. AF_12/2015</t>
  </si>
  <si>
    <t>47,90</t>
  </si>
  <si>
    <t>MONTAGEM E DESMONTAGEM DE FÔRMA DE PILARES RETANGULARES E ESTRUTURAS SIMILARES COM ÁREA MÉDIA DAS SEÇÕES MENOR OU IGUAL A 0,25 M², PÉ-DIREITO SIMPLES, EM CHAPA DE MADEIRA COMPENSADA PLASTIFICADA, 12 UTILIZAÇÕES. AF_12/2015</t>
  </si>
  <si>
    <t>40,21</t>
  </si>
  <si>
    <t>MONTAGEM E DESMONTAGEM DE FÔRMA DE PILARES RETANGULARES E ESTRUTURAS SIMILARES COM ÁREA MÉDIA DAS SEÇÕES MAIOR QUE 0,25 M², PÉ-DIREITO SIMPLES, EM CHAPA DE MADEIRA COMPENSADA PLASTIFICADA, 12 UTILIZAÇÕES. AF_12/2015</t>
  </si>
  <si>
    <t>MONTAGEM E DESMONTAGEM DE FÔRMA DE PILARES RETANGULARES E ESTRUTURAS SIMILARES COM ÁREA MÉDIA DAS SEÇÕES MENOR OU IGUAL A 0,25 M², PÉ-DIREITO DUPLO, EM CHAPA DE MADEIRA COMPENSADA PLASTIFICADA, 12 UTILIZAÇÕES. AF_12/2015</t>
  </si>
  <si>
    <t>50,72</t>
  </si>
  <si>
    <t>MONTAGEM E DESMONTAGEM DE FÔRMA DE PILARES RETANGULARES E ESTRUTURAS SIMILARES COM ÁREA MÉDIA DAS SEÇÕES MAIOR QUE 0,25 M², PÉ-DIREITO DUPLO, EM CHAPA DE MADEIRA COMPENSADA PLASTIFICADA, 12 UTILIZAÇÕES. AF_12/2015</t>
  </si>
  <si>
    <t>45,62</t>
  </si>
  <si>
    <t>MONTAGEM E DESMONTAGEM DE FÔRMA DE PILARES RETANGULARES E ESTRUTURAS SIMILARES COM ÁREA MÉDIA DAS SEÇÕES MENOR OU IGUAL A 0,25 M², PÉ-DIREITO SIMPLES, EM CHAPA DE MADEIRA COMPENSADA PLASTIFICADA, 14 UTILIZAÇÕES. AF_12/2015</t>
  </si>
  <si>
    <t>MONTAGEM E DESMONTAGEM DE FÔRMA DE PILARES RETANGULARES E ESTRUTURAS SIMILARES COM ÁREA MÉDIA DAS SEÇÕES MAIOR QUE 0,25 M², PÉ-DIREITO SIMPLES, EM CHAPA DE MADEIRA COMPENSADA PLASTIFICADA, 14 UTILIZAÇÕES. AF_12/2015</t>
  </si>
  <si>
    <t>33,71</t>
  </si>
  <si>
    <t>MONTAGEM E DESMONTAGEM DE FÔRMA DE PILARES RETANGULARES E ESTRUTURAS SIMILARES COM ÁREA MÉDIA DAS SEÇÕES MENOR OU IGUAL A 0,25 M², PÉ-DIREITO DUPLO, EM CHAPA DE MADEIRA COMPENSADA PLASTIFICADA, 14 UTILIZAÇÕES. AF_12/2015</t>
  </si>
  <si>
    <t>48,93</t>
  </si>
  <si>
    <t>MONTAGEM E DESMONTAGEM DE FÔRMA DE PILARES RETANGULARES E ESTRUTURAS SIMILARES COM ÁREA MÉDIA DAS SEÇÕES MAIOR QUE 0,25 M², PÉ-DIREITO DUPLO, EM CHAPA DE MADEIRA COMPENSADA PLASTIFICADA, 14 UTILIZAÇÕES. AF_12/2015</t>
  </si>
  <si>
    <t>MONTAGEM E DESMONTAGEM DE FÔRMA DE PILARES RETANGULARES E ESTRUTURAS SIMILARES COM ÁREA MÉDIA DAS SEÇÕES MENOR OU IGUAL A 0,25 M², PÉ-DIREITO SIMPLES, EM CHAPA DE MADEIRA COMPENSADA PLASTIFICADA, 18 UTILIZAÇÕES. AF_12/2015</t>
  </si>
  <si>
    <t>35,67</t>
  </si>
  <si>
    <t>MONTAGEM E DESMONTAGEM DE FÔRMA DE PILARES RETANGULARES E ESTRUTURAS SIMILARES COM ÁREA MÉDIA DAS SEÇÕES MAIOR QUE 0,25 M², PÉ-DIREITO SIMPLES, EM CHAPA DE MADEIRA COMPENSADA PLASTIFICADA, 18 UTILIZAÇÕES. AF_12/2015</t>
  </si>
  <si>
    <t>30,85</t>
  </si>
  <si>
    <t>MONTAGEM E DESMONTAGEM DE FÔRMA DE PILARES RETANGULARES E ESTRUTURAS SIMILARES COM ÁREA MÉDIA DAS SEÇÕES MENOR OU IGUAL A 0,25 M², PÉ-DIREITO DUPLO, EM CHAPA DE MADEIRA COMPENSADA PLASTIFICADA, 18 UTILIZAÇÕES. AF_12/2015</t>
  </si>
  <si>
    <t>MONTAGEM E DESMONTAGEM DE FÔRMA DE PILARES RETANGULARES E ESTRUTURAS SIMILARES COM ÁREA MÉDIA DAS SEÇÕES MAIOR QUE 0,25 M², PÉ-DIREITO DUPLO, EM CHAPA DE MADEIRA COMPENSADA PLASTIFICADA, 18 UTILIZAÇÕES. AF_12/2015</t>
  </si>
  <si>
    <t>40,77</t>
  </si>
  <si>
    <t>MONTAGEM E DESMONTAGEM DE FÔRMA DE VIGA, ESCORAMENTO COM PONTALETE DE MADEIRA, PÉ-DIREITO SIMPLES, EM MADEIRA SERRADA, 1 UTILIZAÇÃO. AF_12/2015</t>
  </si>
  <si>
    <t>151,36</t>
  </si>
  <si>
    <t>MONTAGEM E DESMONTAGEM DE FÔRMA DE VIGA, ESCORAMENTO COM PONTALETE DE MADEIRA, PÉ-DIREITO SIMPLES, EM MADEIRA SERRADA, 2 UTILIZAÇÕES. AF_12/2015</t>
  </si>
  <si>
    <t>109,76</t>
  </si>
  <si>
    <t>MONTAGEM E DESMONTAGEM DE FÔRMA DE VIGA, ESCORAMENTO COM PONTALETE DE MADEIRA, PÉ-DIREITO SIMPLES, EM MADEIRA SERRADA, 4 UTILIZAÇÕES. AF_12/2015</t>
  </si>
  <si>
    <t>MONTAGEM E DESMONTAGEM DE FÔRMA DE VIGA, ESCORAMENTO COM GARFO DE MADEIRA, PÉ-DIREITO DUPLO, EM CHAPA DE MADEIRA RESINADA, 2 UTILIZAÇÕES. AF_12/2015</t>
  </si>
  <si>
    <t>162,68</t>
  </si>
  <si>
    <t>MONTAGEM E DESMONTAGEM DE FÔRMA DE VIGA, ESCORAMENTO METÁLICO, PÉ-DIREITO DUPLO, EM CHAPA DE MADEIRA RESINADA, 2 UTILIZAÇÕES. AF_12/2015</t>
  </si>
  <si>
    <t>169,83</t>
  </si>
  <si>
    <t>MONTAGEM E DESMONTAGEM DE FÔRMA DE VIGA, ESCORAMENTO COM GARFO DE MADEIRA, PÉ-DIREITO SIMPLES, EM CHAPA DE MADEIRA RESINADA, 2 UTILIZAÇÕES. AF_12/2015</t>
  </si>
  <si>
    <t>MONTAGEM E DESMONTAGEM DE FÔRMA DE VIGA, ESCORAMENTO METÁLICO, PÉ-DIREITO SIMPLES, EM CHAPA DE MADEIRA RESINADA, 2 UTILIZAÇÕES. AF_12/2015</t>
  </si>
  <si>
    <t>105,24</t>
  </si>
  <si>
    <t>MONTAGEM E DESMONTAGEM DE FÔRMA DE VIGA, ESCORAMENTO COM GARFO DE MADEIRA, PÉ-DIREITO DUPLO, EM CHAPA DE MADEIRA RESINADA, 4 UTILIZAÇÕES. AF_12/2015</t>
  </si>
  <si>
    <t>138,90</t>
  </si>
  <si>
    <t>MONTAGEM E DESMONTAGEM DE FÔRMA DE VIGA, ESCORAMENTO METÁLICO, PÉ-DIREITO DUPLO, EM CHAPA DE MADEIRA RESINADA, 4 UTILIZAÇÕES. AF_12/2015</t>
  </si>
  <si>
    <t>MONTAGEM E DESMONTAGEM DE FÔRMA DE VIGA, ESCORAMENTO COM GARFO DE MADEIRA, PÉ-DIREITO SIMPLES, EM CHAPA DE MADEIRA RESINADA, 4 UTILIZAÇÕES. AF_12/2015</t>
  </si>
  <si>
    <t>MONTAGEM E DESMONTAGEM DE FÔRMA DE VIGA, ESCORAMENTO METÁLICO, PÉ-DIREITO SIMPLES, EM CHAPA DE MADEIRA RESINADA, 4 UTILIZAÇÕES. AF_12/2015</t>
  </si>
  <si>
    <t>88,15</t>
  </si>
  <si>
    <t>MONTAGEM E DESMONTAGEM DE FÔRMA DE VIGA, ESCORAMENTO COM GARFO DE MADEIRA, PÉ-DIREITO DUPLO, EM CHAPA DE MADEIRA RESINADA, 6 UTILIZAÇÕES. AF_12/2015</t>
  </si>
  <si>
    <t>120,58</t>
  </si>
  <si>
    <t>MONTAGEM E DESMONTAGEM DE FÔRMA DE VIGA, ESCORAMENTO METÁLICO, PÉ-DIREITO DUPLO, EM CHAPA DE MADEIRA RESINADA, 6 UTILIZAÇÕES. AF_12/2015</t>
  </si>
  <si>
    <t>161,87</t>
  </si>
  <si>
    <t>MONTAGEM E DESMONTAGEM DE FÔRMA DE VIGA, ESCORAMENTO COM GARFO DE MADEIRA, PÉ-DIREITO SIMPLES, EM CHAPA DE MADEIRA RESINADA, 6 UTILIZAÇÕES. AF_12/2015</t>
  </si>
  <si>
    <t>78,89</t>
  </si>
  <si>
    <t>MONTAGEM E DESMONTAGEM DE FÔRMA DE VIGA, ESCORAMENTO METÁLICO, PÉ-DIREITO SIMPLES, EM CHAPA DE MADEIRA RESINADA, 6 UTILIZAÇÕES. AF_12/2015</t>
  </si>
  <si>
    <t>MONTAGEM E DESMONTAGEM DE FÔRMA DE VIGA, ESCORAMENTO COM GARFO DE MADEIRA, PÉ-DIREITO DUPLO, EM CHAPA DE MADEIRA RESINADA, 8 UTILIZAÇÕES. AF_12/2015</t>
  </si>
  <si>
    <t>110,74</t>
  </si>
  <si>
    <t>MONTAGEM E DESMONTAGEM DE FÔRMA DE VIGA, ESCORAMENTO METÁLICO, PÉ-DIREITO DUPLO, EM CHAPA DE MADEIRA RESINADA, 8 UTILIZAÇÕES. AF_12/2015</t>
  </si>
  <si>
    <t>153,38</t>
  </si>
  <si>
    <t>MONTAGEM E DESMONTAGEM DE FÔRMA DE VIGA, ESCORAMENTO COM GARFO DE MADEIRA, PÉ-DIREITO SIMPLES, EM CHAPA DE MADEIRA RESINADA, 8 UTILIZAÇÕES. AF_12/2015</t>
  </si>
  <si>
    <t>71,19</t>
  </si>
  <si>
    <t>MONTAGEM E DESMONTAGEM DE FÔRMA DE VIGA, ESCORAMENTO METÁLICO, PÉ-DIREITO SIMPLES, EM CHAPA DE MADEIRA RESINADA, 8 UTILIZAÇÕES. AF_12/2015</t>
  </si>
  <si>
    <t>MONTAGEM E DESMONTAGEM DE FÔRMA DE VIGA, ESCORAMENTO COM GARFO DE MADEIRA, PÉ-DIREITO DUPLO, EM CHAPA DE MADEIRA PLASTIFICADA, 10 UTILIZAÇÕES. AF_12/2015</t>
  </si>
  <si>
    <t>MONTAGEM E DESMONTAGEM DE FÔRMA DE VIGA, ESCORAMENTO METÁLICO, PÉ-DIREITO DUPLO, EM CHAPA DE MADEIRA PLASTIFICADA, 10 UTILIZAÇÕES. AF_12/2015</t>
  </si>
  <si>
    <t>148,19</t>
  </si>
  <si>
    <t>MONTAGEM E DESMONTAGEM DE FÔRMA DE VIGA, ESCORAMENTO COM GARFO DE MADEIRA, PÉ-DIREITO SIMPLES, EM CHAPA DE MADEIRA PLASTIFICADA, 10 UTILIZAÇÕES. AF_12/2015</t>
  </si>
  <si>
    <t>MONTAGEM E DESMONTAGEM DE FÔRMA DE VIGA, ESCORAMENTO METÁLICO, PÉ-DIREITO SIMPLES, EM CHAPA DE MADEIRA PLASTIFICADA, 10 UTILIZAÇÕES. AF_12/2015</t>
  </si>
  <si>
    <t>63,39</t>
  </si>
  <si>
    <t>MONTAGEM E DESMONTAGEM DE FÔRMA DE VIGA, ESCORAMENTO COM GARFO DE MADEIRA, PÉ-DIREITO DUPLO, EM CHAPA DE MADEIRA PLASTIFICADA, 12 UTILIZAÇÕES. AF_12/2015</t>
  </si>
  <si>
    <t>82,25</t>
  </si>
  <si>
    <t>MONTAGEM E DESMONTAGEM DE FÔRMA DE VIGA, ESCORAMENTO METÁLICO, PÉ-DIREITO DUPLO, EM CHAPA DE MADEIRA PLASTIFICADA, 12 UTILIZAÇÕES. AF_12/2015</t>
  </si>
  <si>
    <t>143,21</t>
  </si>
  <si>
    <t>MONTAGEM E DESMONTAGEM DE FÔRMA DE VIGA, ESCORAMENTO COM GARFO DE MADEIRA, PÉ-DIREITO SIMPLES, EM CHAPA DE MADEIRA PLASTIFICADA, 12 UTILIZAÇÕES. AF_12/2015</t>
  </si>
  <si>
    <t>MONTAGEM E DESMONTAGEM DE FÔRMA DE VIGA, ESCORAMENTO METÁLICO, PÉ-DIREITO SIMPLES, EM CHAPA DE MADEIRA PLASTIFICADA, 12 UTILIZAÇÕES. AF_12/2015</t>
  </si>
  <si>
    <t>59,16</t>
  </si>
  <si>
    <t>MONTAGEM E DESMONTAGEM DE FÔRMA DE VIGA, ESCORAMENTO COM GARFO DE MADEIRA, PÉ-DIREITO DUPLO, EM CHAPA DE MADEIRA PLASTIFICADA, 14 UTILIZAÇÕES. AF_12/2015</t>
  </si>
  <si>
    <t>75,71</t>
  </si>
  <si>
    <t>MONTAGEM E DESMONTAGEM DE FÔRMA DE VIGA, ESCORAMENTO METÁLICO, PÉ-DIREITO DUPLO, EM CHAPA DE MADEIRA PLASTIFICADA, 14 UTILIZAÇÕES. AF_12/2015</t>
  </si>
  <si>
    <t>138,87</t>
  </si>
  <si>
    <t>MONTAGEM E DESMONTAGEM DE FÔRMA DE VIGA, ESCORAMENTO COM GARFO DE MADEIRA, PÉ-DIREITO SIMPLES, EM CHAPA DE MADEIRA PLASTIFICADA, 14 UTILIZAÇÕES. AF_12/2015</t>
  </si>
  <si>
    <t>MONTAGEM E DESMONTAGEM DE FÔRMA DE VIGA, ESCORAMENTO METÁLICO, PÉ-DIREITO SIMPLES, EM CHAPA DE MADEIRA PLASTIFICADA, 14 UTILIZAÇÕES. AF_12/2015</t>
  </si>
  <si>
    <t>55,52</t>
  </si>
  <si>
    <t>MONTAGEM E DESMONTAGEM DE FÔRMA DE VIGA, ESCORAMENTO COM GARFO DE MADEIRA, PÉ-DIREITO DUPLO, EM CHAPA DE MADEIRA PLASTIFICADA, 18 UTILIZAÇÕES. AF_12/2015</t>
  </si>
  <si>
    <t>62,02</t>
  </si>
  <si>
    <t>MONTAGEM E DESMONTAGEM DE FÔRMA DE VIGA, ESCORAMENTO METÁLICO, PÉ-DIREITO DUPLO, EM CHAPA DE MADEIRA PLASTIFICADA, 18 UTILIZAÇÕES. AF_12/2015</t>
  </si>
  <si>
    <t>130,44</t>
  </si>
  <si>
    <t>MONTAGEM E DESMONTAGEM DE FÔRMA DE VIGA, ESCORAMENTO COM GARFO DE MADEIRA, PÉ-DIREITO SIMPLES, EM CHAPA DE MADEIRA PLASTIFICADA, 18 UTILIZAÇÕES. AF_12/2015</t>
  </si>
  <si>
    <t>41,18</t>
  </si>
  <si>
    <t>MONTAGEM E DESMONTAGEM DE FÔRMA DE VIGA, ESCORAMENTO METÁLICO, PÉ-DIREITO SIMPLES, EM CHAPA DE MADEIRA PLASTIFICADA, 18 UTILIZAÇÕES. AF_12/2015</t>
  </si>
  <si>
    <t>MONTAGEM E DESMONTAGEM DE FÔRMA DE LAJE MACIÇA COM ÁREA MÉDIA MENOR OU IGUAL A 20 M², PÉ-DIREITO SIMPLES, EM MADEIRA SERRADA, 1 UTILIZAÇÃO. AF_12/2015</t>
  </si>
  <si>
    <t>198,98</t>
  </si>
  <si>
    <t>MONTAGEM E DESMONTAGEM DE FÔRMA DE LAJE MACIÇA COM ÁREA MÉDIA MAIOR QUE 20 M², PÉ-DIREITO SIMPLES, EM MADEIRA SERRADA, 1 UTILIZAÇÃO. AF_12/2015</t>
  </si>
  <si>
    <t>187,08</t>
  </si>
  <si>
    <t>MONTAGEM E DESMONTAGEM DE FÔRMA DE LAJE MACIÇA COM ÁREA MÉDIA MENOR OU IGUAL A 20 M², PÉ-DIREITO SIMPLES, EM MADEIRA SERRADA, 2 UTILIZAÇÕES. AF_12/2015</t>
  </si>
  <si>
    <t>152,95</t>
  </si>
  <si>
    <t>MONTAGEM E DESMONTAGEM DE FÔRMA DE LAJE MACIÇA COM ÁREA MÉDIA MAIOR QUE 20 M², PÉ-DIREITO SIMPLES, EM MADEIRA SERRADA, 2 UTILIZAÇÕES. AF_12/2015</t>
  </si>
  <si>
    <t>MONTAGEM E DESMONTAGEM DE FÔRMA DE LAJE MACIÇA COM ÁREA MÉDIA MENOR OU IGUAL A 20 M², PÉ-DIREITO SIMPLES, EM MADEIRA SERRADA, 4 UTILIZAÇÕES. AF_12/2015</t>
  </si>
  <si>
    <t>110,25</t>
  </si>
  <si>
    <t>MONTAGEM E DESMONTAGEM DE FÔRMA DE LAJE MACIÇA COM ÁREA MÉDIA MAIOR QUE 20 M², PÉ-DIREITO SIMPLES, EM MADEIRA SERRADA, 4 UTILIZAÇÕES. AF_12/2015</t>
  </si>
  <si>
    <t>102,18</t>
  </si>
  <si>
    <t>MONTAGEM E DESMONTAGEM DE FÔRMA DE LAJE NERVURADA COM CUBETA E ASSOALHO COM ÁREA MÉDIA MENOR OU IGUAL A 20 M², PÉ-DIREITO DUPLO, EM CHAPA DE MADEIRA COMPENSADA RESINADA, 8 UTILIZAÇÕES. AF_12/2015</t>
  </si>
  <si>
    <t>MONTAGEM E DESMONTAGEM DE FÔRMA DE LAJE NERVURADA COM CUBETA E ASSOALHO COM ÁREA MÉDIA MAIOR QUE 20 M², PÉ-DIREITO DUPLO, EM CHAPA DE MADEIRA COMPENSADA RESINADA, 8 UTILIZAÇÕES. AF_12/2015</t>
  </si>
  <si>
    <t>61,22</t>
  </si>
  <si>
    <t>MONTAGEM E DESMONTAGEM DE FÔRMA DE LAJE NERVURADA COM CUBETA E ASSOALHO COM ÁREA MÉDIA MENOR OU IGUAL A 20 M², PÉ-DIREITO SIMPLES, EM CHAPA DE MADEIRA COMPENSADA RESINADA, 8 UTILIZAÇÕES. AF_12/2015</t>
  </si>
  <si>
    <t>MONTAGEM E DESMONTAGEM DE FÔRMA DE LAJE NERVURADA COM CUBETA E ASSOALHO COM ÁREA MÉDIA MAIOR QUE 20 M², PÉ-DIREITO SIMPLES, EM CHAPA DE MADEIRA COMPENSADA RESINADA, 8 UTILIZAÇÕES. AF_12/2015</t>
  </si>
  <si>
    <t>36,79</t>
  </si>
  <si>
    <t>MONTAGEM E DESMONTAGEM DE FÔRMA DE LAJE NERVURADA COM CUBETA E ASSOALHO COM ÁREA MÉDIA MENOR OU IGUAL A 20 M², PÉ-DIREITO DUPLO, EM CHAPA DE MADEIRA COMPENSADA RESINADA, 10 UTILIZAÇÕES. AF_12/2015</t>
  </si>
  <si>
    <t>MONTAGEM E DESMONTAGEM DE FÔRMA DE LAJE NERVURADA COM CUBETA E ASSOALHO COM ÁREA MÉDIA MAIOR QUE 20 M², PÉ-DIREITO DUPLO, EM CHAPA DE MADEIRA COMPENSADA RESINADA, 10 UTILIZAÇÕES. AF_12/2015</t>
  </si>
  <si>
    <t>58,74</t>
  </si>
  <si>
    <t>MONTAGEM E DESMONTAGEM DE FÔRMA DE LAJE NERVURADA COM CUBETA E ASSOALHO COM ÁREA MÉDIA MENOR OU IGUAL A 20 M², PÉ-DIREITO SIMPLES, EM CHAPA DE MADEIRA COMPENSADA RESINADA, 10 UTILIZAÇÕES. AF_12/2015</t>
  </si>
  <si>
    <t>35,60</t>
  </si>
  <si>
    <t>MONTAGEM E DESMONTAGEM DE FÔRMA DE LAJE NERVURADA COM CUBETA E ASSOALHO COM ÁREA MÉDIA MAIOR QUE 20 M², PÉ-DIREITO SIMPLES, EM CHAPA DE MADEIRA COMPENSADA RESINADA, 10 UTILIZAÇÕES. AF_12/2015</t>
  </si>
  <si>
    <t>34,73</t>
  </si>
  <si>
    <t>MONTAGEM E DESMONTAGEM DE FÔRMA DE LAJE NERVURADA COM CUBETA E ASSOALHO COM ÁREA MÉDIA MENOR OU IGUAL A 20 M², PÉ-DIREITO DUPLO, EM CHAPA DE MADEIRA COMPENSADA RESINADA, 12 UTILIZAÇÕES. AF_12/2015</t>
  </si>
  <si>
    <t>MONTAGEM E DESMONTAGEM DE FÔRMA DE LAJE NERVURADA COM CUBETA E ASSOALHO COM ÁREA MÉDIA MAIOR QUE 20 M², PÉ-DIREITO DUPLO, EM CHAPA DE MADEIRA COMPENSADA RESINADA, 12 UTILIZAÇÕES. AF_12/2015</t>
  </si>
  <si>
    <t>MONTAGEM E DESMONTAGEM DE FÔRMA DE LAJE NERVURADA COM CUBETA E ASSOALHO COM ÁREA MÉDIA MENOR OU IGUAL A 20 M², PÉ-DIREITO SIMPLES, EM CHAPA DE MADEIRA COMPENSADA RESINADA, 12 UTILIZAÇÕES. AF_12/2015</t>
  </si>
  <si>
    <t>35,73</t>
  </si>
  <si>
    <t>MONTAGEM E DESMONTAGEM DE FÔRMA DE LAJE NERVURADA COM CUBETA E ASSOALHO COM ÁREA MÉDIA MAIOR QUE 20 M², PÉ-DIREITO SIMPLES, EM CHAPA DE MADEIRA COMPENSADA RESINADA, 12 UTILIZAÇÕES. AF_12/2015</t>
  </si>
  <si>
    <t>MONTAGEM E DESMONTAGEM DE FÔRMA DE LAJE NERVURADA COM CUBETA E ASSOALHO COM ÁREA MÉDIA MENOR OU IGUAL A 20 M², PÉ-DIREITO DUPLO, EM CHAPA DE MADEIRA COMPENSADA RESINADA, 14 UTILIZAÇÕES. AF_12/2015</t>
  </si>
  <si>
    <t>MONTAGEM E DESMONTAGEM DE FÔRMA DE LAJE NERVURADA COM CUBETA E ASSOALHO COM ÁREA MÉDIA MAIOR QUE 20 M², PÉ-DIREITO DUPLO, EM CHAPA DE MADEIRA COMPENSADA RESINADA, 14 UTILIZAÇÕES. AF_12/2015</t>
  </si>
  <si>
    <t>MONTAGEM E DESMONTAGEM DE FÔRMA DE LAJE NERVURADA COM CUBETA E ASSOALHO COM ÁREA MÉDIA MENOR OU IGUAL A 20 M², PÉ-DIREITO SIMPLES, EM CHAPA DE MADEIRA COMPENSADA RESINADA, 14 UTILIZAÇÕES. AF_12/2015</t>
  </si>
  <si>
    <t>MONTAGEM E DESMONTAGEM DE FÔRMA DE LAJE NERVURADA COM CUBETA E ASSOALHO COM ÁREA MÉDIA MAIOR QUE 20 M², PÉ-DIREITO SIMPLES, EM CHAPA DE MADEIRA COMPENSADA RESINADA, 14 UTILIZAÇÕES. AF_12/2015</t>
  </si>
  <si>
    <t>32,54</t>
  </si>
  <si>
    <t>MONTAGEM E DESMONTAGEM DE FÔRMA DE LAJE NERVURADA COM CUBETA E ASSOALHO COM ÁREA MÉDIA MENOR OU IGUAL A 20 M², PÉ-DIREITO DUPLO, EM CHAPA DE MADEIRA COMPENSADA RESINADA, 18 UTILIZAÇÕES. AF_12/2015</t>
  </si>
  <si>
    <t>MONTAGEM E DESMONTAGEM DE FÔRMA DE LAJE NERVURADA COM CUBETA E ASSOALHO COM ÁREA MÉDIA MAIOR QUE 20 M², PÉ-DIREITO DUPLO, EM CHAPA DE MADEIRA COMPENSADA RESINADA, 18 UTILIZAÇÕES. AF_12/2015</t>
  </si>
  <si>
    <t>MONTAGEM E DESMONTAGEM DE FÔRMA DE LAJE NERVURADA COM CUBETA E ASSOALHO COM ÁREA MÉDIA MENOR OU IGUAL A 20 M², PÉ-DIREITO SIMPLES, EM CHAPA DE MADEIRA COMPENSADA RESINADA, 18 UTILIZAÇÕES. AF_12/2015</t>
  </si>
  <si>
    <t>MONTAGEM E DESMONTAGEM DE FÔRMA DE LAJE NERVURADA COM CUBETA E ASSOALHO COM ÁREA MÉDIA MAIOR QUE 20 M², PÉ-DIREITO SIMPLES, EM CHAPA DE MADEIRA COMPENSADA RESINADA, 18 UTILIZAÇÕES. AF_12/2015</t>
  </si>
  <si>
    <t>31,22</t>
  </si>
  <si>
    <t>MONTAGEM E DESMONTAGEM DE FÔRMA DE LAJE MACIÇA COM ÁREA MÉDIA MENOR OU IGUAL A 20 M², PÉ-DIREITO DUPLO, EM CHAPA DE MADEIRA COMPENSADA RESINADA, 2 UTILIZAÇÕES. AF_12/2015</t>
  </si>
  <si>
    <t>MONTAGEM E DESMONTAGEM DE FÔRMA DE LAJE MACIÇA COM ÁREA MÉDIA MAIOR QUE 20 M², PÉ-DIREITO DUPLO, EM CHAPA DE MADEIRA COMPENSADA RESINADA, 2 UTILIZAÇÕES. AF_12/2015</t>
  </si>
  <si>
    <t>58,83</t>
  </si>
  <si>
    <t>MONTAGEM E DESMONTAGEM DE FÔRMA DE LAJE MACIÇA COM ÁREA MÉDIA MENOR OU IGUAL A 20 M², PÉ-DIREITO SIMPLES, EM CHAPA DE MADEIRA COMPENSADA RESINADA, 2 UTILIZAÇÕES. AF_12/2015</t>
  </si>
  <si>
    <t>MONTAGEM E DESMONTAGEM DE FÔRMA DE LAJE MACIÇA COM ÁREA MÉDIA MAIOR QUE 20 M², PÉ-DIREITO SIMPLES, EM CHAPA DE MADEIRA COMPENSADA RESINADA, 2 UTILIZAÇÕES. AF_12/2015</t>
  </si>
  <si>
    <t>35,10</t>
  </si>
  <si>
    <t>MONTAGEM E DESMONTAGEM DE FÔRMA DE LAJE MACIÇA COM ÁREA MÉDIA MENOR OU IGUAL A 20 M², PÉ-DIREITO DUPLO, EM CHAPA DE MADEIRA COMPENSADA RESINADA, 4 UTILIZAÇÕES. AF_12/2015</t>
  </si>
  <si>
    <t>52,90</t>
  </si>
  <si>
    <t>MONTAGEM E DESMONTAGEM DE FÔRMA DE LAJE MACIÇA COM ÁREA MÉDIA MAIOR QUE 20 M², PÉ-DIREITO DUPLO, EM CHAPA DE MADEIRA COMPENSADA RESINADA, 4 UTILIZAÇÕES. AF_12/2015</t>
  </si>
  <si>
    <t>MONTAGEM E DESMONTAGEM DE FÔRMA DE LAJE MACIÇA COM ÁREA MÉDIA MENOR OU IGUAL A 20 M², PÉ-DIREITO SIMPLES, EM CHAPA DE MADEIRA COMPENSADA RESINADA, 4 UTILIZAÇÕES. AF_12/2015</t>
  </si>
  <si>
    <t>MONTAGEM E DESMONTAGEM DE FÔRMA DE LAJE MACIÇA COM ÁREA MÉDIA MAIOR QUE 20 M², PÉ-DIREITO SIMPLES, EM CHAPA DE MADEIRA COMPENSADA RESINADA, 4 UTILIZAÇÕES. AF_12/2015</t>
  </si>
  <si>
    <t>25,70</t>
  </si>
  <si>
    <t>MONTAGEM E DESMONTAGEM DE FÔRMA DE LAJE MACIÇA COM ÁREA MÉDIA MAIOR QUE 20 M², PÉ-DIREITO DUPLO, EM CHAPA DE MADEIRA COMPENSADA RESINADA, 6 UTILIZAÇÕES. AF_12/2015</t>
  </si>
  <si>
    <t>MONTAGEM E DESMONTAGEM DE FÔRMA DE LAJE MACIÇA COM ÁREA MÉDIA MENOR OU IGUAL A 20 M², PÉ-DIREITO DUPLO, EM CHAPA DE MADEIRA COMPENSADA RESINADA, 6 UTILIZAÇÕES. AF_12/2015</t>
  </si>
  <si>
    <t>MONTAGEM E DESMONTAGEM DE FÔRMA DE LAJE MACIÇA COM ÁREA MÉDIA MENOR OU IGUAL A 20 M², PÉ-DIREITO SIMPLES, EM CHAPA DE MADEIRA COMPENSADA RESINADA, 6 UTILIZAÇÕES. AF_12/2015</t>
  </si>
  <si>
    <t>22,75</t>
  </si>
  <si>
    <t>MONTAGEM E DESMONTAGEM DE FÔRMA DE LAJE MACIÇA COM ÁREA MÉDIA MAIOR QUE 20 M², PÉ-DIREITO SIMPLES, EM CHAPA DE MADEIRA COMPENSADA RESINADA, 6 UTILIZAÇÕES. AF_12/2015</t>
  </si>
  <si>
    <t>MONTAGEM E DESMONTAGEM DE FÔRMA DE LAJE MACIÇA COM ÁREA MÉDIA MENOR OU IGUAL A 20 M², PÉ-DIREITO DUPLO, EM CHAPA DE MADEIRA COMPENSADA RESINADA, 8 UTILIZAÇÕES. AF_12/2015</t>
  </si>
  <si>
    <t>MONTAGEM E DESMONTAGEM DE FÔRMA DE LAJE MACIÇA COM ÁREA MÉDIA MAIOR QUE 20 M², PÉ-DIREITO DUPLO, EM CHAPA DE MADEIRA COMPENSADA RESINADA, 8 UTILIZAÇÕES. AF_12/2015</t>
  </si>
  <si>
    <t>MONTAGEM E DESMONTAGEM DE FÔRMA DE LAJE MACIÇA COM ÁREA MÉDIA MENOR OU IGUAL A 20 M², PÉ-DIREITO SIMPLES, EM CHAPA DE MADEIRA COMPENSADA RESINADA, 8 UTILIZAÇÕES. AF_12/2015</t>
  </si>
  <si>
    <t>MONTAGEM E DESMONTAGEM DE FÔRMA DE LAJE MACIÇA COM ÁREA MÉDIA MAIOR QUE 20 M², PÉ-DIREITO SIMPLES, EM CHAPA DE MADEIRA COMPENSADA RESINADA, 8 UTILIZAÇÕES. AF_12/2015</t>
  </si>
  <si>
    <t>19,16</t>
  </si>
  <si>
    <t>MONTAGEM E DESMONTAGEM DE FÔRMA DE LAJE MACIÇA COM ÁREA MÉDIA MENOR OU IGUAL A 20 M², PÉ-DIREITO DUPLO, EM CHAPA DE MADEIRA COMPENSADA PLASTIFICADA, 10 UTILIZAÇÕES. AF_12/2015</t>
  </si>
  <si>
    <t>44,22</t>
  </si>
  <si>
    <t>MONTAGEM E DESMONTAGEM DE FÔRMA DE LAJE MACIÇA COM ÁREA MÉDIA MAIOR QUE 20 M², PÉ-DIREITO DUPLO, EM CHAPA DE MADEIRA COMPENSADA PLASTIFICADA, 10 UTILIZAÇÕES. AF_12/2015</t>
  </si>
  <si>
    <t>42,92</t>
  </si>
  <si>
    <t>MONTAGEM E DESMONTAGEM DE FÔRMA DE LAJE MACIÇA COM ÁREA MÉDIA MENOR OU IGUAL A 20 M², PÉ-DIREITO SIMPLES, EM CHAPA DE MADEIRA COMPENSADA PLASTIFICADA, 10 UTILIZAÇÕES. AF_12/2015</t>
  </si>
  <si>
    <t>MONTAGEM E DESMONTAGEM DE FÔRMA DE LAJE MACIÇA COM ÁREA MÉDIA MAIOR QUE 20 M², PÉ-DIREITO SIMPLES, EM CHAPA DE MADEIRA COMPENSADA PLASTIFICADA, 10 UTILIZAÇÕES. AF_12/2015</t>
  </si>
  <si>
    <t>MONTAGEM E DESMONTAGEM DE FÔRMA DE LAJE MACIÇA COM ÁREA MÉDIA MENOR OU IGUAL A 20 M², PÉ-DIREITO DUPLO, EM CHAPA DE MADEIRA COMPENSADA PLASTIFICADA, 12 UTILIZAÇÕES. AF_12/2015</t>
  </si>
  <si>
    <t>MONTAGEM E DESMONTAGEM DE FÔRMA DE LAJE MACIÇA COM ÁREA MÉDIA MAIOR QUE 20 M², PÉ-DIREITO DUPLO, EM CHAPA DE MADEIRA COMPENSADA PLASTIFICADA, 12 UTILIZAÇÕES. AF_12/2015</t>
  </si>
  <si>
    <t>41,66</t>
  </si>
  <si>
    <t>MONTAGEM E DESMONTAGEM DE FÔRMA DE LAJE MACIÇA COM ÁREA MÉDIA MENOR OU IGUAL A 20 M², PÉ-DIREITO SIMPLES, EM CHAPA DE MADEIRA COMPENSADA PLASTIFICADA, 12 UTILIZAÇÕES. AF_12/2015</t>
  </si>
  <si>
    <t>MONTAGEM E DESMONTAGEM DE FÔRMA DE LAJE MACIÇA COM ÁREA MÉDIA MAIOR QUE 20 M², PÉ-DIREITO SIMPLES, EM CHAPA DE MADEIRA COMPENSADA PLASTIFICADA, 12 UTILIZAÇÕES. AF_12/2015</t>
  </si>
  <si>
    <t>MONTAGEM E DESMONTAGEM DE FÔRMA DE LAJE MACIÇA COM ÁREA MÉDIA MENOR OU IGUAL A 20 M², PÉ-DIREITO DUPLO, EM CHAPA DE MADEIRA COMPENSADA PLASTIFICADA, 14 UTILIZAÇÕES. AF_12/2015</t>
  </si>
  <si>
    <t>41,93</t>
  </si>
  <si>
    <t>MONTAGEM E DESMONTAGEM DE FÔRMA DE LAJE MACIÇA COM ÁREA MÉDIA MAIOR QUE 20 M², PÉ-DIREITO DUPLO, EM CHAPA DE MADEIRA COMPENSADA PLASTIFICADA, 14 UTILIZAÇÕES. AF_12/2015</t>
  </si>
  <si>
    <t>MONTAGEM E DESMONTAGEM DE FÔRMA DE LAJE MACIÇA COM ÁREA MÉDIA MENOR OU IGUAL A 20 M², PÉ-DIREITO SIMPLES, EM CHAPA DE MADEIRA COMPENSADA PLASTIFICADA, 14 UTILIZAÇÕES. AF_12/2015</t>
  </si>
  <si>
    <t>MONTAGEM E DESMONTAGEM DE FÔRMA DE LAJE MACIÇA COM ÁREA MÉDIA MAIOR QUE 20 M², PÉ-DIREITO SIMPLES, EM CHAPA DE MADEIRA COMPENSADA PLASTIFICADA, 14 UTILIZAÇÕES. AF_12/2015</t>
  </si>
  <si>
    <t>MONTAGEM E DESMONTAGEM DE FÔRMA DE LAJE MACIÇA COM ÁREA MÉDIA MENOR OU IGUAL A 20 M², PÉ-DIREITO DUPLO, EM CHAPA DE MADEIRA COMPENSADA PLASTIFICADA, 18 UTILIZAÇÕES. AF_12/2015</t>
  </si>
  <si>
    <t>40,18</t>
  </si>
  <si>
    <t>MONTAGEM E DESMONTAGEM DE FÔRMA DE LAJE MACIÇA COM ÁREA MÉDIA MAIOR QUE 20 M², PÉ-DIREITO DUPLO, EM CHAPA DE MADEIRA COMPENSADA PLASTIFICADA, 18 UTILIZAÇÕES. AF_12/2015</t>
  </si>
  <si>
    <t>38,99</t>
  </si>
  <si>
    <t>MONTAGEM E DESMONTAGEM DE FÔRMA DE LAJE MACIÇA COM ÁREA MÉDIA MENOR OU IGUAL A 20 M², PÉ-DIREITO SIMPLES, EM CHAPA DE MADEIRA COMPENSADA PLASTIFICADA, 18 UTILIZAÇÕES. AF_12/2015</t>
  </si>
  <si>
    <t>MONTAGEM E DESMONTAGEM DE FÔRMA DE LAJE MACIÇA COM ÁREA MÉDIA MAIOR QUE 20 M², PÉ-DIREITO SIMPLES, EM CHAPA DE MADEIRA COMPENSADA PLASTIFICADA, 18 UTILIZAÇÕES. AF_12/2015</t>
  </si>
  <si>
    <t>16,53</t>
  </si>
  <si>
    <t>FABRICAÇÃO DE FÔRMA PARA ESCADAS, COM 2 LANCES, EM CHAPA DE MADEIRA COMPENSADA PLASTIFICADA, E=18 MM. AF_01/2017</t>
  </si>
  <si>
    <t>113,73</t>
  </si>
  <si>
    <t>FABRICAÇÃO DE FÔRMA PARA ESCADAS, COM 2 LANCES, EM CHAPA DE MADEIRA COMPENSADA RESINADA, E= 17 MM. AF_01/2017</t>
  </si>
  <si>
    <t>88,01</t>
  </si>
  <si>
    <t>FABRICAÇÃO DE FÔRMA PARA ESCADAS, COM 2 LANCES, EM MADEIRA SERRADA, E=25 MM. AF_01/2017</t>
  </si>
  <si>
    <t>112,95</t>
  </si>
  <si>
    <t>MONTAGEM E DESMONTAGEM DE FÔRMA PARA ESCADAS, COM 2 LANCES, EM MADEIRA SERRADA, 1 UTILIZAÇÃO. AF_01/2017</t>
  </si>
  <si>
    <t>MONTAGEM E DESMONTAGEM DE FÔRMA PARA ESCADAS, COM 2 LANCES, EM MADEIRA SERRADA, 2 UTILIZAÇÕES. AF_01/2017</t>
  </si>
  <si>
    <t>222,92</t>
  </si>
  <si>
    <t>MONTAGEM E DESMONTAGEM DE FÔRMA PARA ESCADAS, COM 2 LANCES, EM CHAPA DE MADEIRA COMPENSADA RESINADA, 4 UTILIZAÇÕES. AF_01/2017</t>
  </si>
  <si>
    <t>148,03</t>
  </si>
  <si>
    <t>MONTAGEM E DESMONTAGEM DE FÔRMA PARA ESCADAS, COM 2 LANCES, EM CHAPA DE MADEIRA COMPENSADA PLASTIFICADA, 6 UTILIZAÇÕES. AF_01/2017</t>
  </si>
  <si>
    <t>126,44</t>
  </si>
  <si>
    <t>MONTAGEM E DESMONTAGEM DE FÔRMA PARA ESCADAS, COM 2 LANCES, EM CHAPA DE MADEIRA COMPENSADA PLASTIFICADA, 8 UTILIZAÇÕES. AF_01/2017</t>
  </si>
  <si>
    <t>111,56</t>
  </si>
  <si>
    <t>MONTAGEM E DESMONTAGEM DE FÔRMA PARA ESCADAS, COM 2 LANCES, EM CHAPA DE MADEIRA COMPENSADA PLASTIFICADA, 10 UTILIZAÇÕES. AF_01/2017</t>
  </si>
  <si>
    <t>102,31</t>
  </si>
  <si>
    <t>FABRICAÇÃO DE FÔRMA PARA PILARES CIRCULARES, EM CHAPA DE MADEIRA COMPENSADA RESINADA. AF_06/2017</t>
  </si>
  <si>
    <t>151,74</t>
  </si>
  <si>
    <t>MONTAGEM E DESMONTAGEM DE FÔRMA DE PILARES CIRCULARES, COM ÁREA MÉDIA DAS SEÇÕES MENOR OU IGUAL A 0,28 M², PÉ-DIREITO SIMPLES, EM MADEIRA, 2 UTILIZAÇÕES. AF_06/2017</t>
  </si>
  <si>
    <t>136,36</t>
  </si>
  <si>
    <t>MONTAGEM E DESMONTAGEM DE FÔRMA DE PILARES CIRCULARES, COM ÁREA MÉDIA DAS SEÇÕES MAIOR QUE 0,28 M², PÉ-DIREITO SIMPLES, EM MADEIRA, 2 UTILIZAÇÕES. AF_06/2017</t>
  </si>
  <si>
    <t>127,02</t>
  </si>
  <si>
    <t>MONTAGEM E DESMONTAGEM DE FÔRMA DE PILARES CIRCULARES, COM ÁREA MÉDIA DAS SEÇÕES MENOR OU IGUAL A 0,28 M², PÉ-DIREITO DUPLO, EM MADEIRA, 2 UTILIZAÇÕES. AF_06/2017</t>
  </si>
  <si>
    <t>156,86</t>
  </si>
  <si>
    <t>FABRICAÇÃO, MONTAGEM E DESMONTAGEM DE FÔRMA PARA SAPATA, EM MADEIRA SERRADA, E=25 MM, 1 UTILIZAÇÃO. AF_06/2017</t>
  </si>
  <si>
    <t>218,11</t>
  </si>
  <si>
    <t>FABRICAÇÃO, MONTAGEM E DESMONTAGEM DE FÔRMA PARA VIGA BALDRAME, EM MADEIRA SERRADA, E=25 MM, 1 UTILIZAÇÃO. AF_06/2017</t>
  </si>
  <si>
    <t>107,04</t>
  </si>
  <si>
    <t>FABRICAÇÃO, MONTAGEM E DESMONTAGEM DE FÔRMA PARA BLOCO DE COROAMENTO, EM MADEIRA SERRADA, E=25 MM, 2 UTILIZAÇÕES. AF_06/2017</t>
  </si>
  <si>
    <t>80,71</t>
  </si>
  <si>
    <t>FABRICAÇÃO, MONTAGEM E DESMONTAGEM DE FÔRMA PARA SAPATA, EM MADEIRA SERRADA, E=25 MM, 2 UTILIZAÇÕES. AF_06/2017</t>
  </si>
  <si>
    <t>145,21</t>
  </si>
  <si>
    <t>FABRICAÇÃO, MONTAGEM E DESMONTAGEM DE FÔRMA PARA VIGA BALDRAME, EM MADEIRA SERRADA, E=25 MM, 2 UTILIZAÇÕES. AF_06/2017</t>
  </si>
  <si>
    <t>70,32</t>
  </si>
  <si>
    <t>FABRICAÇÃO, MONTAGEM E DESMONTAGEM DE FÔRMA PARA BLOCO DE COROAMENTO, EM MADEIRA SERRADA, E=25 MM, 4 UTILIZAÇÕES. AF_06/2017</t>
  </si>
  <si>
    <t>60,48</t>
  </si>
  <si>
    <t>FABRICAÇÃO, MONTAGEM E DESMONTAGEM DE FÔRMA PARA SAPATA, EM MADEIRA SERRADA, E=25 MM, 4 UTILIZAÇÕES. AF_06/2017</t>
  </si>
  <si>
    <t>107,27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</si>
  <si>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</si>
  <si>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</si>
  <si>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123,32</t>
  </si>
  <si>
    <t>FABRICAÇÃO, MONTAGEM E DESMONTAGEM DE FÔRMA PARA SAPATA, EM CHAPA DE MADEIRA COMPENSADA RESINADA, E=17 MM, 2 UTILIZAÇÕES. AF_06/2017</t>
  </si>
  <si>
    <t>189,51</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</si>
  <si>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</si>
  <si>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</si>
  <si>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</si>
  <si>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139,58</t>
  </si>
  <si>
    <t>FABRICAÇÃO, MONTAGEM E DESMONTAGEM DE FÔRMA PARA VIGA BALDRAME, EM CHAPA DE MADEIRA COMPENSADA RESINADA, E=17 MM, 4 UTILIZAÇÕES. AF_06/2017</t>
  </si>
  <si>
    <t>66,27</t>
  </si>
  <si>
    <t>ARMAÇÃO DE BLOCO, VIGA BALDRAME E SAPATA UTILIZANDO AÇO CA-60 DE 5 MM - MONTAGEM. AF_06/2017</t>
  </si>
  <si>
    <t>12,40</t>
  </si>
  <si>
    <t>MONTAGEM E DESMONTAGEM DE FÔRMA DE PILARES CIRCULARES, COM ÁREA MÉDIA DAS SEÇÕES MAIOR QUE 0,28 M², PÉ-DIREITO DUPLO, EM MADEIRA, 2 UTILIZAÇÕES.  AF_06/2017</t>
  </si>
  <si>
    <t>144,47</t>
  </si>
  <si>
    <t>PROTENSAO DE TIRANTES DE BARRA DE ACO CA-50 EXCL MATERIAIS</t>
  </si>
  <si>
    <t>ARMACAO ACO CA-50 P/1,0M3 DE CONCRETO</t>
  </si>
  <si>
    <t>524,59</t>
  </si>
  <si>
    <t>ARMACAO EM TELA DE ACO SOLDADA NERVURADA Q-92, ACO CA-60, 4,2MM, MALHA 15X15CM</t>
  </si>
  <si>
    <t>12,29</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</si>
  <si>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</si>
  <si>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</si>
  <si>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</si>
  <si>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</si>
  <si>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</si>
  <si>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</si>
  <si>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</si>
  <si>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</si>
  <si>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</si>
  <si>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</si>
  <si>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</si>
  <si>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</si>
  <si>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</si>
  <si>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</si>
  <si>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</si>
  <si>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</si>
  <si>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</si>
  <si>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</si>
  <si>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</si>
  <si>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</si>
  <si>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</si>
  <si>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</si>
  <si>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</si>
  <si>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</si>
  <si>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</si>
  <si>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</si>
  <si>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</si>
  <si>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</si>
  <si>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</si>
  <si>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</si>
  <si>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5,62</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</si>
  <si>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</si>
  <si>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</si>
  <si>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</si>
  <si>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</si>
  <si>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</si>
  <si>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</si>
  <si>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</si>
  <si>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</si>
  <si>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</si>
  <si>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</si>
  <si>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</si>
  <si>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</si>
  <si>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</si>
  <si>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</si>
  <si>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</si>
  <si>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6,94</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</si>
  <si>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</si>
  <si>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</si>
  <si>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</si>
  <si>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</si>
  <si>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6,3 MM, UTILIZADO EM ESTRUTURAS DIVERSAS, EXCETO LAJES. AF_12/2015</t>
  </si>
  <si>
    <t>CORTE E DOBRA DE AÇO CA-50, DIÂMETRO DE 8,0 MM, UTILIZADO EM ESTRUTURAS DIVERSAS, EXCETO LAJES. AF_12/2015</t>
  </si>
  <si>
    <t>6,23</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</si>
  <si>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</si>
  <si>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</si>
  <si>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</si>
  <si>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</si>
  <si>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</si>
  <si>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5,12</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</si>
  <si>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</si>
  <si>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</si>
  <si>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</si>
  <si>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</si>
  <si>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</si>
  <si>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</si>
  <si>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</si>
  <si>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</si>
  <si>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</si>
  <si>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</si>
  <si>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</si>
  <si>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</si>
  <si>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</si>
  <si>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</si>
  <si>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</si>
  <si>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</si>
  <si>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9,37</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</si>
  <si>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</si>
  <si>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</si>
  <si>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</si>
  <si>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</si>
  <si>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</si>
  <si>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</si>
  <si>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</si>
  <si>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</si>
  <si>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</si>
  <si>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</si>
  <si>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</si>
  <si>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</si>
  <si>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</si>
  <si>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</si>
  <si>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CORTE E DOBRA DE AÇO CA-60, DIÂMETRO DE 5,0 MM, UTILIZADO EM ESTRIBO CONTÍNUO HELICOIDAL. AF_10/2016</t>
  </si>
  <si>
    <t>CORTE E DOBRA DE AÇO CA-50, DIÂMETRO DE 6,3 MM, UTILIZADO EM ESTRIBO CONTÍNUO HELICOIDAL. AF_10/2016</t>
  </si>
  <si>
    <t>MONTAGEM DE ARMADURA LONGITUDINAL/TRANSVERSAL DE ESTACAS DE SEÇÃO CIRCULAR, DIÂMETRO = 8,0 MM. AF_11/2016</t>
  </si>
  <si>
    <t>MONTAGEM DE ARMADURA LONGITUDINAL DE ESTACAS DE SEÇÃO CIRCULAR, DIÂMETRO = 10,0 MM. AF_11/2016</t>
  </si>
  <si>
    <t>MONTAGEM DE ARMADURA LONGITUDINAL/TRANSVERSAL DE ESTACAS DE SEÇÃO CIRCULAR, DIÂMETRO = 12,5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</si>
  <si>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</si>
  <si>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</si>
  <si>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</si>
  <si>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TRANSVERSAL DE ESTACAS DE SEÇÃO CIRCULAR, DIÂMETRO = 5,0 MM. AF_11/2016</t>
  </si>
  <si>
    <t>MONTAGEM DE ARMADURA TRANSVERSAL DE ESTACAS DE SEÇÃO CIRCULAR, DIÂMETRO = 6,3 MM. AF_11/2016</t>
  </si>
  <si>
    <t>MONTAGEM DE ARMADURA LONGITUDINAL/TRANSVERSAL DE ESTACAS DE SEÇÃO RETANGULAR (BARRETE), DIÂMETRO = 8,0 MM. AF_11/2016</t>
  </si>
  <si>
    <t>MONTAGEM DE ARMADURA LONGITUDINAL DE ESTACAS DE SEÇÃO RETANGULAR (BARRETE), DIÂMETRO = 10,0 MM. AF_11/2016</t>
  </si>
  <si>
    <t>7,38</t>
  </si>
  <si>
    <t>MONTAGEM DE ARMADURA LONGITUDINAL/TRANSVERSAL DE ESTACAS DE SEÇÃO RETANGULAR (BARRETE), DIÂMETRO = 12,5 MM. AF_11/2016</t>
  </si>
  <si>
    <t>MONTAGEM DE ARMADURA LONGITUDINAL DE ESTACAS DE SEÇÃO RETANGULAR (BARRETE), DIÂMETRO = 16,0 MM. AF_11/2016</t>
  </si>
  <si>
    <t>MONTAGEM DE ARMADURA LONGITUDINAL DE ESTACAS DE SEÇÃO RETANGULAR (BARRETE), DIÂMETRO = 20,0 MM. AF_11/2016</t>
  </si>
  <si>
    <t>5,73</t>
  </si>
  <si>
    <t>MONTAGEM DE ARMADURA LONGITUDINAL DE ESTACAS DE SEÇÃO RETANGULAR (BARRETE), DIÂMETRO = 25,0 MM. AF_11/2016</t>
  </si>
  <si>
    <t>MONTAGEM DE ARMADURA TRANSVERSAL DE ESTACAS DE SEÇÃO RETANGULAR (BARRETE), DIÂMETRO = 5,0 MM. AF_11/2016</t>
  </si>
  <si>
    <t>MONTAGEM DE ARMADURA TRANSVERSAL DE ESTACAS DE SEÇÃO RETANGULAR (BARRETE), DIÂMETRO = 6,3 MM. AF_11/2016</t>
  </si>
  <si>
    <t>ARMAÇÃO DE ESCADA, COM 2 LANCES, DE UMA ESTRUTURA CONVENCIONAL DE CONCRETO ARMADO UTILIZANDO AÇO CA-60 DE 5,0 MM - MONTAGEM. AF_01/2017</t>
  </si>
  <si>
    <t>ARMAÇÃO DE ESCADA, COM 2 LANCES, DE UMA ESTRUTURA CONVENCIONAL DE CONCRETO ARMADO UTILIZANDO AÇO CA-50 DE 6,3 MM - MONTAGEM. AF_01/2017</t>
  </si>
  <si>
    <t>13,38</t>
  </si>
  <si>
    <t>ARMAÇÃO DE ESCADA, COM 2 LANCES, DE UMA ESTRUTURA CONVENCIONAL DE CONCRETO ARMADO UTILIZANDO AÇO CA-50 DE 8,0 MM - MONTAGEM. AF_01/2017</t>
  </si>
  <si>
    <t>ARMAÇÃO DE ESCADA, COM 2 LANCES, DE UMA ESTRUTURA CONVENCIONAL DE CONCRETO ARMADO UTILIZANDO AÇO CA-50 DE 10,0 MM - MONTAGEM. AF_01/2017</t>
  </si>
  <si>
    <t>ARMAÇÃO DE ESCADA, COM 2 LANCES, DE UMA ESTRUTURA CONVENCIONAL DE CONCRETO ARMADO UTILIZANDO AÇO CA-50 DE 12,5 MM - MONTAGEM. AF_01/2017</t>
  </si>
  <si>
    <t>ARMAÇÃO DE ESCADA, COM 2 LANCES, DE UMA ESTRUTURA CONVENCIONAL DE CONCRETO ARMADO UTILIZANDO AÇO CA-50 DE 16,0 MM - MONTAGEM. AF_01/2017</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</si>
  <si>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</si>
  <si>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</si>
  <si>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</si>
  <si>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</si>
  <si>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</si>
  <si>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</si>
  <si>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</si>
  <si>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100066</t>
  </si>
  <si>
    <t>ARMAÇÃO DO SISTEMA DE PAREDES DE CONCRETO, EXECUTADA COMO ARMADURA POSITIVA DE LAJES, TELA Q-196. AF_06/2019</t>
  </si>
  <si>
    <t>100067</t>
  </si>
  <si>
    <t>ARMAÇÃO DO SISTEMA DE PAREDES DE CONCRETO, EXECUTADA COMO REFORÇO, VERGALHÃO DE 5,0 MM DE DIÂMETRO. AF_06/2019</t>
  </si>
  <si>
    <t>100068</t>
  </si>
  <si>
    <t>ARMAÇÃO DO SISTEMA DE PAREDES DE CONCRETO, EXECUTADA COMO REFORÇO, VERGALHÃO DE 12,5 MM DE DIÂMETRO. AF_06/2019</t>
  </si>
  <si>
    <t>REGULARIZAÇÃO DE SUPERFICIE DE CONCRETO APARENTE</t>
  </si>
  <si>
    <t>LANCAMENTO/APLICACAO MANUAL DE CONCRETO EM FUNDACOES</t>
  </si>
  <si>
    <t>107,79</t>
  </si>
  <si>
    <t>GRAUTEAMENTO VERTICAL EM ALVENARIA ESTRUTURAL. AF_01/2015</t>
  </si>
  <si>
    <t>610,63</t>
  </si>
  <si>
    <t>GRAUTEAMENTO DE CINTA INTERMEDIÁRIA OU DE CONTRAVERGA EM ALVENARIA ESTRUTURAL. AF_01/2015</t>
  </si>
  <si>
    <t>498,16</t>
  </si>
  <si>
    <t>GRAUTEAMENTO DE CINTA SUPERIOR OU DE VERGA EM ALVENARIA ESTRUTURAL. AF_01/2015</t>
  </si>
  <si>
    <t>581,86</t>
  </si>
  <si>
    <t>GRAUTE FGK=15 MPA; TRAÇO 1:0,04:2,0:2,4 (CIMENTO/ CAL/ AREIA GROSSA/ BRITA 0) - PREPARO MECÂNICO COM BETONEIRA 400 L. AF_02/2015</t>
  </si>
  <si>
    <t>271,01</t>
  </si>
  <si>
    <t>GRAUTE FGK=20 MPA; TRAÇO 1:0,04:1,6:1,9 (CIMENTO/ CAL/ AREIA GROSSA/ BRITA 0) - PREPARO MECÂNICO COM BETONEIRA 400 L. AF_02/2015</t>
  </si>
  <si>
    <t>282,80</t>
  </si>
  <si>
    <t>GRAUTE FGK=25 MPA; TRAÇO 1:0,02:1,2:1,5 (CIMENTO/ CAL/ AREIA GROSSA/ BRITA 0) - PREPARO MECÂNICO COM BETONEIRA 400 L. AF_02/2015</t>
  </si>
  <si>
    <t>311,51</t>
  </si>
  <si>
    <t>GRAUTE FGK=30 MPA; TRAÇO 1:0,02:0,8:1,1 (CIMENTO/ CAL/ AREIA GROSSA/ BRITA 0) - PREPARO MECÂNICO COM BETONEIRA 400 L. AF_02/2015</t>
  </si>
  <si>
    <t>348,70</t>
  </si>
  <si>
    <t>GRAUTE FGK=15 MPA; TRAÇO 1:2,0:2,4 (CIMENTO/ AREIA GROSSA/ BRITA 0/ ADITIVO) - PREPARO MECÂNICO COM BETONEIRA 400 L. AF_02/2015</t>
  </si>
  <si>
    <t>273,44</t>
  </si>
  <si>
    <t>GRAUTE FGK=20 MPA; TRAÇO 1:1,6:1,9 (CIMENTO/ AREIA GROSSA/ BRITA 0/ ADITIVO) - PREPARO MECÂNICO COM BETONEIRA 400 L. AF_02/2015</t>
  </si>
  <si>
    <t>285,76</t>
  </si>
  <si>
    <t>GRAUTE FGK=25 MPA; TRAÇO 1:1,2:1,5 (CIMENTO/ AREIA GROSSA/ BRITA 0/ ADITIVO) - PREPARO MECÂNICO COM BETONEIRA 400 L. AF_02/2015</t>
  </si>
  <si>
    <t>316,13</t>
  </si>
  <si>
    <t>GRAUTE FGK=30 MPA; TRAÇO 1:0,8:1,1 (CIMENTO/ AREIA GROSSA/ BRITA 0/ ADITIVO) - PREPARO MECÂNICO COM BETONEIRA 400 L. AF_02/2015</t>
  </si>
  <si>
    <t>355,05</t>
  </si>
  <si>
    <t>CONCRETAGEM DE LAJES EM EDIFICAÇÕES UNIFAMILIARES FEITAS COM SISTEMA DE FÔRMAS MANUSEÁVEIS, COM CONCRETO USINADO BOMBEÁVEL FCK 20 MPA - LANÇAMENTO, ADENSAMENTO E ACABAMENTO. AF_06/2015</t>
  </si>
  <si>
    <t>CONCRETAGEM DE PAREDES EM EDIFICAÇÕES UNIFAMILIARES FEITAS COM SISTEMA DE FÔRMAS MANUSEÁVEIS, COM CONCRETO USINADO BOMBEÁVEL FCK 20 MPA - LANÇAMENTO, ADENSAMENTO E ACABAMENTO. AF_06/2015</t>
  </si>
  <si>
    <t>350,99</t>
  </si>
  <si>
    <t>CONCRETAGEM DE PLATIBANDA EM EDIFICAÇÕES UNIFAMILIARES FEITAS COM SISTEMA DE FÔRMAS MANUSEÁVEIS, COM CONCRETO USINADO BOMBEÁVEL FCK 20 MPA - LANÇAMENTO, ADENSAMENTO E ACABAMENTO. AF_06/2015</t>
  </si>
  <si>
    <t>386,97</t>
  </si>
  <si>
    <t>CONCRETAGEM DE LAJES EM EDIFICAÇÕES MULTIFAMILIARES FEITAS COM SISTEMA DE FÔRMAS MANUSEÁVEIS, COM CONCRETO USINADO BOMBEÁVEL FCK 20 MPA - LANÇAMENTO, ADENSAMENTO E ACABAMENTO. AF_06/2015</t>
  </si>
  <si>
    <t>366,25</t>
  </si>
  <si>
    <t>CONCRETAGEM DE PAREDES EM EDIFICAÇÕES MULTIFAMILIARES FEITAS COM SISTEMA DE FÔRMAS MANUSEÁVEIS, COM CONCRETO USINADO BOMBEÁVEL FCK 20 MPA - LANÇAMENTO, ADENSAMENTO E ACABAMENTO. AF_06/2015</t>
  </si>
  <si>
    <t>353,53</t>
  </si>
  <si>
    <t>CONCRETAGEM DE PLATIBANDA EM EDIFICAÇÕES MULTIFAMILIARES FEITAS COM SISTEMA DE FÔRMAS MANUSEÁVEIS, COM CONCRETO USINADO BOMBEÁVEL FCK 20 MPA - LANÇAMENTO, ADENSAMENTO E ACABAMENTO. AF_06/2015</t>
  </si>
  <si>
    <t>404,51</t>
  </si>
  <si>
    <t>CONCRETAGEM DE PLATIBANDA EM EDIFICAÇÕES UNIFAMILIARES FEITAS COM SISTEMA DE FÔRMAS MANUSEÁVEIS, COM CONCRETO USINADO AUTOADENSÁVEL FCK 20 MPA - LANÇAMENTO E ACABAMENTO. AF_06/2015</t>
  </si>
  <si>
    <t>343,83</t>
  </si>
  <si>
    <t>CONCRETAGEM DE PLATIBANDA EM EDIFICAÇÕES MULTIFAMILIARES FEITAS COM SISTEMA DE FÔRMAS MANUSEÁVEIS, COM CONCRETO USINADO AUTOADENSÁVEL FCK 20 MPA - LANÇAMENTO E ACABAMENTO. AF_06/2015</t>
  </si>
  <si>
    <t>349,13</t>
  </si>
  <si>
    <t>CONCRETAGEM DE EDIFICAÇÕES (PAREDES E LAJES) FEITAS COM SISTEMA DE FÔRMAS MANUSEÁVEIS, COM CONCRETO USINADO BOMBEÁVEL FCK 20 MPA - LANÇAMENTO, ADENSAMENTO E ACABAMENTO. AF_06/2015</t>
  </si>
  <si>
    <t>356,94</t>
  </si>
  <si>
    <t>CONCRETAGEM DE EDIFICAÇÕES (PAREDES E LAJES) FEITAS COM SISTEMA DE FÔRMAS MANUSEÁVEIS, COM CONCRETO USINADO AUTOADENSÁVEL FCK 20 MPA - LANÇAMENTO E ACABAMENTO. AF_06/2015</t>
  </si>
  <si>
    <t>322,31</t>
  </si>
  <si>
    <t>CONCRETAGEM DE PILARES, FCK = 25 MPA,  COM USO DE BALDES EM EDIFICAÇÃO COM SEÇÃO MÉDIA DE PILARES MENOR OU IGUAL A 0,25 M² - LANÇAMENTO, ADENSAMENTO E ACABAMENTO. AF_12/2015</t>
  </si>
  <si>
    <t>450,86</t>
  </si>
  <si>
    <t>CONCRETAGEM DE PILARES, FCK = 25 MPA, COM USO DE GRUA EM EDIFICAÇÃO COM SEÇÃO MÉDIA DE PILARES MENOR OU IGUAL A 0,25 M² - LANÇAMENTO, ADENSAMENTO E ACABAMENTO. AF_12/2015</t>
  </si>
  <si>
    <t>313,23</t>
  </si>
  <si>
    <t>CONCRETAGEM DE PILARES, FCK = 25 MPA, COM USO DE BOMBA EM EDIFICAÇÃO COM SEÇÃO MÉDIA DE PILARES MENOR OU IGUAL A 0,25 M² - LANÇAMENTO, ADENSAMENTO E ACABAMENTO. AF_12/2015</t>
  </si>
  <si>
    <t>355,22</t>
  </si>
  <si>
    <t>CONCRETAGEM DE PILARES, FCK = 25 MPA, COM USO DE GRUA EM EDIFICAÇÃO COM SEÇÃO MÉDIA DE PILARES MAIOR QUE 0,25 M² - LANÇAMENTO, ADENSAMENTO E ACABAMENTO. AF_12/2015</t>
  </si>
  <si>
    <t>304,81</t>
  </si>
  <si>
    <t>CONCRETAGEM DE PILARES, FCK = 25 MPA, COM USO DE BOMBA EM EDIFICAÇÃO COM SEÇÃO MÉDIA DE PILARES MAIOR QUE 0,25 M² - LANÇAMENTO, ADENSAMENTO E ACABAMENTO. AF_12/2015</t>
  </si>
  <si>
    <t>351,78</t>
  </si>
  <si>
    <t>CONCRETAGEM DE VIGAS E LAJES, FCK=20 MPA, PARA LAJES PREMOLDADAS COM USO DE BOMBA EM EDIFICAÇÃO COM ÁREA MÉDIA DE LAJES MENOR OU IGUAL A 20 M² - LANÇAMENTO, ADENSAMENTO E ACABAMENTO. AF_12/2015</t>
  </si>
  <si>
    <t>343,57</t>
  </si>
  <si>
    <t>CONCRETAGEM DE VIGAS E LAJES, FCK=20 MPA, PARA LAJES PREMOLDADAS COM USO DE BOMBA EM EDIFICAÇÃO COM ÁREA MÉDIA DE LAJES MAIOR QUE 20 M² - LANÇAMENTO, ADENSAMENTO E ACABAMENTO. AF_12/2015</t>
  </si>
  <si>
    <t>340,45</t>
  </si>
  <si>
    <t>CONCRETAGEM DE VIGAS E LAJES, FCK=20 MPA, PARA LAJES MACIÇAS OU NERVURADAS COM USO DE BOMBA EM EDIFICAÇÃO COM ÁREA MÉDIA DE LAJES MENOR OU IGUAL A 20 M² - LANÇAMENTO, ADENSAMENTO E ACABAMENTO. AF_12/2015</t>
  </si>
  <si>
    <t>339,14</t>
  </si>
  <si>
    <t>CONCRETAGEM DE VIGAS E LAJES, FCK=20 MPA, PARA LAJES MACIÇAS OU NERVURADAS COM USO DE BOMBA EM EDIFICAÇÃO COM ÁREA MÉDIA DE LAJES MAIOR QUE 20 M² - LANÇAMENTO, ADENSAMENTO E ACABAMENTO. AF_12/2015</t>
  </si>
  <si>
    <t>336,91</t>
  </si>
  <si>
    <t>CONCRETAGEM DE VIGAS E LAJES, FCK=20 MPA, PARA LAJES PREMOLDADAS COM JERICAS EM ELEVADOR DE CABO EM EDIFICAÇÃO DE MULTIPAVIMENTOS ATÉ 16 ANDARES, COM ÁREA MÉDIA DE LAJES MENOR OU IGUAL A 20 M² - LANÇAMENTO, ADENSAMENTO E ACABAMENTO. AF_12/2015</t>
  </si>
  <si>
    <t>388,36</t>
  </si>
  <si>
    <t>CONCRETAGEM DE VIGAS E LAJES, FCK=20 MPA, PARA LAJES PREMOLDADAS COM JERICAS EM ELEVADOR DE CABO EM EDIFICAÇÃO DE MULTIPAVIMENTOS ATÉ 16 ANDARES, COM ÁREA MÉDIA DE LAJES MAIOR QUE 20 M² - LANÇAMENTO, ADENSAMENTO E ACABAMENTO. AF_12/2015</t>
  </si>
  <si>
    <t>366,67</t>
  </si>
  <si>
    <t>CONCRETAGEM DE VIGAS E LAJES, FCK=20 MPA, PARA LAJES MACIÇAS OU NERVURADAS COM JERICAS EM ELEVADOR DE CABO EM EDIFICAÇÃO DE ATÉ 16 ANDARES, COM ÁREA MÉDIA DE LAJES MENOR OU IGUAL A 20 M² - LANÇAMENTO, ADENSAMENTO E ACABAMENTO. AF_12/2015</t>
  </si>
  <si>
    <t>357,48</t>
  </si>
  <si>
    <t>CONCRETAGEM DE VIGAS E LAJES, FCK=20 MPA, PARA LAJES MACIÇAS OU NERVURADAS COM JERICAS EM ELEVADOR DE CABO EM EDIFICAÇÃO DE MULTIPAVIMENTOS ATÉ 16 ANDARES, COM ÁREA MÉDIA DE LAJES MAIOR QUE 20 M² - LANÇAMENTO, ADENSAMENTO E ACABAMENTO. AF_12/2015</t>
  </si>
  <si>
    <t>342,16</t>
  </si>
  <si>
    <t>CONCRETAGEM DE VIGAS E LAJES, FCK=20 MPA, PARA LAJES PREMOLDADAS COM JERICAS EM CREMALHEIRA EM EDIFICAÇÃO DE MULTIPAVIMENTOS ATÉ 16 ANDARES, COM ÁREA MÉDIA DE LAJES MENOR OU IGUAL A 20 M² - LANÇAMENTO, ADENSAMENTO E ACABAMENTO. AF_12/2015</t>
  </si>
  <si>
    <t>359,58</t>
  </si>
  <si>
    <t>CONCRETAGEM DE VIGAS E LAJES, FCK=20 MPA, PARA LAJES PREMOLDADAS COM JERICAS EM CREMALHEIRA EM EDIFICAÇÃO DE MULTIPAVIMENTOS ATÉ 16 ANDARES, COM ÁREA MÉDIA DE LAJES MAIOR QUE 20 M² - LANÇAMENTO, ADENSAMENTO E ACABAMENTO. AF_12/2015</t>
  </si>
  <si>
    <t>344,76</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</si>
  <si>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</si>
  <si>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</si>
  <si>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328,00</t>
  </si>
  <si>
    <t>CONCRETAGEM DE VIGAS E LAJES, FCK=20 MPA, PARA LAJES PREMOLDADAS COM GRUA DE CAÇAMBA DE 350 L EM EDIFICAÇÃO DE MULTIPAVIMENTOS ATÉ 16 ANDARES, COM ÁREA MÉDIA DE LAJES MENOR OU IGUAL A 20 M² - LANÇAMENTO, ADENSAMENTO E ACABAMENTO. AF_12/2015</t>
  </si>
  <si>
    <t>336,65</t>
  </si>
  <si>
    <t>CONCRETAGEM DE VIGAS E LAJES, FCK=20 MPA, PARA LAJES PREMOLDADAS COM GRUA DE CAÇAMBA DE 350 L EM EDIFICAÇÃO DE MULTIPAVIMENTOS ATÉ 16 ANDARES, COM ÁREA MÉDIA DE LAJES MAIOR QUE 20 M² - LANÇAMENTO, ADENSAMENTO E ACABAMENTO. AF_12/2015</t>
  </si>
  <si>
    <t>324,87</t>
  </si>
  <si>
    <t>CONCRETAGEM DE VIGAS E LAJES, FCK=20 MPA, PARA LAJES MACIÇAS OU NERVURADAS COM GRUA DE CAÇAMBA DE 500 L EM EDIFICAÇÃO DE MULTIPAVIMENTOS ATÉ 16 ANDARES, COM ÁREA MÉDIA DE LAJES MENOR OU IGUAL A 20 M² - LANÇAMENTO, ADENSAMENTO E ACABAMENTO. AF_12/2015</t>
  </si>
  <si>
    <t>307,78</t>
  </si>
  <si>
    <t>CONCRETAGEM DE VIGAS E LAJES, FCK=20 MPA, PARA LAJES MACIÇAS OU NERVURADAS COM GRUA DE CAÇAMBA DE 500 L EM EDIFICAÇÃO DE MULTIPAVIMENTOS ATÉ 16 ANDARES, COM ÁREA MÉDIA DE LAJES MAIOR QUE 20 M² - LANÇAMENTO, ADENSAMENTO E ACABAMENTO. AF_12/2015</t>
  </si>
  <si>
    <t>301,95</t>
  </si>
  <si>
    <t>CONCRETAGEM DE VIGAS E LAJES, FCK=20 MPA, PARA QUALQUER TIPO DE LAJE COM BALDES EM EDIFICAÇÃO TÉRREA, COM ÁREA MÉDIA DE LAJES MENOR OU IGUAL A 20 M² - LANÇAMENTO, ADENSAMENTO E ACABAMENTO. AF_12/2015</t>
  </si>
  <si>
    <t>509,08</t>
  </si>
  <si>
    <t>CONCRETAGEM DE VIGAS E LAJES, FCK=20 MPA, PARA QUALQUER TIPO DE LAJE COM BALDES EM EDIFICAÇÃO DE MULTIPAVIMENTOS ATÉ 04 ANDARES, COM ÁREA MÉDIA DE LAJES MENOR OU IGUAL A 20 M² - LANÇAMENTO, ADENSAMENTO E ACABAMENTO. AF_12/2015</t>
  </si>
  <si>
    <t>727,84</t>
  </si>
  <si>
    <t>LANÇAMENTO COM USO DE BALDES, ADENSAMENTO E ACABAMENTO DE CONCRETO EM ESTRUTURAS. AF_12/2015</t>
  </si>
  <si>
    <t>170,16</t>
  </si>
  <si>
    <t>LANÇAMENTO COM USO DE BOMBA, ADENSAMENTO E ACABAMENTO DE CONCRETO EM ESTRUTURAS. AF_12/2015</t>
  </si>
  <si>
    <t>27,65</t>
  </si>
  <si>
    <t>CONCRETO MAGRO PARA LASTRO, TRAÇO 1:4,5:4,5 (CIMENTO/ AREIA MÉDIA/ BRITA 1)  - PREPARO MECÂNICO COM BETONEIRA 400 L. AF_07/2016</t>
  </si>
  <si>
    <t>216,92</t>
  </si>
  <si>
    <t>CONCRETO FCK = 15MPA, TRAÇO 1:3,4:3,5 (CIMENTO/ AREIA MÉDIA/ BRITA 1)  - PREPARO MECÂNICO COM BETONEIRA 400 L. AF_07/2016</t>
  </si>
  <si>
    <t>239,65</t>
  </si>
  <si>
    <t>CONCRETO FCK = 20MPA, TRAÇO 1:2,7:3 (CIMENTO/ AREIA MÉDIA/ BRITA 1)  - PREPARO MECÂNICO COM BETONEIRA 400 L. AF_07/2016</t>
  </si>
  <si>
    <t>263,81</t>
  </si>
  <si>
    <t>CONCRETO FCK = 25MPA, TRAÇO 1:2,3:2,7 (CIMENTO/ AREIA MÉDIA/ BRITA 1)  - PREPARO MECÂNICO COM BETONEIRA 400 L. AF_07/2016</t>
  </si>
  <si>
    <t>CONCRETO FCK = 30MPA, TRAÇO 1:2,1:2,5 (CIMENTO/ AREIA MÉDIA/ BRITA 1)  - PREPARO MECÂNICO COM BETONEIRA 400 L. AF_07/2016</t>
  </si>
  <si>
    <t>281,20</t>
  </si>
  <si>
    <t>CONCRETO FCK = 40MPA, TRAÇO 1:1,6:1,9 (CIMENTO/ AREIA MÉDIA/ BRITA 1)  - PREPARO MECÂNICO COM BETONEIRA 400 L. AF_07/2016</t>
  </si>
  <si>
    <t>CONCRETO MAGRO PARA LASTRO, TRAÇO 1:4,5:4,5 (CIMENTO/ AREIA MÉDIA/ BRITA 1)  - PREPARO MECÂNICO COM BETONEIRA 600 L. AF_07/2016</t>
  </si>
  <si>
    <t>213,23</t>
  </si>
  <si>
    <t>CONCRETO FCK = 15MPA, TRAÇO 1:3,4:3,5 (CIMENTO/ AREIA MÉDIA/ BRITA 1)  - PREPARO MECÂNICO COM BETONEIRA 600 L. AF_07/2016</t>
  </si>
  <si>
    <t>233,56</t>
  </si>
  <si>
    <t>CONCRETO FCK = 20MPA, TRAÇO 1:2,7:3 (CIMENTO/ AREIA MÉDIA/ BRITA 1)  - PREPARO MECÂNICO COM BETONEIRA 600 L. AF_07/2016</t>
  </si>
  <si>
    <t>252,49</t>
  </si>
  <si>
    <t>CONCRETO FCK = 25MPA, TRAÇO 1:2,3:2,7 (CIMENTO/ AREIA MÉDIA/ BRITA 1)  - PREPARO MECÂNICO COM BETONEIRA 600 L. AF_07/2016</t>
  </si>
  <si>
    <t>265,72</t>
  </si>
  <si>
    <t>CONCRETO FCK = 30MPA, TRAÇO 1:2,1:2,5 (CIMENTO/ AREIA MÉDIA/ BRITA 1)  - PREPARO MECÂNICO COM BETONEIRA 600 L. AF_07/2016</t>
  </si>
  <si>
    <t>274,64</t>
  </si>
  <si>
    <t>CONCRETO FCK = 40MPA, TRAÇO 1:1,6:1,9 (CIMENTO/ AREIA MÉDIA/ BRITA 1)  - PREPARO MECÂNICO COM BETONEIRA 600 L. AF_07/2016</t>
  </si>
  <si>
    <t>312,40</t>
  </si>
  <si>
    <t>CONCRETO MAGRO PARA LASTRO, TRAÇO 1:4,5:4,5 (CIMENTO/ AREIA MÉDIA/ BRITA 1)  - PREPARO MANUAL. AF_07/2016</t>
  </si>
  <si>
    <t>310,67</t>
  </si>
  <si>
    <t>CONCRETO FCK = 15MPA, TRAÇO 1:3,4:3,5 (CIMENTO/ AREIA MÉDIA/ BRITA 1)  - PREPARO MANUAL. AF_07/2016</t>
  </si>
  <si>
    <t>332,34</t>
  </si>
  <si>
    <t>CONCRETAGEM DE BLOCOS DE COROAMENTO E VIGAS BALDRAME, FCK 30 MPA, COM USO DE JERICA  LANÇAMENTO, ADENSAMENTO E ACABAMENTO. AF_06/2017</t>
  </si>
  <si>
    <t>408,09</t>
  </si>
  <si>
    <t>CONCRETAGEM DE SAPATAS, FCK 30 MPA, COM USO DE JERICA  LANÇAMENTO, ADENSAMENTO E ACABAMENTO. AF_06/2017</t>
  </si>
  <si>
    <t>477,77</t>
  </si>
  <si>
    <t>CONCRETAGEM DE BLOCOS DE COROAMENTO E VIGAS BALDRAMES, FCK 30 MPA, COM USO DE BOMBA  LANÇAMENTO, ADENSAMENTO E ACABAMENTO. AF_06/2017</t>
  </si>
  <si>
    <t>369,79</t>
  </si>
  <si>
    <t>CONCRETAGEM DE SAPATAS, FCK 30 MPA, COM USO DE BOMBA  LANÇAMENTO, ADENSAMENTO E ACABAMENTO. AF_11/2016</t>
  </si>
  <si>
    <t>375,81</t>
  </si>
  <si>
    <t>CONCRETAGEM DE EDIFICAÇÕES (PAREDES E LAJES) FEITAS COM SISTEMA DE FÔRMAS MANUSEÁVEIS, COM CONCRETO USINADO AUTOADENSÁVEL FCK 25 MPA - LANÇAMENTO E ACABAMENTO. AF_06/2015</t>
  </si>
  <si>
    <t>333,21</t>
  </si>
  <si>
    <t>CONCRETAGEM DE LAJES EM EDIFICAÇÕES UNIFAMILIARES FEITAS COM SISTEMA DE FÔRMAS MANUSEÁVEIS, COM CONCRETO USINADO BOMBEÁVEL FCK 25 MPA - LANÇAMENTO, ADENSAMENTO E ACABAMENTO (EXCLUSIVE BOMBA LANÇA). AF_06/2015</t>
  </si>
  <si>
    <t>397,27</t>
  </si>
  <si>
    <t>CONCRETAGEM DE PAREDES EM EDIFICAÇÕES UNIFAMILIARES FEITAS COM SISTEMA DE FÔRMAS MANUSEÁVEIS, COM CONCRETO USINADO BOMBEÁVEL FCK 25 MPA - LANÇAMENTO, ADENSAMENTO E ACABAMENTO (EXCLUSIVE BOMBA LANÇA). AF_06/2015</t>
  </si>
  <si>
    <t>374,52</t>
  </si>
  <si>
    <t>CONCRETAGEM DE PLATIBANDA EM EDIFICAÇÕES UNIFAMILIARES FEITAS COM SISTEMA DE FÔRMAS MANUSEÁVEIS, COM CONCRETO USINADO BOMBEÁVEL FCK 25 MPA, - LANÇAMENTO, ADENSAMENTO E ACABAMENTO (EXCLUSIVE BOMBA LANÇA). AF_06/2015</t>
  </si>
  <si>
    <t>423,08</t>
  </si>
  <si>
    <t>CONCRETAGEM DE LAJES EM EDIFICAÇÕES MULTIFAMILIARES FEITAS COM SISTEMA DE FÔRMAS MANUSEÁVEIS, COM CONCRETO USINADO BOMBEÁVEL FCK 25 MPA - LANÇAMENTO, ADENSAMENTO E ACABAMENTO (EXCLUSIVE BOMBA LANÇA). AF_06/2015</t>
  </si>
  <si>
    <t>401,11</t>
  </si>
  <si>
    <t>CONCRETAGEM DE PAREDES EM EDIFICAÇÕES MULTIFAMILIARES FEITAS COM SISTEMA DE FÔRMAS MANUSEÁVEIS, COM CONCRETO USINADO BOMBEÁVEL FCK 25 MPA - LANÇAMENTO, ADENSAMENTO E ACABAMENTO (EXCLUSIVE BOMBA LANÇA). AF_06/2015</t>
  </si>
  <si>
    <t>387,44</t>
  </si>
  <si>
    <t>CONCRETAGEM DE PLATIBANDA EM EDIFICAÇÕES MULTIFAMILIARES FEITAS COM SISTEMA DE FÔRMAS MANUSEÁVEIS, COM CONCRETO USINADO BOMBEÁVEL FCK 25 MPA - LANÇAMENTO, ADENSAMENTO E ACABAMENTO (EXCLUSIVE BOMBA LANÇA). AF_06/2015</t>
  </si>
  <si>
    <t>440,62</t>
  </si>
  <si>
    <t>CONCRETAGEM DE PLATIBANDA EM EDIFICAÇÕES UNIFAMILIARES FEITAS COM SISTEMA DE FÔRMAS MANUSEÁVEIS, COM CONCRETO USINADO AUTOADENSÁVEL FCK 25 MPA - LANÇAMENTO E ACABAMENTO. AF_06/2015</t>
  </si>
  <si>
    <t>355,33</t>
  </si>
  <si>
    <t>CONCRETAGEM DE PLATIBANDA EM EDIFICAÇÕES MULTIFAMILIARES FEITAS COM SISTEMA DE FÔRMAS MANUSEÁVEIS, COM CONCRETO USINADO AUTOADENSÁVEL FCK 25 MPA - LANÇAMENTO E ACABAMENTO. AF_06/2015</t>
  </si>
  <si>
    <t>360,63</t>
  </si>
  <si>
    <t>CONCRETAGEM DE EDIFICAÇÕES (PAREDES E LAJES) FEITAS COM SISTEMA DE FÔRMAS MANUSEÁVEIS, COM CONCRETO USINADO BOMBEÁVEL FCK 25 MPA - LANÇAMENTO, ADENSAMENTO E ACABAMENTO (EXCLUSIVE BOMBA LANÇA). AF_06/2015</t>
  </si>
  <si>
    <t>391,17</t>
  </si>
  <si>
    <t>LAJE PRE-MOLD BETA 11 P/1KN/M2 VAOS 4,40M/INCL VIGOTAS TIJOLOS ARMADURA NEGATIVA CAPEAMENTO 3CM CONCRETO 20MPA ESCORAMENTO MATERIAL E MAO  DE OBRA.</t>
  </si>
  <si>
    <t>64,16</t>
  </si>
  <si>
    <t>LAJE PRE-MOLD BETA 12 P/3,5KN/M2 VAO 4,1M INCL VIGOTAS TIJOLOS ARMADU-RA NEGATIVA CAPEAMENTO 3CM CONCRETO 15MPA ESCORAMENTO MATERIAIS E MAO DE OBRA.</t>
  </si>
  <si>
    <t>LAJE PRE-MOLD BETA 16 P/3,5KN/M2 VAO 5,2M INCL VIGOTAS TIJOLOS ARMADU-RA NEGATIVA CAPEAMENTO 3CM CONCRETO 15MPA ESCORAMENTO MATERIAL E MAO  DE OBRA.</t>
  </si>
  <si>
    <t>83,99</t>
  </si>
  <si>
    <t>LAJE PRE-MOLD BETA 20 P/3,5KN/M2 VAO 6,2M INCL VIGOTAS TIJOLOS ARMADU-RA NEGATIVA CAPEAMENTO 3CM CONCRETO 15MPA ESCORAMENTO MATERIAL E MAO  DE OBRA.</t>
  </si>
  <si>
    <t>95,30</t>
  </si>
  <si>
    <t>LAJE PRE-MOLDADA P/FORRO, SOBRECARGA 100KG/M2, VAOS ATE 3,50M/E=8CM, C/LAJOTAS E CAP.C/CONC FCK=20MPA, 3CM, INTER-EIXO 38CM, C/ESCORAMENTO (REAPR.3X) E FERRAGEM NEGATIVA</t>
  </si>
  <si>
    <t>57,64</t>
  </si>
  <si>
    <t>LAJE PRE-MOLDADA P/PISO, SOBRECARGA 200KG/M2, VAOS ATE 3,50M/E=8CM, C/LAJOTAS E CAP.C/CONC FCK=20MPA, 4CM, INTER-EIXO 38CM, C/ESCORAMENTO (REAPR.3X) E FERRAGEM NEGATIVA</t>
  </si>
  <si>
    <t>63,69</t>
  </si>
  <si>
    <t>EMBASAMENTO DE MATERIAL GRANULAR - PO DE PEDRA</t>
  </si>
  <si>
    <t>91,57</t>
  </si>
  <si>
    <t>EMBASAMENTO DE MATERIAL GRANULAR - RACHAO</t>
  </si>
  <si>
    <t>AGULHAMENTO FUNDO DE VALAS C/MACO 30KG PEDRA-DE-MAO H=10CM</t>
  </si>
  <si>
    <t>30,31</t>
  </si>
  <si>
    <t>ALVENARIA EMBASAMENTO E=20 CM BLOCO CONCRETO</t>
  </si>
  <si>
    <t>303,90</t>
  </si>
  <si>
    <t>EMBASAMENTO C/PEDRA ARGAMASSADA UTILIZANDO ARG.CIM/AREIA 1:4</t>
  </si>
  <si>
    <t>385,86</t>
  </si>
  <si>
    <t>JUNTA DE DILATACAO COM ISOPOR 10 MM</t>
  </si>
  <si>
    <t>14,69</t>
  </si>
  <si>
    <t>JUNTA DE DILATACAO ELASTICA (PVC) O-220/6 PRESSAO ATE 30 MCA</t>
  </si>
  <si>
    <t>91,53</t>
  </si>
  <si>
    <t>PINTURA ADESIVA P/ CONCRETO, A BASE DE RESINA EPOXI ( SIKADUR 32 )</t>
  </si>
  <si>
    <t>59,44</t>
  </si>
  <si>
    <t>TRATAMENTO DE JUNTA DE DILATAÇÃO COM MANTA ASFÁLTICA ADERIDA COM MAÇARICO. AF_06/2018</t>
  </si>
  <si>
    <t>15,93</t>
  </si>
  <si>
    <t>VERGA PRÉ-MOLDADA PARA JANELAS COM ATÉ 1,5 M DE VÃO. AF_03/2016</t>
  </si>
  <si>
    <t>23,50</t>
  </si>
  <si>
    <t>VERGA PRÉ-MOLDADA PARA JANELAS COM MAIS DE 1,5 M DE VÃO. AF_03/2016</t>
  </si>
  <si>
    <t>29,66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</si>
  <si>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</si>
  <si>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</si>
  <si>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</si>
  <si>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</si>
  <si>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</si>
  <si>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41,15</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</si>
  <si>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</si>
  <si>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</si>
  <si>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</si>
  <si>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28,40</t>
  </si>
  <si>
    <t>VERGA MOLDADA IN LOCO COM UTILIZAÇÃO DE BLOCOS CANALETA PARA PORTAS COM ATÉ 1,5 M DE VÃO. AF_03/2016</t>
  </si>
  <si>
    <t>VERGA MOLDADA IN LOCO COM UTILIZAÇÃO DE BLOCOS CANALETA PARA PORTAS COM MAIS DE 1,5 M DE VÃO. AF_03/2016</t>
  </si>
  <si>
    <t>28,68</t>
  </si>
  <si>
    <t>CONTRAVERGA PRÉ-MOLDADA PARA VÃOS DE ATÉ 1,5 M DE COMPRIMENTO. AF_03/2016</t>
  </si>
  <si>
    <t>CONTRAVERGA PRÉ-MOLDADA PARA VÃOS DE MAIS DE 1,5 M DE COMPRIMENTO. AF_03/2016</t>
  </si>
  <si>
    <t>CONTRAVERGA MOLDADA IN LOCO EM CONCRETO PARA VÃOS DE ATÉ 1,5 M DE COMPRIMENTO. AF_03/2016</t>
  </si>
  <si>
    <t>42,56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</si>
  <si>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</si>
  <si>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</si>
  <si>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</si>
  <si>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</si>
  <si>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</si>
  <si>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</si>
  <si>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18,72</t>
  </si>
  <si>
    <t>FIXAÇÃO (ENCUNHAMENTO) DE ALVENARIA DE VEDAÇÃO COM ESPUMA DE POLIURETANO EXPANSIVA. AF_03/2016</t>
  </si>
  <si>
    <t>10,35</t>
  </si>
  <si>
    <t>CINTA DE AMARRAÇÃO DE ALVENARIA MOLDADA IN LOCO EM CONCRETO. AF_03/2016</t>
  </si>
  <si>
    <t>CINTA DE AMARRAÇÃO DE ALVENARIA MOLDADA IN LOCO COM UTILIZAÇÃO DE BLOCOS CANALETA. AF_03/2016</t>
  </si>
  <si>
    <t>CHAPIM DE CONCRETO APARENTE COM ACABAMENTO DESEMPENADO, FORMA DE COMPENSADO PLASTIFICADO (MADEIRIT) DE 14 X 10 CM, FUNDIDO NO LOCAL.</t>
  </si>
  <si>
    <t>SUPORTE APOIO CAIXA D AGUA BARROTES MADEIRA DE 1</t>
  </si>
  <si>
    <t>FORNECIMENTO DE PERFIL SIMPLES "I" OU "H" ATE 8" INCLUSIVE PERDAS</t>
  </si>
  <si>
    <t>FORNECIMENTO DE PERFIL SIMPLES "I" OU "H" 8 A 12" INCLUSIVE PERDAS</t>
  </si>
  <si>
    <t>APARELHO DE APOIO NEOPRENE NAO FRETADO (1,4KG/DM3)</t>
  </si>
  <si>
    <t>56,51</t>
  </si>
  <si>
    <t>APARELHO APOIO NEOPRENE FRETADO</t>
  </si>
  <si>
    <t>DM3</t>
  </si>
  <si>
    <t>115,86</t>
  </si>
  <si>
    <t>ESCADA EM CONCRETO ARMADO, FCK = 15 MPA, MOLDADA IN LOCO</t>
  </si>
  <si>
    <t>2.342,19</t>
  </si>
  <si>
    <t>(COMPOSIÇÃO REPRESENTATIVA) EXECUÇÃO DE ESTRUTURAS DE CONCRETO ARMADO CONVENCIONAL, PARA EDIFICAÇÃO HABITACIONAL MULTIFAMILIAR (PRÉDIO), FCK = 25 MPA. AF_01/2017</t>
  </si>
  <si>
    <t>1.361,03</t>
  </si>
  <si>
    <t>(COMPOSIÇÃO REPRESENTATIVA) EXECUÇÃO DE ESTRUTURAS DE CONCRETO ARMADO, PARA EDIFICAÇÃO HABITACIONAL UNIFAMILIAR COM DOIS PAVIMENTOS (CASA ISOLADA), FCK = 25 MPA. AF_01/2017</t>
  </si>
  <si>
    <t>2.317,74</t>
  </si>
  <si>
    <t>(COMPOSIÇÃO REPRESENTATIVA) EXECUÇÃO DE ESTRUTURAS DE CONCRETO ARMADO, PARA EDIFICAÇÃO HABITACIONAL UNIFAMILIAR COM DOIS PAVIMENTOS (CASA EM EMPREENDIMENTOS), FCK = 25 MPA. AF_01/2017</t>
  </si>
  <si>
    <t>1.634,95</t>
  </si>
  <si>
    <t>(COMPOSIÇÃO REPRESENTATIVA) EXECUÇÃO DE ESTRUTURAS DE CONCRETO ARMADO, PARA EDIFICAÇÃO HABITACIONAL UNIFAMILIAR TÉRREA (CASA ISOLADA), FCK = 25 MPA. AF_01/2017</t>
  </si>
  <si>
    <t>2.040,78</t>
  </si>
  <si>
    <t>(COMPOSIÇÃO REPRESENTATIVA) EXECUÇÃO DE ESTRUTURAS DE CONCRETO ARMADO, PARA EDIFICAÇÃO HABITACIONAL UNIFAMILIAR TÉRREA (CASA EM EMPREENDIMENTOS), FCK = 25 MPA. AF_01/2017</t>
  </si>
  <si>
    <t>1.587,56</t>
  </si>
  <si>
    <t>(COMPOSIÇÃO REPRESENTATIVA) EXECUÇÃO DE ESTRUTURAS DE CONCRETO ARMADO, PARA EDIFICAÇÃO INSTITUCIONAL TÉRREA, FCK = 25 MPA. AF_01/2017</t>
  </si>
  <si>
    <t>1.985,00</t>
  </si>
  <si>
    <t>(COMPOSIÇÃO REPRESENTATIVA) EXECUÇÃO DE ESCADA EM CONCRETO ARMADO, MOLDADA IN LOCO, FCK = 25 MPA. AF_02/2017</t>
  </si>
  <si>
    <t>1.934,10</t>
  </si>
  <si>
    <t>PEÇA RETANGULAR PRÉ-MOLDADA, VOLUME DE CONCRETO DE ATÉ 10 LITROS, TAXA DE AÇO APROXIMADA DE 30KG/M³. AF_01/2018</t>
  </si>
  <si>
    <t>2.416,76</t>
  </si>
  <si>
    <t>PEÇA RETANGULAR PRÉ-MOLDADA, VOLUME DE CONCRETO DE 10 A 30 LITROS, TAXA DE AÇO APROXIMADA DE 30KG/M³. AF_01/2018</t>
  </si>
  <si>
    <t>2.101,56</t>
  </si>
  <si>
    <t>PEÇA RETANGULAR PRÉ-MOLDADA, VOLUME DE CONCRETO DE 30 A 100 LITROS, TAXA DE AÇO APROXIMADA DE 30KG/M³. AF_01/2018</t>
  </si>
  <si>
    <t>1.708,30</t>
  </si>
  <si>
    <t>PEÇA RETANGULAR PRÉ-MOLDADA, VOLUME DE CONCRETO ACIMA DE 100 LITROS, TAXA DE AÇO APROXIMADA DE 30KG/M³. AF_01/2018</t>
  </si>
  <si>
    <t>971,89</t>
  </si>
  <si>
    <t>PEÇA RETANGULAR PRÉ-MOLDADA, VOLUME DE CONCRETO DE 30 A 70 LITROS , TAXA DE AÇO APROXIMADA DE 70KG/M³. AF_01/2018</t>
  </si>
  <si>
    <t>2.347,63</t>
  </si>
  <si>
    <t>PEÇA CIRCULAR PRÉ-MOLDADA, VOLUME DE CONCRETO DE 10 A 30 LITROS, TAXA DE FIBRA DE POLIPROPILENO APROXIMADA DE 6 KG/M³. AF_01/2018_P</t>
  </si>
  <si>
    <t>3.187,12</t>
  </si>
  <si>
    <t>PEÇA CIRCULAR PRÉ-MOLDADA, VOLUME DE CONCRETO DE 30 A 100 LITROS, TAXA DE AÇO APROXIMADA DE 30KG/M³. AF_01/2018</t>
  </si>
  <si>
    <t>1.931,13</t>
  </si>
  <si>
    <t>PEÇA CIRCULAR PRÉ-MOLDADA, VOLUME DE CONCRETO ACIMA DE 100 LITROS, TAXA DE AÇO APROXIMADA DE 30KG/M³. AF_01/2018</t>
  </si>
  <si>
    <t>1.296,43</t>
  </si>
  <si>
    <t>CONTENÇÃO EM CORTINA COM ESTACAS ESPAÇADAS COM 30 CM DE DIÂMETRO E PROFUNDIDADE MENOR OU IGUAL A 10 M. AF_06/2018</t>
  </si>
  <si>
    <t>82,38</t>
  </si>
  <si>
    <t>CONTENÇÃO EM CORTINA COM ESTACAS ESPAÇADAS COM 30 CM DE DIÂMETRO E PROFUNDIDADE MAIOR QUE 10 M E MENOR OU IGUAL A 15 M. AF_06/2018</t>
  </si>
  <si>
    <t>63,09</t>
  </si>
  <si>
    <t>CONTENÇÃO EM CORTINA COM ESTACAS ESPAÇADAS COM 30 CM DE DIÂMETRO E PROFUNDIDADE MAIOR QUE 15 M. AF_06/2018</t>
  </si>
  <si>
    <t>57,54</t>
  </si>
  <si>
    <t>CONTENÇÃO EM CORTINA COM ESTACAS ESPAÇADAS COM 40 CM DE DIÂMETRO E PROFUNDIDADE MENOR OU IGUAL A 10 M. AF_06/2018</t>
  </si>
  <si>
    <t>CONTENÇÃO EM CORTINA COM ESTACAS ESPAÇADAS COM 40 CM DE DIÂMETRO E PROFUNDIDADE MAIOR QUE 10 M E MENOR OU IGUAL A 15 M. AF_06/2018</t>
  </si>
  <si>
    <t>71,04</t>
  </si>
  <si>
    <t>CONTENÇÃO EM CORTINA COM ESTACAS ESPAÇADAS COM 40 CM DE DIÂMETRO E PROFUNDIDADE MAIOR QUE 15 M. AF_06/2018</t>
  </si>
  <si>
    <t>66,83</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</si>
  <si>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</si>
  <si>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</si>
  <si>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</si>
  <si>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</si>
  <si>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98,50</t>
  </si>
  <si>
    <t>CONTENÇÃO EM CORTINA COM ESTACAS ESPAÇADAS COM 60 CM DE DIÂMETRO E PROFUNDIDADE MAIOR QUE 10 M E MENOR OU IGUAL A 15 M. AF_06/2018</t>
  </si>
  <si>
    <t>92,84</t>
  </si>
  <si>
    <t>CONTENÇÃO EM CORTINA COM ESTACAS ESPAÇADAS COM 60 CM DE DIÂMETRO E PROFUNDIDADE MAIOR QUE 15 M. AF_06/2018</t>
  </si>
  <si>
    <t>EXECUÇÃO DE MURETA GUIA PARA CONTENÇÃO/ FUNDAÇÃO COM 30 CM DE ESPESSURA. AF_06/2018</t>
  </si>
  <si>
    <t>393,51</t>
  </si>
  <si>
    <t>EXECUÇÃO DE MURETA GUIA PARA CONTENÇÃO/ FUNDAÇÃO COM 40 CM DE ESPESSURA. AF_06/2018</t>
  </si>
  <si>
    <t>399,49</t>
  </si>
  <si>
    <t>EXECUÇÃO DE MURETA GUIA PARA CONTENÇÃO/ FUNDAÇÃO COM 50 CM DE ESPESSURA. AF_06/2018</t>
  </si>
  <si>
    <t>405,49</t>
  </si>
  <si>
    <t>EXECUÇÃO DE MURETA GUIA PARA CONTENÇÃO/ FUNDAÇÃO COM 60 CM DE ESPESSURA. AF_06/2018</t>
  </si>
  <si>
    <t>411,48</t>
  </si>
  <si>
    <t>EXECUÇÃO DE MURETA GUIA PARA CONTENÇÃO/ FUNDAÇÃO COM 80 CM DE ESPESSURA. AF_06/2018</t>
  </si>
  <si>
    <t>423,48</t>
  </si>
  <si>
    <t>SOLDA DE TOPO EM CHAPA/PERFIL/TUBO DE AÇO CHANFRADO, ESPESSURA=1/4''. AF_06/2018</t>
  </si>
  <si>
    <t>SOLDA DE TOPO EM CHAPA/PERFIL/TUBO DE AÇO CHANFRADO, ESPESSURA=5/16''. AF_06/2018</t>
  </si>
  <si>
    <t>SOLDA DE TOPO EM CHAPA/PERFIL/TUBO DE AÇO CHANFRADO, ESPESSURA=3/8''. AF_06/2018</t>
  </si>
  <si>
    <t>66,29</t>
  </si>
  <si>
    <t>SOLDA DE TOPO EM CHAPA/PERFIL/TUBO DE AÇO CHANFRADO, ESPESSURA=1/2''. AF_06/2018</t>
  </si>
  <si>
    <t>89,57</t>
  </si>
  <si>
    <t>SOLDA DE TOPO EM CHAPA/PERFIL/TUBO DE AÇO CHANFRADO, ESPESSURA=5/8''. AF_06/2018</t>
  </si>
  <si>
    <t>117,31</t>
  </si>
  <si>
    <t>SOLDA DE TOPO EM CHAPA/PERFIL/TUBO DE AÇO CHANFRADO, ESPESSURA=3/4''. AF_06/2018</t>
  </si>
  <si>
    <t>151,55</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</si>
  <si>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</si>
  <si>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</si>
  <si>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</si>
  <si>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IMPERMEABILIZACAO DE SUPERFICIE COM CIMENTO IMPERMEABILIZANTE DE PEGA ULTRA RAPIDA, TRACO 1:1, E=0,5 CM</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</si>
  <si>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</si>
  <si>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</si>
  <si>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</si>
  <si>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</si>
  <si>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FORNECIMENTO/INSTALACAO LONA PLASTICA PRETA, PARA IMPERMEABILIZACAO, ESPESSURA 150 MICRAS.</t>
  </si>
  <si>
    <t>IMPERMEABILIZACAO DE SUPERFICIE COM GEOMEMBRANA (MANTA TERMOPLASTICA LISA) TIPO PEAD, E=2MM.</t>
  </si>
  <si>
    <t>IMPERMEABILIZAÇÃO DE SUPERFÍCIE COM MANTA ASFÁLTICA, UMA CAMADA, INCLUSIVE APLICAÇÃO DE PRIMER ASFÁLTICO, E=3MM. AF_06/2018</t>
  </si>
  <si>
    <t>77,13</t>
  </si>
  <si>
    <t>IMPERMEABILIZAÇÃO DE SUPERFÍCIE COM MANTA ASFÁLTICA, DUAS CAMADAS, INCLUSIVE APLICAÇÃO DE PRIMER ASFÁLTICO, E=3MM E E=4MM. AF_06/2018</t>
  </si>
  <si>
    <t>142,96</t>
  </si>
  <si>
    <t>IMPERMEABILIZACAO DE SUPERFICIE COM ASFALTO ELASTOMERICO, INCLUSOS PRIMER E VEU DE FIBRA DE VIDRO.</t>
  </si>
  <si>
    <t>130,23</t>
  </si>
  <si>
    <t>IMPERMEABILIZACAO DE SUPERFICIE, COM IMPERMEABILIZANTE FLEXIVEL A BASE ACRILICA.</t>
  </si>
  <si>
    <t>77,35</t>
  </si>
  <si>
    <t>IMPERMEABILIZACAO DE ESTRUTURAS ENTERRADAS, COM TINTA ASFALTICA, DUAS DEMAOS.</t>
  </si>
  <si>
    <t>IMPERMEABILIZAÇÃO DE SUPERFÍCIE COM EMULSÃO ASFÁLTICA, 2 DEMÃOS AF_06/2018</t>
  </si>
  <si>
    <t>24,78</t>
  </si>
  <si>
    <t>IMPERMEABILIZACAO COM PINTURA A BASE DE RESINA EPOXI ALCATRAO, UMA DEMAO.</t>
  </si>
  <si>
    <t>IMPERMEABILIZACAO COM PINTURA A BASE DE RESINA EPOXI ALCATRAO, DUAS DEMAOS.</t>
  </si>
  <si>
    <t>54,44</t>
  </si>
  <si>
    <t>IMPERMEABILIZACAO DE SUPERFICIE COM MASTIQUE ELASTICO A BASE DE SILICONE, POR VOLUME.</t>
  </si>
  <si>
    <t>IMPERMEABILIZACAO DE SUPERFICIE COM MASTIQUE BETUMINOSO A FRIO, POR METRO.</t>
  </si>
  <si>
    <t>43,97</t>
  </si>
  <si>
    <t>IMPERMEABILIZACAO DE SUPERFICIE COM MASTIQUE BETUMINOSO A FRIO, POR AREA.</t>
  </si>
  <si>
    <t>145,98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</si>
  <si>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</si>
  <si>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</si>
  <si>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</si>
  <si>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</si>
  <si>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</si>
  <si>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</si>
  <si>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</si>
  <si>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</si>
  <si>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63,12</t>
  </si>
  <si>
    <t>PROTEÇÃO MECÂNICA DE SUPERFICIE HORIZONTAL COM CONCRETO 15 MPA, E=4CM. AF_06/2018</t>
  </si>
  <si>
    <t>PROTEÇÃO MECÂNICA DE SUPERFICIE HORIZONTAL COM CONCRETO 15 MPA, E=5CM. AF_06/2018</t>
  </si>
  <si>
    <t>35,38</t>
  </si>
  <si>
    <t>PROTEÇÃO MECÂNICA DE SUPERFÍCIE VERTICAL COM CONCRETO 15 MPA, E=5CM. AF_06/2018</t>
  </si>
  <si>
    <t>43,80</t>
  </si>
  <si>
    <t>DUTO ESPIRAL FLEXIVEL SINGELO PEAD D=50MM(2") REVESTIDO COM PVC COM FIO GUIA DE ACO GALVANIZADO, LANCADO DIRETO NO SOLO, INCL CONEXOES</t>
  </si>
  <si>
    <t>25,35</t>
  </si>
  <si>
    <t>DUTO ESPIRAL FLEXIVEL SINGELO PEAD D=75MM(3") REVESTIDO COM PVC COM FIO GUIA DE ACO GALVANIZADO, LANCADO DIRETO NO SOLO, INCL CONEXOES</t>
  </si>
  <si>
    <t>39,48</t>
  </si>
  <si>
    <t>ELETRODUTO FLEXÍVEL CORRUGADO, PVC, DN 20 MM (1/2"), PARA CIRCUITOS TERMINAIS, INSTALADO EM FORRO - FORNECIMENTO E INSTALAÇÃO. AF_12/2015</t>
  </si>
  <si>
    <t>91833</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</si>
  <si>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</si>
  <si>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</si>
  <si>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91835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</si>
  <si>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</si>
  <si>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</si>
  <si>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91837</t>
  </si>
  <si>
    <t>ELETRODUTO FLEXÍVEL CORRUGADO REFORÇADO, PVC, DN 32 MM (1"), PARA CIRCUITOS TERMINAIS, INSTALADO EM FORRO - FORNECIMENTO E INSTALAÇÃO. AF_12/2015</t>
  </si>
  <si>
    <t>9,69</t>
  </si>
  <si>
    <t>91839</t>
  </si>
  <si>
    <t>ELETRODUTO FLEXÍVEL LISO, PEAD, DN 32 MM (1"), PARA CIRCUITOS TERMINAIS, INSTALADO EM FORRO - FORNECIMENTO E INSTALAÇÃO. AF_12/2015</t>
  </si>
  <si>
    <t>91840</t>
  </si>
  <si>
    <t>ELETRODUTO FLEXÍVEL CORRUGADO, PEAD, DN 40 MM (1 1/4"), PARA CIRCUITOS TERMINAIS, INSTALADO EM FORRO - FORNECIMENTO E INSTALAÇÃO. AF_12/2015</t>
  </si>
  <si>
    <t>91841</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</si>
  <si>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</si>
  <si>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</si>
  <si>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91843</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</si>
  <si>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</si>
  <si>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</si>
  <si>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91845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</si>
  <si>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</si>
  <si>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</si>
  <si>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91847</t>
  </si>
  <si>
    <t>ELETRODUTO FLEXÍVEL CORRUGADO REFORÇADO, PVC, DN 32 MM (1"), PARA CIRCUITOS TERMINAIS, INSTALADO EM LAJE - FORNECIMENTO E INSTALAÇÃO. AF_12/2015</t>
  </si>
  <si>
    <t>91849</t>
  </si>
  <si>
    <t>ELETRODUTO FLEXÍVEL LISO, PEAD, DN 32 MM (1"), PARA CIRCUITOS TERMINAIS, INSTALADO EM LAJE - FORNECIMENTO E INSTALAÇÃO. AF_12/2015</t>
  </si>
  <si>
    <t>91850</t>
  </si>
  <si>
    <t>ELETRODUTO FLEXÍVEL CORRUGADO, PEAD, DN 40 MM (1 1/4"), PARA CIRCUITOS TERMINAIS, INSTALADO EM LAJE - FORNECIMENTO E INSTALAÇÃO. AF_12/2015</t>
  </si>
  <si>
    <t>91851</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</si>
  <si>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</si>
  <si>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</si>
  <si>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91853</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</si>
  <si>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</si>
  <si>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</si>
  <si>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91855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</si>
  <si>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</si>
  <si>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</si>
  <si>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8,74</t>
  </si>
  <si>
    <t>91857</t>
  </si>
  <si>
    <t>ELETRODUTO FLEXÍVEL CORRUGADO REFORÇADO, PVC, DN 32 MM (1"), PARA CIRCUITOS TERMINAIS, INSTALADO EM PAREDE - FORNECIMENTO E INSTALAÇÃO. AF_12/2015</t>
  </si>
  <si>
    <t>91859</t>
  </si>
  <si>
    <t>ELETRODUTO FLEXÍVEL LISO, PEAD, DN 32 MM (1"), PARA CIRCUITOS TERMINAIS, INSTALADO EM PAREDE - FORNECIMENTO E INSTALAÇÃO. AF_12/2015</t>
  </si>
  <si>
    <t>91860</t>
  </si>
  <si>
    <t>ELETRODUTO FLEXÍVEL CORRUGADO, PEAD, DN 40 MM (1 1/4"), PARA CIRCUITOS TERMINAIS, INSTALADO EM PAREDE - FORNECIMENTO E INSTALAÇÃO. AF_12/2015</t>
  </si>
  <si>
    <t>91861</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</si>
  <si>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</si>
  <si>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</si>
  <si>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</si>
  <si>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7,73</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</si>
  <si>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</si>
  <si>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</si>
  <si>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</si>
  <si>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</si>
  <si>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</si>
  <si>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</si>
  <si>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</si>
  <si>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</si>
  <si>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9,24</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</si>
  <si>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</si>
  <si>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</si>
  <si>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</si>
  <si>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</si>
  <si>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</si>
  <si>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</si>
  <si>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</si>
  <si>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37,12</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</si>
  <si>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</si>
  <si>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</si>
  <si>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</si>
  <si>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</si>
  <si>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</si>
  <si>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</si>
  <si>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</si>
  <si>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</si>
  <si>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</si>
  <si>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</si>
  <si>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34,81</t>
  </si>
  <si>
    <t>ELETRODUTO DE AÇO GALVANIZADO, CLASSE SEMI PESADO, DN 40 MM (1 1/2 ), APARENTE, INSTALADO EM TETO - FORNECIMENTO E INSTALAÇÃO. AF_11/2016_P</t>
  </si>
  <si>
    <t>37,74</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</si>
  <si>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</si>
  <si>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</si>
  <si>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</si>
  <si>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</si>
  <si>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97667</t>
  </si>
  <si>
    <t>ELETRODUTO FLEXÍVEL CORRUGADO, PEAD, DN 50 (1 ½)  - FORNECIMENTO E INSTALAÇÃO. AF_04/2016</t>
  </si>
  <si>
    <t>97668</t>
  </si>
  <si>
    <t>ELETRODUTO FLEXÍVEL CORRUGADO, PEAD, DN 63 (2")  - FORNECIMENTO E INSTALAÇÃO. AF_04/2016</t>
  </si>
  <si>
    <t>97669</t>
  </si>
  <si>
    <t>ELETRODUTO FLEXÍVEL CORRUGADO, PEAD, DN 90 (3) - FORNECIMENTO E INSTALAÇÃO. AF_04/2016</t>
  </si>
  <si>
    <t>97670</t>
  </si>
  <si>
    <t>ELETRODUTO FLEXÍVEL CORRUGADO, PEAD, DN 100 (4) - FORNECIMENTO E INSTALAÇÃO. AF_04/2016</t>
  </si>
  <si>
    <t>TERMINAL OU CONECTOR DE PRESSAO - PARA CABO 50MM2 - FORNECIMENTO E INSTALACAO</t>
  </si>
  <si>
    <t>CONECTOR PARAFUSO FENDIDO SPLIT-BOLT - PARA CABO DE 16MM2 - FORNECIMENTO E INSTALACAO</t>
  </si>
  <si>
    <t>CONECTOR PARAFUSO FENDIDO SPLIT-BOLT - PARA CABO DE 35MM2 - FORNECIMENTO E INSTALACAO</t>
  </si>
  <si>
    <t>TERMINAL METALICO A PRESSAO PARA 1 CABO DE 50 MM2 - FORNECIMENTO E INSTALACAO</t>
  </si>
  <si>
    <t>TERMINAL METALICO A PRESSAO PARA 1 CABO DE 95 MM2 - FORNECIMENTO E INSTALACAO</t>
  </si>
  <si>
    <t>TERMINAL A PRESSAO REFORCADO PARA CONEXAO DE CABO DE COBRE A BARRA, CABO 150 E 185MM2 - FORNECIMENTO E INSTALACAO</t>
  </si>
  <si>
    <t>119,06</t>
  </si>
  <si>
    <t>TERMINAL METALICO A PRESSAO P/ 1 CABO DE COBRE DE 25 MM2 COM 1 FURO DE FIXAÇÃO - FORNECIMENTO E INSTALACAO</t>
  </si>
  <si>
    <t>22,46</t>
  </si>
  <si>
    <t>CONECTOR DE PARAFUSO FENDIDO EM LIGA DE COBRE COM SEPARADOR DE CABOS PARA CABO 50 MM2 - FORNECIMENTO E INSTALACAO</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</si>
  <si>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</si>
  <si>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</si>
  <si>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</si>
  <si>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</si>
  <si>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</si>
  <si>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</si>
  <si>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</si>
  <si>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</si>
  <si>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</si>
  <si>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6,22</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</si>
  <si>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</si>
  <si>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</si>
  <si>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</si>
  <si>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</si>
  <si>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</si>
  <si>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</si>
  <si>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</si>
  <si>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</si>
  <si>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91895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</si>
  <si>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</si>
  <si>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</si>
  <si>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</si>
  <si>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14,92</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</si>
  <si>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</si>
  <si>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</si>
  <si>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</si>
  <si>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9,82</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</si>
  <si>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</si>
  <si>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</si>
  <si>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91907</t>
  </si>
  <si>
    <t>CURVA 180 GRAUS PARA ELETRODUTO, PVC, ROSCÁVEL, DN 32 MM (1), PARA CIRCUITOS TERMINAIS, INSTALADA EM LAJE - FORNECIMENTO E INSTALAÇÃO. AF_12/2015</t>
  </si>
  <si>
    <t>13,97</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</si>
  <si>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</si>
  <si>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</si>
  <si>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</si>
  <si>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</si>
  <si>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</si>
  <si>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</si>
  <si>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</si>
  <si>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91919</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</si>
  <si>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</si>
  <si>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</si>
  <si>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</si>
  <si>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</si>
  <si>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</si>
  <si>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</si>
  <si>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</si>
  <si>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23,49</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</si>
  <si>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</si>
  <si>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</si>
  <si>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</si>
  <si>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</si>
  <si>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33,62</t>
  </si>
  <si>
    <t>CURVA 90 GRAUS PARA ELETRODUTO, PVC, ROSCÁVEL, DN 85 MM (3") - FORNECIMENTO E INSTALAÇÃO. AF_12/2015</t>
  </si>
  <si>
    <t>35,64</t>
  </si>
  <si>
    <t>CURVA 90 GRAUS PARA ELETRODUTO, PVC, ROSCÁVEL, DN 110 MM (4") - FORNECIMENTO E INSTALAÇÃO. AF_12/2015</t>
  </si>
  <si>
    <t>55,96</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</si>
  <si>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</si>
  <si>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</si>
  <si>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</si>
  <si>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</si>
  <si>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</si>
  <si>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</si>
  <si>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</si>
  <si>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</si>
  <si>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</si>
  <si>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</si>
  <si>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</si>
  <si>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</si>
  <si>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</si>
  <si>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97559</t>
  </si>
  <si>
    <t>CURVA 135 GRAUS PARA ELETRODUTO, PVC, ROSCÁVEL, DN 25 MM (3/4), PARA CIRCUITOS TERMINAIS, INSTALADA EM FORRO - FORNECIMENTO E INSTALAÇÃO. AF_12/2015</t>
  </si>
  <si>
    <t>97562</t>
  </si>
  <si>
    <t>CURVA 135 GRAUS PARA ELETRODUTO, PVC, ROSCÁVEL, DN 25 MM (3/4), PARA CIRCUITOS TERMINAIS, INSTALADA EM LAJE - FORNECIMENTO E INSTALAÇÃO. AF_12/2015</t>
  </si>
  <si>
    <t>97564</t>
  </si>
  <si>
    <t>CURVA 135 GRAUS PARA ELETRODUTO, PVC, ROSCÁVEL, DN 25 MM (3/4), PARA CIRCUITOS TERMINAIS, INSTALADA EM PAREDE - FORNECIMENTO E INSTALAÇÃO. AF_12/2015</t>
  </si>
  <si>
    <t>11,16</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</si>
  <si>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</si>
  <si>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</si>
  <si>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</si>
  <si>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</si>
  <si>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</si>
  <si>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</si>
  <si>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</si>
  <si>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</si>
  <si>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</si>
  <si>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</si>
  <si>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</si>
  <si>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</si>
  <si>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</si>
  <si>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</si>
  <si>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</si>
  <si>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</si>
  <si>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</si>
  <si>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</si>
  <si>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</si>
  <si>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35 MM², ANTI-CHAMA 0,6/1,0 KV, PARA DISTRIBUIÇÃO - FORNECIMENTO E INSTALAÇÃO. AF_12/2015</t>
  </si>
  <si>
    <t>20,49</t>
  </si>
  <si>
    <t>CABO DE COBRE FLEXÍVEL ISOLADO, 50 MM², ANTI-CHAMA 450/750 V, PARA DISTRIBUIÇÃO - FORNECIMENTO E INSTALAÇÃO. AF_12/2015</t>
  </si>
  <si>
    <t>28,46</t>
  </si>
  <si>
    <t>CABO DE COBRE FLEXÍVEL ISOLADO, 50 MM², ANTI-CHAMA 0,6/1,0 KV, PARA DISTRIBUIÇÃO - FORNECIMENTO E INSTALAÇÃO. AF_12/2015</t>
  </si>
  <si>
    <t>28,52</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</si>
  <si>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</si>
  <si>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</si>
  <si>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</si>
  <si>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51,18</t>
  </si>
  <si>
    <t>CABO DE COBRE FLEXÍVEL ISOLADO, 95 MM², ANTI-CHAMA 0,6/1,0 KV, PARA DISTRIBUIÇÃO - FORNECIMENTO E INSTALAÇÃO. AF_12/2015</t>
  </si>
  <si>
    <t>CABO DE COBRE FLEXÍVEL ISOLADO, 120 MM², ANTI-CHAMA 450/750 V, PARA DISTRIBUIÇÃO - FORNECIMENTO E INSTALAÇÃO. AF_12/2015</t>
  </si>
  <si>
    <t>65,43</t>
  </si>
  <si>
    <t>CABO DE COBRE FLEXÍVEL ISOLADO, 120 MM², ANTI-CHAMA 0,6/1,0 KV, PARA DISTRIBUIÇÃO - FORNECIMENTO E INSTALAÇÃO. AF_12/2015</t>
  </si>
  <si>
    <t>CABO DE COBRE FLEXÍVEL ISOLADO, 150 MM², ANTI-CHAMA 450/750 V, PARA DISTRIBUIÇÃO - FORNECIMENTO E INSTALAÇÃO. AF_12/2015</t>
  </si>
  <si>
    <t>81,26</t>
  </si>
  <si>
    <t>CABO DE COBRE FLEXÍVEL ISOLADO, 150 MM², ANTI-CHAMA 0,6/1,0 KV, PARA DISTRIBUIÇÃO - FORNECIMENTO E INSTALAÇÃO. AF_12/2015</t>
  </si>
  <si>
    <t>CABO DE COBRE FLEXÍVEL ISOLADO, 185 MM², ANTI-CHAMA 450/750 V, PARA DISTRIBUIÇÃO - FORNECIMENTO E INSTALAÇÃO. AF_12/2015</t>
  </si>
  <si>
    <t>98,67</t>
  </si>
  <si>
    <t>CABO DE COBRE FLEXÍVEL ISOLADO, 185 MM², ANTI-CHAMA 0,6/1,0 KV, PARA DISTRIBUIÇÃO - FORNECIMENTO E INSTALAÇÃO. AF_12/2015</t>
  </si>
  <si>
    <t>CABO DE COBRE FLEXÍVEL ISOLADO, 240 MM², ANTI-CHAMA 450/750 V, PARA DISTRIBUIÇÃO - FORNECIMENTO E INSTALAÇÃO. AF_12/2015</t>
  </si>
  <si>
    <t>129,71</t>
  </si>
  <si>
    <t>CABO DE COBRE FLEXÍVEL ISOLADO, 240 MM², ANTI-CHAMA 0,6/1,0 KV, PARA DISTRIBUIÇÃO - FORNECIMENTO E INSTALAÇÃO. AF_12/2015</t>
  </si>
  <si>
    <t>130,48</t>
  </si>
  <si>
    <t>CABO DE COBRE RÍGIDO ISOLADO, 300 MM², ANTI-CHAMA 450/750 V, PARA DISTRIBUIÇÃO - FORNECIMENTO E INSTALAÇÃO. AF_12/2015</t>
  </si>
  <si>
    <t>158,26</t>
  </si>
  <si>
    <t>CABO DE COBRE FLEXÍVEL ISOLADO, 300 MM², ANTI-CHAMA 0,6/1,0 KV, PARA DISTRIBUIÇÃO - FORNECIMENTO E INSTALAÇÃO. AF_12/2015</t>
  </si>
  <si>
    <t>162,55</t>
  </si>
  <si>
    <t>CAIXA DE PASSAGEM 30X30X40 COM TAMPA E DRENO BRITA</t>
  </si>
  <si>
    <t>151,77</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</si>
  <si>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</si>
  <si>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</si>
  <si>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</si>
  <si>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</si>
  <si>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</si>
  <si>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7,61</t>
  </si>
  <si>
    <t>CAIXA RETANGULAR 4" X 4" ALTA (2,00 M DO PISO), PVC, INSTALADA EM PAREDE - FORNECIMENTO E INSTALAÇÃO. AF_12/2015</t>
  </si>
  <si>
    <t>27,23</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</si>
  <si>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</si>
  <si>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</si>
  <si>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</si>
  <si>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</si>
  <si>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</si>
  <si>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</si>
  <si>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</si>
  <si>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</si>
  <si>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</si>
  <si>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</si>
  <si>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</si>
  <si>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</si>
  <si>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</si>
  <si>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</si>
  <si>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</si>
  <si>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</si>
  <si>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</si>
  <si>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</si>
  <si>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</si>
  <si>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</si>
  <si>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36,73</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</si>
  <si>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</si>
  <si>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</si>
  <si>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33,78</t>
  </si>
  <si>
    <t>CONDULETE DE ALUMÍNIO, TIPO T, PARA ELETRODUTO DE AÇO GALVANIZADO DN 32 MM (1 1/4''), APARENTE - FORNECIMENTO E INSTALAÇÃO. AF_11/2016_P</t>
  </si>
  <si>
    <t>42,72</t>
  </si>
  <si>
    <t>CONDULETE DE ALUMÍNIO, TIPO X, PARA ELETRODUTO DE AÇO GALVANIZADO DN 20 MM (3/4''), APARENTE - FORNECIMENTO E INSTALAÇÃO. AF_11/2016_P</t>
  </si>
  <si>
    <t>32,25</t>
  </si>
  <si>
    <t>CONDULETE DE ALUMÍNIO, TIPO X, PARA ELETRODUTO DE AÇO GALVANIZADO DN 25 MM (1''), APARENTE - FORNECIMENTO E INSTALAÇÃO. AF_11/2016_P</t>
  </si>
  <si>
    <t>35,95</t>
  </si>
  <si>
    <t>CONDULETE DE ALUMÍNIO, TIPO X, PARA ELETRODUTO DE AÇO GALVANIZADO DN 32 MM (1 1/4''), APARENTE - FORNECIMENTO E INSTALAÇÃO. AF_11/2016_P</t>
  </si>
  <si>
    <t>47,38</t>
  </si>
  <si>
    <t>CONDULETE DE PVC, TIPO B, PARA ELETRODUTO DE PVC SOLDÁVEL DN 20 MM (1/2''), APARENTE - FORNECIMENTO E INSTALAÇÃO. AF_11/2016</t>
  </si>
  <si>
    <t>18,02</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</si>
  <si>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</si>
  <si>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</si>
  <si>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</si>
  <si>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</si>
  <si>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21,39</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</si>
  <si>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</si>
  <si>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</si>
  <si>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</si>
  <si>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</si>
  <si>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12,78</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</si>
  <si>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</si>
  <si>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</si>
  <si>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</si>
  <si>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</si>
  <si>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</si>
  <si>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26,52</t>
  </si>
  <si>
    <t>CONDULETE DE PVC, TIPO X, PARA ELETRODUTO DE PVC SOLDÁVEL DN 32 MM (1''), APARENTE - FORNECIMENTO E INSTALAÇÃO. AF_11/2016</t>
  </si>
  <si>
    <t>CAIXA ENTERRADA ELÉTRICA RETANGULAR, EM ALVENARIA COM TIJOLOS CERÂMICOS MACIÇOS, FUNDO COM BRITA, DIMENSÕES INTERNAS: 0,3X0,3X0,3 M. AF_05/2018</t>
  </si>
  <si>
    <t>CAIXA ENTERRADA ELÉTRICA RETANGULAR, EM ALVENARIA COM TIJOLOS CERÂMICOS MACIÇOS, FUNDO COM BRITA, DIMENSÕES INTERNAS: 0,4X0,4X0,4 M. AF_05/2018</t>
  </si>
  <si>
    <t>198,49</t>
  </si>
  <si>
    <t>CAIXA ENTERRADA ELÉTRICA RETANGULAR, EM ALVENARIA COM TIJOLOS CERÂMICOS MACIÇOS, FUNDO COM BRITA, DIMENSÕES INTERNAS: 0,6X0,6X0,6 M. AF_05/2018</t>
  </si>
  <si>
    <t>381,49</t>
  </si>
  <si>
    <t>CAIXA ENTERRADA ELÉTRICA RETANGULAR, EM ALVENARIA COM TIJOLOS CERÂMICOS MACIÇOS, FUNDO COM BRITA, DIMENSÕES INTERNAS: 0,8X0,8X0,6 M. AF_05/2018</t>
  </si>
  <si>
    <t>510,98</t>
  </si>
  <si>
    <t>CAIXA ENTERRADA ELÉTRICA RETANGULAR, EM ALVENARIA COM TIJOLOS CERÂMICOS MACIÇOS, FUNDO COM BRITA, DIMENSÕES INTERNAS: 1X1X0,6 M. AF_05/2018</t>
  </si>
  <si>
    <t>578,72</t>
  </si>
  <si>
    <t>CAIXA ENTERRADA ELÉTRICA RETANGULAR, EM ALVENARIA COM BLOCOS DE CONCRETO, FUNDO COM BRITA, DIMENSÕES INTERNAS: 0,4X0,4X0,4 M. AF_05/2018</t>
  </si>
  <si>
    <t>149,62</t>
  </si>
  <si>
    <t>CAIXA ENTERRADA ELÉTRICA RETANGULAR, EM ALVENARIA COM BLOCOS DE CONCRETO, FUNDO COM BRITA, DIMENSÕES INTERNAS: 0,6X0,6X0,6 M. AF_05/2018</t>
  </si>
  <si>
    <t>278,16</t>
  </si>
  <si>
    <t>CAIXA ENTERRADA ELÉTRICA RETANGULAR, EM ALVENARIA COM BLOCOS DE CONCRETO, FUNDO COM BRITA, DIMENSÕES INTERNAS: 0,8X0,8X0,6 M. AF_05/2018</t>
  </si>
  <si>
    <t>379,20</t>
  </si>
  <si>
    <t>CAIXA ENTERRADA ELÉTRICA RETANGULAR, EM ALVENARIA COM BLOCOS DE CONCRETO, FUNDO COM BRITA, DIMENSÕES INTERNAS: 1X1X0,6 M. AF_05/2018</t>
  </si>
  <si>
    <t>419,04</t>
  </si>
  <si>
    <t>CAIXA DE PROTECAO PARA MEDIDOR MONOFASICO, FORNECIMENTO E INSTALACAO</t>
  </si>
  <si>
    <t>106,02</t>
  </si>
  <si>
    <t>DISJUNTOR BAIXA TENSAO TRIPOLAR A SECO  800A/600V, INCLUSIVE ELETROTÉCNICO</t>
  </si>
  <si>
    <t>3.776,29</t>
  </si>
  <si>
    <t>CONTATOR TRIPOLAR I NOMINAL 12A - FORNECIMENTO E INSTALACAO INCLUSIVE ELETROTÉCNICO</t>
  </si>
  <si>
    <t>251,29</t>
  </si>
  <si>
    <t>CONTATOR TRIPOLAR I NOMINAL 22A - FORNECIMENTO E INSTALACAO INCLUSIVE ELETROTÉCNICO</t>
  </si>
  <si>
    <t>298,05</t>
  </si>
  <si>
    <t>CONTATOR TRIPOLAR I NOMINAL 36A - FORNECIMENTO E INSTALACAO INCLUSIVE ELETROTÉCNICO</t>
  </si>
  <si>
    <t>470,69</t>
  </si>
  <si>
    <t>CONTATOR TRIPOLAR I NOMIMAL 94A - FORNECIMENTO E INSTALACAO INCLUSIVE ELETROTÉCNICO</t>
  </si>
  <si>
    <t>1.356,22</t>
  </si>
  <si>
    <t>DISJUNTOR TERMOMAGNETICO MONOPOLAR PADRAO NEMA (AMERICANO) 10 A 30A 240V, FORNECIMENTO E INSTALACAO</t>
  </si>
  <si>
    <t>DISJUNTOR TERMOMAGNETICO MONOPOLAR PADRAO NEMA (AMERICANO) 35 A 50A 240V, FORNECIMENTO E INSTALACAO</t>
  </si>
  <si>
    <t>DISJUNTOR TERMOMAGNETICO BIPOLAR PADRAO NEMA (AMERICANO) 10 A 50A 240V, FORNECIMENTO E INSTALACAO</t>
  </si>
  <si>
    <t>DISJUNTOR TERMOMAGNETICO TRIPOLAR PADRAO NEMA (AMERICANO) 10 A 50A 240V, FORNECIMENTO E INSTALACAO</t>
  </si>
  <si>
    <t>DISJUNTOR TERMOMAGNETICO TRIPOLAR PADRAO NEMA (AMERICANO) 60 A 100A 240V, FORNECIMENTO E INSTALACAO</t>
  </si>
  <si>
    <t>99,11</t>
  </si>
  <si>
    <t>DISJUNTOR TERMOMAGNETICO TRIPOLAR PADRAO NEMA (AMERICANO) 125 A 150A 240V, FORNECIMENTO E INSTALACAO</t>
  </si>
  <si>
    <t>275,96</t>
  </si>
  <si>
    <t>DISJUNTOR TERMOMAGNETICO TRIPOLAR EM CAIXA MOLDADA 250A 600V, FORNECIMENTO E INSTALACAO</t>
  </si>
  <si>
    <t>709,16</t>
  </si>
  <si>
    <t>DISJUNTOR TERMOMAGNETICO TRIPOLAR EM CAIXA MOLDADA 300 A 400A 600V, FORNECIMENTO E INSTALACAO</t>
  </si>
  <si>
    <t>968,15</t>
  </si>
  <si>
    <t>DISJUNTOR TERMOMAGNETICO TRIPOLAR EM CAIXA MOLDADA 500 A 600A 600V, FORNECIMENTO E INSTALACAO</t>
  </si>
  <si>
    <t>1.584,20</t>
  </si>
  <si>
    <t>DISJUNTOR TERMOMAGNETICO TRIPOLAR EM CAIXA MOLDADA 175 A 225A 240V, FORNECIMENTO E INSTALACAO</t>
  </si>
  <si>
    <t>429,91</t>
  </si>
  <si>
    <t>QUADRO DE DISTRIBUICAO DE ENERGIA DE EMBUTIR, EM CHAPA METALICA, PARA 3 DISJUNTORES TERMOMAGNETICOS MONOPOLARES SEM BARRAMENTO FORNECIMENTO E INSTALACAO</t>
  </si>
  <si>
    <t>56,41</t>
  </si>
  <si>
    <t>QUADRO DE DISTRIBUICAO DE ENERGIA DE EMBUTIR, EM CHAPA METALICA, PARA 18 DISJUNTORES TERMOMAGNETICOS MONOPOLARES, COM BARRAMENTO TRIFASICO E NEUTRO, FORNECIMENTO E INSTALACAO</t>
  </si>
  <si>
    <t>309,06</t>
  </si>
  <si>
    <t>QUADRO DE DISTRIBUICAO DE ENERGIA DE EMBUTIR, EM CHAPA METALICA, PARA 24 DISJUNTORES TERMOMAGNETICOS MONOPOLARES, COM BARRAMENTO TRIFASICO E NEUTRO, FORNECIMENTO E INSTALACAO</t>
  </si>
  <si>
    <t>360,12</t>
  </si>
  <si>
    <t>QUADRO DE DISTRIBUICAO DE ENERGIA DE EMBUTIR, EM CHAPA METALICA, PARA 32 DISJUNTORES TERMOMAGNETICOS MONOPOLARES, COM BARRAMENTO TRIFASICO E NEUTRO, FORNECIMENTO E INSTALACAO</t>
  </si>
  <si>
    <t>665,45</t>
  </si>
  <si>
    <t>QUADRO DE DISTRIBUICAO DE ENERGIA DE EMBUTIR, EM CHAPA METALICA, PARA 40 DISJUNTORES TERMOMAGNETICOS MONOPOLARES, COM BARRAMENTO TRIFASICO E NEUTRO, FORNECIMENTO E INSTALACAO</t>
  </si>
  <si>
    <t>569,40</t>
  </si>
  <si>
    <t>QUADRO DE DISTRIBUICAO DE ENERGIA DE EMBUTIR, EM CHAPA METALICA, PARA 50 DISJUNTORES TERMOMAGNETICOS MONOPOLARES, COM BARRAMENTO TRIFASICO E NEUTRO, FORNECIMENTO E INSTALACAO</t>
  </si>
  <si>
    <t>845,81</t>
  </si>
  <si>
    <t>QUADRO DE DISTRIBUICAO DE ENERGIA EM CHAPA DE ACO GALVANIZADO, PARA 12 DISJUNTORES TERMOMAGNETICOS MONOPOLARES, COM BARRAMENTO TRIFASICO E NEUTRO - FORNECIMENTO E INSTALACAO</t>
  </si>
  <si>
    <t>229,65</t>
  </si>
  <si>
    <t>QUADRO DE DISTRIBUICAO DE ENERGIA P/ 6 DISJUNTORES TERMOMAGNETICOS MONOPOLARES SEM BARRAMENTO, DE EMBUTIR, EM CHAPA METALICA - FORNECIMENTO E INSTALACAO</t>
  </si>
  <si>
    <t>62,58</t>
  </si>
  <si>
    <t>DISJUNTOR MONOPOLAR TIPO DIN, CORRENTE NOMINAL DE 10A - FORNECIMENTO E INSTALAÇÃO. AF_04/2016</t>
  </si>
  <si>
    <t>DISJUNTOR MONOPOLAR TIPO DIN, CORRENTE NOMINAL DE 16A - FORNECIMENTO E INSTALAÇÃO. AF_04/2016</t>
  </si>
  <si>
    <t>DISJUNTOR MONOPOLAR TIPO DIN, CORRENTE NOMINAL DE 20A - FORNECIMENTO E INSTALAÇÃO. AF_04/2016</t>
  </si>
  <si>
    <t>10,04</t>
  </si>
  <si>
    <t>DISJUNTOR MONOPOLAR TIPO DIN, CORRENTE NOMINAL DE 25A - FORNECIMENTO E INSTALAÇÃO. AF_04/2016</t>
  </si>
  <si>
    <t>DISJUNTOR MONOPOLAR TIPO DIN, CORRENTE NOMINAL DE 32A - FORNECIMENTO E INSTALAÇÃO. AF_04/2016</t>
  </si>
  <si>
    <t>11,15</t>
  </si>
  <si>
    <t>DISJUNTOR MONOPOLAR TIPO DIN, CORRENTE NOMINAL DE 40A - FORNECIMENTO E INSTALAÇÃO. AF_04/2016</t>
  </si>
  <si>
    <t>DISJUNTOR MONOPOLAR TIPO DIN, CORRENTE NOMINAL DE 50A - FORNECIMENTO E INSTALAÇÃO. AF_04/2016</t>
  </si>
  <si>
    <t>18,58</t>
  </si>
  <si>
    <t>DISJUNTOR BIPOLAR TIPO DIN, CORRENTE NOMINAL DE 10A - FORNECIMENTO E INSTALAÇÃO. AF_04/2016</t>
  </si>
  <si>
    <t>42,65</t>
  </si>
  <si>
    <t>DISJUNTOR BIPOLAR TIPO DIN, CORRENTE NOMINAL DE 16A - FORNECIMENTO E INSTALAÇÃO. AF_04/2016</t>
  </si>
  <si>
    <t>DISJUNTOR BIPOLAR TIPO DIN, CORRENTE NOMINAL DE 20A - FORNECIMENTO E INSTALAÇÃO. AF_04/2016</t>
  </si>
  <si>
    <t>DISJUNTOR BIPOLAR TIPO DIN, CORRENTE NOMINAL DE 25A - FORNECIMENTO E INSTALAÇÃO. AF_04/2016</t>
  </si>
  <si>
    <t>DISJUNTOR BIPOLAR TIPO DIN, CORRENTE NOMINAL DE 32A - FORNECIMENTO E INSTALAÇÃO. AF_04/2016</t>
  </si>
  <si>
    <t>47,66</t>
  </si>
  <si>
    <t>DISJUNTOR BIPOLAR TIPO DIN, CORRENTE NOMINAL DE 40A - FORNECIMENTO E INSTALAÇÃO. AF_04/2016</t>
  </si>
  <si>
    <t>DISJUNTOR BIPOLAR TIPO DIN, CORRENTE NOMINAL DE 50A - FORNECIMENTO E INSTALAÇÃO. AF_04/2016</t>
  </si>
  <si>
    <t>55,34</t>
  </si>
  <si>
    <t>DISJUNTOR TRIPOLAR TIPO DIN, CORRENTE NOMINAL DE 10A - FORNECIMENTO E INSTALAÇÃO. AF_04/2016</t>
  </si>
  <si>
    <t>53,29</t>
  </si>
  <si>
    <t>DISJUNTOR TRIPOLAR TIPO DIN, CORRENTE NOMINAL DE 16A - FORNECIMENTO E INSTALAÇÃO. AF_04/2016</t>
  </si>
  <si>
    <t>DISJUNTOR TRIPOLAR TIPO DIN, CORRENTE NOMINAL DE 20A - FORNECIMENTO E INSTALAÇÃO. AF_04/2016</t>
  </si>
  <si>
    <t>DISJUNTOR TRIPOLAR TIPO DIN, CORRENTE NOMINAL DE 25A - FORNECIMENTO E INSTALAÇÃO. AF_04/2016</t>
  </si>
  <si>
    <t>DISJUNTOR TRIPOLAR TIPO DIN, CORRENTE NOMINAL DE 32A - FORNECIMENTO E INSTALAÇÃO. AF_04/2016</t>
  </si>
  <si>
    <t>60,80</t>
  </si>
  <si>
    <t>DISJUNTOR TRIPOLAR TIPO DIN, CORRENTE NOMINAL DE 40A - FORNECIMENTO E INSTALAÇÃO. AF_04/2016</t>
  </si>
  <si>
    <t>66,30</t>
  </si>
  <si>
    <t>DISJUNTOR TRIPOLAR TIPO DIN, CORRENTE NOMINAL DE 50A - FORNECIMENTO E INSTALAÇÃO. AF_04/2016</t>
  </si>
  <si>
    <t>73,26</t>
  </si>
  <si>
    <t>TOMADA 3P+T 30A/440V SEM PLACA - FORNECIMENTO E INSTALACAO</t>
  </si>
  <si>
    <t>INTERRUPTOR PULSADOR DE CAMPAINHA OU MINUTERIA 2A/250V C/ CAIXA - FORNECIMENTO E INSTALACAO</t>
  </si>
  <si>
    <t>17,29</t>
  </si>
  <si>
    <t>INTERRUPTOR INTERMEDIARIO (FOUR-WAY) - FORNECIMENTO E INSTALACAO</t>
  </si>
  <si>
    <t>45,14</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</si>
  <si>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</si>
  <si>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</si>
  <si>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</si>
  <si>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</si>
  <si>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</si>
  <si>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</si>
  <si>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</si>
  <si>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</si>
  <si>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</si>
  <si>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</si>
  <si>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</si>
  <si>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</si>
  <si>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38,83</t>
  </si>
  <si>
    <t>INTERRUPTOR SIMPLES (2 MÓDULOS), 10A/250V, SEM SUPORTE E SEM PLACA - FORNECIMENTO E INSTALAÇÃO. AF_12/2015</t>
  </si>
  <si>
    <t>27,24</t>
  </si>
  <si>
    <t>INTERRUPTOR SIMPLES (2 MÓDULOS), 10A/250V, INCLUINDO SUPORTE E PLACA - FORNECIMENTO E INSTALAÇÃO. AF_12/2015</t>
  </si>
  <si>
    <t>33,79</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</si>
  <si>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</si>
  <si>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</si>
  <si>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</si>
  <si>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49,79</t>
  </si>
  <si>
    <t>INTERRUPTOR SIMPLES (1 MÓDULO) COM INTERRUPTOR PARALELO (2 MÓDULOS), 10A/250V, INCLUINDO SUPORTE E PLACA - FORNECIMENTO E INSTALAÇÃO. AF_12/2015</t>
  </si>
  <si>
    <t>56,34</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</si>
  <si>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</si>
  <si>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</si>
  <si>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51,25</t>
  </si>
  <si>
    <t>INTERRUPTOR SIMPLES (3 MÓDULOS), 10A/250V, SEM SUPORTE E SEM PLACA - FORNECIMENTO E INSTALAÇÃO. AF_12/2015</t>
  </si>
  <si>
    <t>39,66</t>
  </si>
  <si>
    <t>INTERRUPTOR SIMPLES (3 MÓDULOS), 10A/250V, INCLUINDO SUPORTE E PLACA - FORNECIMENTO E INSTALAÇÃO. AF_12/2015</t>
  </si>
  <si>
    <t>INTERRUPTOR PARALELO (3 MÓDULOS), 10A/250V, SEM SUPORTE E SEM PLACA - FORNECIMENTO E INSTALAÇÃO. AF_12/2015</t>
  </si>
  <si>
    <t>54,84</t>
  </si>
  <si>
    <t>INTERRUPTOR PARALELO (3 MÓDULOS), 10A/250V, INCLUINDO SUPORTE E PLACA - FORNECIMENTO E INSTALAÇÃO. AF_12/2015</t>
  </si>
  <si>
    <t>61,39</t>
  </si>
  <si>
    <t>INTERRUPTOR SIMPLES (3 MÓDULOS) COM INTERRUPTOR PARALELO (1 MÓDULO), 10A/250V, SEM SUPORTE E SEM PLACA - FORNECIMENTO E INSTALAÇÃO. AF_12/2015</t>
  </si>
  <si>
    <t>57,41</t>
  </si>
  <si>
    <t>INTERRUPTOR SIMPLES (3 MÓDULOS) COM INTERRUPTOR PARALELO (1 MÓDULO), 10A/250V, INCLUINDO SUPORTE E PLACA - FORNECIMENTO E INSTALAÇÃO. AF_12/2015</t>
  </si>
  <si>
    <t>67,82</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</si>
  <si>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</si>
  <si>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</si>
  <si>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72,90</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</si>
  <si>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</si>
  <si>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</si>
  <si>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</si>
  <si>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77,25</t>
  </si>
  <si>
    <t>INTERRUPTOR SIMPLES (6 MÓDULOS), 10A/250V, INCLUINDO SUPORTE E PLACA - FORNECIMENTO E INSTALAÇÃO. AF_12/2015</t>
  </si>
  <si>
    <t>87,66</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</si>
  <si>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</si>
  <si>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</si>
  <si>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</si>
  <si>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</si>
  <si>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</si>
  <si>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</si>
  <si>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80,45</t>
  </si>
  <si>
    <t>INTERRUPTOR PULSADOR CAMPAINHA (1 MÓDULO), 10A/250V, SEM SUPORTE E SEM PLACA - FORNECIMENTO E INSTALAÇÃO. AF_09/2017</t>
  </si>
  <si>
    <t>13,86</t>
  </si>
  <si>
    <t>INTERRUPTOR PULSADOR CAMPAINHA (1 MÓDULO), 10A/250V, INCLUINDO SUPORTE E PLACA - FORNECIMENTO E INSTALAÇÃO. AF_09/2017</t>
  </si>
  <si>
    <t>20,41</t>
  </si>
  <si>
    <t>CAMPAINHA CIGARRA (1 MÓDULO), 10A/250V, SEM SUPORTE E SEM PLACA - FORNECIMENTO E INSTALAÇÃO. AF_09/2017</t>
  </si>
  <si>
    <t>29,65</t>
  </si>
  <si>
    <t>CAMPAINHA CIGARRA (1 MÓDULO), 10A/250V, INCLUINDO SUPORTE E PLACA - FORNECIMENTO E INSTALAÇÃO. AF_09/2017</t>
  </si>
  <si>
    <t>INTERRUPTOR PULSADOR MINUTERIA (1 MÓDULO), 10A/250V, SEM SUPORTE E SEM PLACA - FORNECIMENTO E INSTALAÇÃO. AF_09/2017</t>
  </si>
  <si>
    <t>17,30</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</si>
  <si>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</si>
  <si>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</si>
  <si>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</si>
  <si>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</si>
  <si>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33,00</t>
  </si>
  <si>
    <t>TOMADA ALTA DE EMBUTIR (1 MÓDULO), 2P+T 20 A, INCLUINDO SUPORTE E PLACA - FORNECIMENTO E INSTALAÇÃO. AF_12/2015</t>
  </si>
  <si>
    <t>TOMADA MÉDIA DE EMBUTIR (1 MÓDULO), 2P+T 10 A, SEM SUPORTE E SEM PLACA - FORNECIMENTO E INSTALAÇÃO. AF_12/2015</t>
  </si>
  <si>
    <t>18,94</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</si>
  <si>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</si>
  <si>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</si>
  <si>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</si>
  <si>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</si>
  <si>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16,02</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</si>
  <si>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</si>
  <si>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</si>
  <si>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</si>
  <si>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</si>
  <si>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35,45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</si>
  <si>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</si>
  <si>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</si>
  <si>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</si>
  <si>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45,70</t>
  </si>
  <si>
    <t>TOMADA BAIXA DE EMBUTIR (2 MÓDULOS), 2P+T 10 A, SEM SUPORTE E SEM PLACA - FORNECIMENTO E INSTALAÇÃO. AF_12/2015</t>
  </si>
  <si>
    <t>TOMADA BAIXA DE EMBUTIR (2 MÓDULOS), 2P+T 20 A, SEM SUPORTE E SEM PLACA - FORNECIMENTO E INSTALAÇÃO. AF_12/2015</t>
  </si>
  <si>
    <t>33,32</t>
  </si>
  <si>
    <t>TOMADA BAIXA DE EMBUTIR (2 MÓDULOS), 2P+T 10 A, INCLUINDO SUPORTE E PLACA - FORNECIMENTO E INSTALAÇÃO. AF_12/2015</t>
  </si>
  <si>
    <t>36,17</t>
  </si>
  <si>
    <t>TOMADA BAIXA DE EMBUTIR (2 MÓDULOS), 2P+T 20 A, INCLUINDO SUPORTE E PLACA - FORNECIMENTO E INSTALAÇÃO. AF_12/2015</t>
  </si>
  <si>
    <t>39,87</t>
  </si>
  <si>
    <t>TOMADA MÉDIA DE EMBUTIR (3 MÓDULOS), 2P+T 10 A, SEM SUPORTE E SEM PLACA - FORNECIMENTO E INSTALAÇÃO. AF_12/2015</t>
  </si>
  <si>
    <t>TOMADA MÉDIA DE EMBUTIR (3 MÓDULOS), 2P+T 20 A, SEM SUPORTE E SEM PLACA - FORNECIMENTO E INSTALAÇÃO. AF_12/2015</t>
  </si>
  <si>
    <t>57,51</t>
  </si>
  <si>
    <t>TOMADA MÉDIA DE EMBUTIR (3 MÓDULOS), 2P+T 10 A, INCLUINDO SUPORTE E PLACA - FORNECIMENTO E INSTALAÇÃO. AF_12/2015</t>
  </si>
  <si>
    <t>TOMADA MÉDIA DE EMBUTIR (3 MÓDULOS), 2P+T 20 A, INCLUINDO SUPORTE E PLACA - FORNECIMENTO E INSTALAÇÃO. AF_12/2015</t>
  </si>
  <si>
    <t>64,06</t>
  </si>
  <si>
    <t>TOMADA BAIXA DE EMBUTIR (3 MÓDULOS), 2P+T 10 A, SEM SUPORTE E SEM PLACA - FORNECIMENTO E INSTALAÇÃO. AF_12/2015</t>
  </si>
  <si>
    <t>43,21</t>
  </si>
  <si>
    <t>TOMADA BAIXA DE EMBUTIR (3 MÓDULOS), 2P+T 20 A, SEM SUPORTE E SEM PLACA - FORNECIMENTO E INSTALAÇÃO. AF_12/2015</t>
  </si>
  <si>
    <t>TOMADA BAIXA DE EMBUTIR (3 MÓDULOS), 2P+T 10 A, INCLUINDO SUPORTE E PLACA - FORNECIMENTO E INSTALAÇÃO. AF_12/2015</t>
  </si>
  <si>
    <t>49,76</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</si>
  <si>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</si>
  <si>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</si>
  <si>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</si>
  <si>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</si>
  <si>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</si>
  <si>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95,00</t>
  </si>
  <si>
    <t>INTERRUPTOR SIMPLES (1 MÓDULO) COM 1 TOMADA DE EMBUTIR 2P+T 10 A,  SEM SUPORTE E SEM PLACA - FORNECIMENTO E INSTALAÇÃO. AF_12/2015</t>
  </si>
  <si>
    <t>INTERRUPTOR SIMPLES (1 MÓDULO) COM 1 TOMADA DE EMBUTIR 2P+T 10 A,  INCLUINDO SUPORTE E PLACA - FORNECIMENTO E INSTALAÇÃO. AF_12/2015</t>
  </si>
  <si>
    <t>37,87</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</si>
  <si>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</si>
  <si>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</si>
  <si>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</si>
  <si>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43,74</t>
  </si>
  <si>
    <t>INTERRUPTOR SIMPLES (2 MÓDULOS) COM 1 TOMADA DE EMBUTIR 2P+T 10 A,  INCLUINDO SUPORTE E PLACA - FORNECIMENTO E INSTALAÇÃO. AF_12/2015</t>
  </si>
  <si>
    <t>50,29</t>
  </si>
  <si>
    <t>INTERRUPTOR PARALELO (1 MÓDULO) COM 1 TOMADA DE EMBUTIR 2P+T 10 A,  SEM SUPORTE E SEM PLACA - FORNECIMENTO E INSTALAÇÃO. AF_12/2015</t>
  </si>
  <si>
    <t>36,41</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</si>
  <si>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</si>
  <si>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</si>
  <si>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52,92</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</si>
  <si>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</si>
  <si>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</si>
  <si>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53,88</t>
  </si>
  <si>
    <t>INTERRUPTOR PARALELO (2 MÓDULOS) COM 1 TOMADA DE EMBUTIR 2P+T 10 A,  INCLUINDO SUPORTE E PLACA - FORNECIMENTO E INSTALAÇÃO. AF_12/2015</t>
  </si>
  <si>
    <t>60,43</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</si>
  <si>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</si>
  <si>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</si>
  <si>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LAMPADA VAPOR METALICO 400W - FORNECIMENTO E INSTALACAO</t>
  </si>
  <si>
    <t>IGNITOR PARA PARTIDA LÂMPADA VAPOR SÓDIO ALTA PRESSÃO ATÉ 400W</t>
  </si>
  <si>
    <t>LUMINÁRIAS TIPO CALHA, DE SOBREPOR, COM REATORES DE PARTIDA RÁPIDA E LÂMPADAS FLUORESCENTES 2X2X18W, COMPLETAS, FORNECIMENTO E INSTALAÇÃO</t>
  </si>
  <si>
    <t>139,88</t>
  </si>
  <si>
    <t>LUMINÁRIAS TIPO CALHA, DE SOBREPOR, COM REATORES DE PARTIDA RÁPIDA E LÂMPADAS FLUORESCENTES 2X2X36W, COMPLETAS, FORNECIMENTO E INSTALAÇÃO</t>
  </si>
  <si>
    <t>184,55</t>
  </si>
  <si>
    <t>LUMINARIA SOBREPOR TP CALHA C/REATOR PART CONVENC LAMP 1X20W E STARTERFIX EM LAJE OU FORRO - FORNECIMENTO E COLOCACAO</t>
  </si>
  <si>
    <t>REATOR PARA LAMPADA FLUORESCENTE 2X40W PARTIDA RAPIDA FORNECIMENTO E INSTALACAO</t>
  </si>
  <si>
    <t>REATOR PARA LAMPADA FLUORESCENTE 1X20W PARTIDA RAPIDA FORNECIMENTO E INSTALACAO</t>
  </si>
  <si>
    <t>REATOR PARA LAMPADA FLUORESCENTE 1X40W PARTIDA RAPIDA FORNECIMENTO E INSTALACAO</t>
  </si>
  <si>
    <t>LAMPADA FLUORESCENTE TP HO 85W - FORNECIMENTO E INSTALACAO</t>
  </si>
  <si>
    <t>71,52</t>
  </si>
  <si>
    <t>LÂMPADA FLUORESCENTE COMPACTA 15 W 2U, BASE E27 - FORNECIMENTO E INSTALAÇÃO</t>
  </si>
  <si>
    <t>LÂMPADA FLUORESCENTE ESPIRAL BRANCA 65 W, BASE E27 - FORNECIMENTO E INSTALAÇÃO</t>
  </si>
  <si>
    <t>70,99</t>
  </si>
  <si>
    <t>LÂMPADA LED 6 W BIVOLT BRANCA, FORMATO TRADICIONAL (BASE E27) - FORNECIMENTO E INSTALAÇÃO</t>
  </si>
  <si>
    <t>LÂMPADA LED 10 W BIVOLT BRANCA, FORMATO TRADICIONAL (BASE E27) - FORNECIMENTO E INSTALAÇÃO</t>
  </si>
  <si>
    <t>30,83</t>
  </si>
  <si>
    <t>LÂMPADA FLUORESCENTE COMPACTA 3U BRANCA 20 W, BASE E27 - FORNECIMENTO E INSTALAÇÃO</t>
  </si>
  <si>
    <t>LÂMPADA FLUORESCENTE ESPIRAL BRANCA 45 W, BASE E27 - FORNECIMENTO E INSTALAÇÃO</t>
  </si>
  <si>
    <t>LUMINÁRIA TIPO CALHA, DE SOBREPOR, COM 1 LÂMPADA TUBULAR DE 18 W - FORNECIMENTO E INSTALAÇÃO. AF_11/2017</t>
  </si>
  <si>
    <t>LUMINÁRIA TIPO CALHA, DE SOBREPOR, COM 1 LÂMPADA TUBULAR DE 36 W - FORNECIMENTO E INSTALAÇÃO. AF_11/2017</t>
  </si>
  <si>
    <t>LUMINÁRIA TIPO CALHA, DE SOBREPOR, COM 2 LÂMPADAS TUBULARES DE 18 W - FORNECIMENTO E INSTALAÇÃO. AF_11/2017</t>
  </si>
  <si>
    <t>61,01</t>
  </si>
  <si>
    <t>LUMINÁRIA TIPO CALHA, DE SOBREPOR, COM 2 LÂMPADAS TUBULARES DE 36 W - FORNECIMENTO E INSTALAÇÃO. AF_11/2017</t>
  </si>
  <si>
    <t>80,47</t>
  </si>
  <si>
    <t>LUMINÁRIA TIPO CALHA, DE EMBUTIR, COM 2 LÂMPADAS DE 14 W COM REFLETOR - FORNECIMENTO E INSTALAÇÃO. AF_11/2017</t>
  </si>
  <si>
    <t>137,59</t>
  </si>
  <si>
    <t>LUMINÁRIA TIPO PLAFON EM PLÁSTICO, DE SOBREPOR, COM 1 LÂMPADA DE 15 W, - FORNECIMENTO E INSTALAÇÃO. AF_11/2017</t>
  </si>
  <si>
    <t>LUMINÁRIA TIPO PLAFON REDONDO COM VIDRO FOSCO, DE SOBREPOR, COM 1 LÂMPADA DE 15 W - FORNECIMENTO E INSTALAÇÃO. AF_11/2017</t>
  </si>
  <si>
    <t>55,97</t>
  </si>
  <si>
    <t>LUMINÁRIA TIPO PLAFON REDONDO COM VIDRO FOSCO, DE SOBREPOR, COM 2 LÂMPADAS DE 15 W - FORNECIMENTO E INSTALAÇÃO. AF_11/2017</t>
  </si>
  <si>
    <t>75,31</t>
  </si>
  <si>
    <t>LUMINÁRIA TIPO PLAFON, DE SOBREPOR, COM 1 LÂMPADA LED - FORNECIMENTO E INSTALAÇÃO. AF_11/2017</t>
  </si>
  <si>
    <t>99,09</t>
  </si>
  <si>
    <t>LUMINÁRIA TIPO SPOT, DE SOBREPOR, COM 1 LÂMPADA DE 15 W - FORNECIMENTO E INSTALAÇÃO. AF_11/2017</t>
  </si>
  <si>
    <t>75,55</t>
  </si>
  <si>
    <t>LUMINÁRIA TIPO SPOT, DE SOBREPOR, COM 2 LÂMPADAS DE 15 W - FORNECIMENTO E INSTALAÇÃO. AF_11/2017</t>
  </si>
  <si>
    <t>74,30</t>
  </si>
  <si>
    <t>SENSOR DE PRESENÇA COM FOTOCÉLULA, FIXAÇÃO EM PAREDE - FORNECIMENTO E INSTALAÇÃO. AF_11/2017</t>
  </si>
  <si>
    <t>SENSOR DE PRESENÇA SEM FOTOCÉLULA, FIXAÇÃO EM PAREDE - FORNECIMENTO E INSTALAÇÃO. AF_11/2017</t>
  </si>
  <si>
    <t>34,74</t>
  </si>
  <si>
    <t>SENSOR DE PRESENÇA COM FOTOCÉLULA, FIXAÇÃO EM TETO - FORNECIMENTO E INSTALAÇÃO. AF_11/2017</t>
  </si>
  <si>
    <t>SENSOR DE PRESENÇA SEM FOTOCÉLULA, FIXAÇÃO EM TETO - FORNECIMENTO E INSTALAÇÃO. AF_11/2017</t>
  </si>
  <si>
    <t>41,47</t>
  </si>
  <si>
    <t>LUMINÁRIA DE EMERGÊNCIA - FORNECIMENTO E INSTALAÇÃO. AF_11/2017</t>
  </si>
  <si>
    <t>37,49</t>
  </si>
  <si>
    <t>LÂMPADA COMPACTA DE LED 6 W, BASE E27 - FORNECIMENTO E INSTALAÇÃO. AF_11/2017</t>
  </si>
  <si>
    <t>LÂMPADA COMPACTA DE LED 10 W, BASE E27 - FORNECIMENTO E INSTALAÇÃO. AF_11/2017</t>
  </si>
  <si>
    <t>36,31</t>
  </si>
  <si>
    <t>LÂMPADA COMPACTA FLUORESCENTE DE 15 W, BASE E27 - FORNECIMENTO E INSTALAÇÃO. AF_11/2017</t>
  </si>
  <si>
    <t>LÂMPADA COMPACTA FLUORESCENTE DE 20 W, BASE E27 - FORNECIMENTO E INSTALAÇÃO. AF_11/2017</t>
  </si>
  <si>
    <t>18,55</t>
  </si>
  <si>
    <t>LÂMPADA COMPACTA DE VAPOR MERCURIO 125 W, BASE E27 - FORNECIMENTO E INSTALAÇÃO. AF_11/2017</t>
  </si>
  <si>
    <t>LÂMPADA COMPACTA DE VAPOR METÁLICO OVOIDE 150 W, BASE E27 - FORNECIMENTO E INSTALAÇÃO. AF_11/2017</t>
  </si>
  <si>
    <t>LÂMPADA TUBULAR FLUORESCENTE T8 DE 16/18 W, BASE G13 - FORNECIMENTO E INSTALAÇÃO. AF_11/2017_P</t>
  </si>
  <si>
    <t>LÂMPADA TUBULAR FLUORESCENTE T8 DE 32/36 W, BASE G13 - FORNECIMENTO E INSTALAÇÃO. AF_11/2017_P</t>
  </si>
  <si>
    <t>LÂMPADA TUBULAR FLUORESCENTE T10 DE 20/40 W, BASE G13 - FORNECIMENTO E INSTALAÇÃO. AF_11/2017_P</t>
  </si>
  <si>
    <t>LÂMPADA TUBULAR FLUORESCENTE T5 DE 14 W, BASE G13 - FORNECIMENTO E INSTALAÇÃO. AF_11/2017_P</t>
  </si>
  <si>
    <t>ENTRADA PROVISORIA DE ENERGIA ELETRICA AEREA TRIFASICA 40A EM POSTE MADEIRA</t>
  </si>
  <si>
    <t>1.365,32</t>
  </si>
  <si>
    <t>APARELHO SINALIZADOR DE SAIDA DE GARAGEM, COM CELULA FOTOELETRICA - FORNECIMENTO E INSTALACAO</t>
  </si>
  <si>
    <t>181,61</t>
  </si>
  <si>
    <t>SUPORTE PARA TRANSFORMADOR EM POSTE DE CONCRETO CIRCULAR</t>
  </si>
  <si>
    <t>GRAMPO PARALELO EM ALUMINIO FUNDIDO OU ESTRUDADO DE 2 PARAFUSOS, PARA CABO DE 6 A 50 MM2, PASTA ANTIOXIDANTE. FORNEC E INSTALAÇÃO.</t>
  </si>
  <si>
    <t>ALCA PRE-FORMADA DISTRIBUIÇÃO EM  ACO RECOBERTO COM ALUMINIO PARA CABO 25MM2, ENCAPADO. FORNECIMENTO E INSTALAÇÃO.</t>
  </si>
  <si>
    <t>10,18</t>
  </si>
  <si>
    <t>LACO DE ROLDANA PRE-FORMADO ACO RECOBERTO DE ALUMINIO PARA CABO DE ALUMINIO NU BITOLA 25MM2 - FORNECIMENTO E COLOCACAO</t>
  </si>
  <si>
    <t>ALCA PRE-FORMADA DISTRIBUICAO EM ACO RECOBERTO COM ALUMINIO NU PARA CABO 25MM2, ENCAPADO. FORNECIMENTO E INSTALACAO.</t>
  </si>
  <si>
    <t>ALCA PRE-FORMADA SERV DE ACO RECOB C/ALUM NU ENCAPADO 25MM2 (BITOLA)  CONF PROJ A4-148-CP RIOLUZ FORNECIMENTO E COLOCACAO</t>
  </si>
  <si>
    <t>MUFLA TERMINAL PRIMARIA UNIPOLAR USO INTERNO PARA CABO 35/120MM2, ISOLACAO 15/25KV EM EPR - BORRACHA DE SILICONE. FORNECIMENTO E INSTALACAO.</t>
  </si>
  <si>
    <t>348,60</t>
  </si>
  <si>
    <t>ISOLADOR DE PINO TP HI-POT CILINDRICO CLASSE 15KV. FORNECIMENTO E INSTALACAO.</t>
  </si>
  <si>
    <t>ISOLADOR DE SUSPENSAO (DISCO) TP CAVILHA CLASSE 15KV - 6''. FORNECIMENTO E INSTALACAO.</t>
  </si>
  <si>
    <t>92,25</t>
  </si>
  <si>
    <t>ARMACAO SECUNDARIA OU REX COMPLETA PARA TRESLINHAS-FORNECIMENTO E INSTALACAO.</t>
  </si>
  <si>
    <t>ARMACAO SECUNDARIA OU REX COMPLETA PARA DUAS LINHAS-FORNECIMENTO E INSTALACAO.</t>
  </si>
  <si>
    <t>87,32</t>
  </si>
  <si>
    <t>ARMACAO SECUNDARIA OU REX COMPLETA PARA QUATRO LINHAS-FORNECIMENTO E INSTALACAO.</t>
  </si>
  <si>
    <t>158,56</t>
  </si>
  <si>
    <t>POSTE DE CONCRETO DUPLO T H=9M CARGA NOMINAL 500KG INCLUSIVE ESCAVACAO, EXCLUSIVE TRANSPORTE - FORNECIMENTO E INSTALACAO</t>
  </si>
  <si>
    <t>1.121,78</t>
  </si>
  <si>
    <t>POSTE ACO CONICO CONTINUO CURVO SIMPLES SEM BASE C/JANELA 9M (INSPECAO) - FORNECIMENTO E INSTALACAO</t>
  </si>
  <si>
    <t>1.198,04</t>
  </si>
  <si>
    <t>POSTE DE AÇO CONICO CONTÍNUO CURVO SIMPLES, FLANGEADO, COM JANELA DE INSPEÇÃO H=9M - FORNECIMENTO E INSTALACAO</t>
  </si>
  <si>
    <t>1.199,55</t>
  </si>
  <si>
    <t>POSTE DE ACO CONICO CONTINUO CURVO DUPLO, FLANGEADO, COM JANELA DE INSPECAO H=9M - FORNECIMENTO E INSTALACAO</t>
  </si>
  <si>
    <t>1.235,50</t>
  </si>
  <si>
    <t>POSTE DE ACO CONICO CONTINUO RETO, ENGASTADO, H=9M - FORNECIMENTO E INSTALACAO</t>
  </si>
  <si>
    <t>1.246,70</t>
  </si>
  <si>
    <t>CHUMBADOR DE AÇO PARA FIXAÇÃO DE POSTE DE ACO RETO OU CURVO 7 A 9M COM FLANGE - FORNECIMENTO E INSTALACAO</t>
  </si>
  <si>
    <t>809,20</t>
  </si>
  <si>
    <t>REATOR PARA LAMPADA VAPOR DE MERCURIO USO EXTERNO 220V/400W</t>
  </si>
  <si>
    <t>106,87</t>
  </si>
  <si>
    <t>REATOR PARA LAMPADA VAPOR DE SODIO ALTA PRESSAO - 220V/250W - USO EXTERNO</t>
  </si>
  <si>
    <t>142,94</t>
  </si>
  <si>
    <t>LAMPADA DE VAPOR DE MERCURIO DE 250W - FORNECIMENTO E INSTALACAO</t>
  </si>
  <si>
    <t>LAMPADA DE VAPOR DE MERCURIO DE 400W/250V - FORNECIMENTO E INSTALACAO</t>
  </si>
  <si>
    <t>43,41</t>
  </si>
  <si>
    <t>LAMPADA MISTA DE 160W - FORNECIMENTO E INSTALACAO</t>
  </si>
  <si>
    <t>LAMPADA MISTA DE 250W - FORNECIMENTO E INSTALACAO</t>
  </si>
  <si>
    <t>LAMPADA MISTA DE 500W - FORNECIMENTO E INSTALACAO</t>
  </si>
  <si>
    <t>48,44</t>
  </si>
  <si>
    <t>LAMPADA DE VAPOR DE SODIO DE 150WX220V - FORNECIMENTO E INSTALACAO</t>
  </si>
  <si>
    <t>LAMPADA DE VAPOR DE SODIO DE 250WX220V - FORNECIMENTO E INSTALACAO</t>
  </si>
  <si>
    <t>44,57</t>
  </si>
  <si>
    <t>LAMPADA DE VAPOR DE SODIO DE 400WX220V - FORNECIMENTO E INSTALACAO</t>
  </si>
  <si>
    <t>LUMINARIA ABERTA PARA ILUMINACAO PUBLICA, PARA LAMPADA A VAPOR DE MERCURIO ATE 400W E MISTA ATE 500W, COM BRACO EM TUBO DE ACO GALV D=50MM PROJ HOR=2.500MM E PROJ VERT= 2.200MM, FORNECIMENTO E INSTALACAO</t>
  </si>
  <si>
    <t>136,15</t>
  </si>
  <si>
    <t>REFLETOR RETANGULAR FECHADO COM LAMPADA VAPOR METALICO 400 W</t>
  </si>
  <si>
    <t>271,47</t>
  </si>
  <si>
    <t>RELE FOTOELETRICO P/ COMANDO DE ILUMINACAO EXTERNA 220V/1000W - FORNECIMENTO E INSTALACAO</t>
  </si>
  <si>
    <t>BRACO P/ ILUMINACAO DE RUAS EM TUBO ACO GALV 1" COMP = 1,20M E INCLINACAO 25GRAUS EM RELACAO AO PLANO VERTICAL P/ FIXACAO EM POSTE OU PAREDE - FORNECIMENTO E INSTALACAO</t>
  </si>
  <si>
    <t>96,92</t>
  </si>
  <si>
    <t>BRACO P/ LUMINARIA PUBLICA 1 X 1,50 M, EM TUBO ACO GALV 3/4, P/ FIXACAO EM POSTE OU PAREDE - FORNECIMENTO E INSTALACAO</t>
  </si>
  <si>
    <t>ABRACADEIRA DE FIXACAO DE BRACOS DE LUMINARIAS DE 4" - FORNECIMENTO E INSTALACAO</t>
  </si>
  <si>
    <t>LUMINARIA FECHADA PARA ILUMINACAO PUBLICA COM REATOR DE PARTIDA RAPIDA COM LAMPADA A VAPOR DE MERCURIO 250W - FORNECIMENTO E INSTALACAO</t>
  </si>
  <si>
    <t>365,65</t>
  </si>
  <si>
    <t>LUMINARIA FECHADA PARA ILUMINACAO PUBLICA - LAMPADAS DE 250/500W - FORNECIMENTO E INSTALACAO (EXCLUINDO LAMPADAS)</t>
  </si>
  <si>
    <t>268,15</t>
  </si>
  <si>
    <t>LUMINARIA ESTANQUE - PROTECAO CONTRA AGUA, POEIRA OU IMPACTOS - TIPO AQUATIC PIAL OU EQUIVALENTE</t>
  </si>
  <si>
    <t>109,11</t>
  </si>
  <si>
    <t>REATOR PARA LAMPADA VAPOR DE MERCURIO 125W  USO EXTERNO</t>
  </si>
  <si>
    <t>86,48</t>
  </si>
  <si>
    <t>REATOR PARA LAMPADA VAPOR DE MERCURIO 250W USO EXTERNO</t>
  </si>
  <si>
    <t>96,98</t>
  </si>
  <si>
    <t>REFLETOR EM ALUMÍNIO COM SUPORTE E ALÇA, LÂMPADA 125 W - FORNECIMENTO E INSTALAÇÃO. AF_11/2017</t>
  </si>
  <si>
    <t>189,22</t>
  </si>
  <si>
    <t>REFLETOR EM ALUMÍNIO COM SUPORTE E ALÇA, LÂMPADA 250 W - FORNECIMENTO E INSTALAÇÃO. AF_11/2017</t>
  </si>
  <si>
    <t>201,73</t>
  </si>
  <si>
    <t>LUMINÁRIA ARANDELA TIPO MEIA-LUA, PARA 1 LÂMPADA LED - FORNECIMENTO E INSTALAÇÃO. AF_11/2017</t>
  </si>
  <si>
    <t>67,35</t>
  </si>
  <si>
    <t>LUMINÁRIA ARANDELA TIPO MEIA-LUA, PARA 1 LÂMPADA DE 15 W - FORNECIMENTO E INSTALAÇÃO. AF_11/2017</t>
  </si>
  <si>
    <t>55,76</t>
  </si>
  <si>
    <t>LUMINÁRIA ARANDELA TIPO TARTARUGA PARA 1 LÂMPADA LED - FORNECIMENTO E INSTALAÇÃO. AF_11/2017</t>
  </si>
  <si>
    <t>77,24</t>
  </si>
  <si>
    <t>LUMINÁRIA ARANDELA TIPO TARTARUGA, COM GRADE, PARA 1 LÂMPADA DE 15 W - FORNECIMENTO E INSTALAÇÃO. AF_11/2017</t>
  </si>
  <si>
    <t>65,65</t>
  </si>
  <si>
    <t>TRANSFORMADOR DISTRIBUICAO  75KVA TRIFASICO 60HZ CLASSE 15KV IMERSO EM ÓLEO MINERAL FORNECIMENTO E INSTALACAO</t>
  </si>
  <si>
    <t>6.582,58</t>
  </si>
  <si>
    <t>TRANSFORMADOR DISTRIBUICAO  112,5KVA TRIFASICO 60HZ CLASSE 15KV IMERSO EM ÓLEO MINERAL FORNECIMENTO E INSTALACAO</t>
  </si>
  <si>
    <t>8.134,71</t>
  </si>
  <si>
    <t>TRANSFORMADOR DISTRIBUICAO  150KVA TRIFASICO 60HZ CLASSE 15KV IMERSO EM ÓLEO MINERAL FORNECIMENTO E INSTALACAO</t>
  </si>
  <si>
    <t>10.253,95</t>
  </si>
  <si>
    <t>TRANSFORMADOR DISTRIBUICAO  225KVA TRIFASICO 60HZ CLASSE 15KV IMERSO EM ÓLEO MINERAL FORNECIMENTO E INSTALACAO</t>
  </si>
  <si>
    <t>14.357,65</t>
  </si>
  <si>
    <t>TRANSFORMADOR DISTRIBUICAO  300KVA TRIFASICO 60HZ CLASSE 15KV IMERSO EM ÓLEO MINERAL FORNECIMENTO E INSTALACAO</t>
  </si>
  <si>
    <t>16.747,41</t>
  </si>
  <si>
    <t>TRANSFORMADOR DISTRIBUICAO  500KVA TRIFASICO 60HZ CLASSE 15KV IMERSO EM ÓLEO MINERAL FORNECIMENTO E INSTALACAO</t>
  </si>
  <si>
    <t>27.251,48</t>
  </si>
  <si>
    <t>TRANSFORMADOR DISTRIBUICAO  30KVA TRIFASICO 60HZ CLASSE 15KV IMERSO EM ÓLEO MINERAL FORNECIMENTO E INSTALACAO</t>
  </si>
  <si>
    <t>4.542,44</t>
  </si>
  <si>
    <t>TRANSFORMADOR DISTRIBUICAO  45KVA TRIFASICO 60HZ CLASSE 15KV IMERSO EM ÓLEO MINERAL FORNECIMENTO E INSTALACAO</t>
  </si>
  <si>
    <t>5.088,38</t>
  </si>
  <si>
    <t>TRANSFORMADOR DISTRIBUICAO  750KVA TRIFASICO 60HZ CLASSE 15KV IMERSO EM ÓLEO MINERAL FORNECIMENTO E INSTALACAO</t>
  </si>
  <si>
    <t>37.335,17</t>
  </si>
  <si>
    <t>TRANSFORMADOR DISTRIBUICAO  1000KVA TRIFASICO 60HZ CLASSE 15KV IMERSO EM ÓLEO MINERAL FORNECIMENTO E INSTALACAO</t>
  </si>
  <si>
    <t>52.216,44</t>
  </si>
  <si>
    <t>PONTO DE ILUMINAÇÃO RESIDENCIAL INCLUINDO INTERRUPTOR SIMPLES, CAIXA ELÉTRICA, ELETRODUTO, CABO, RASGO, QUEBRA E CHUMBAMENTO (EXCLUINDO LUMINÁRIA E LÂMPADA). AF_01/2016</t>
  </si>
  <si>
    <t>110,99</t>
  </si>
  <si>
    <t>PONTO DE ILUMINAÇÃO RESIDENCIAL INCLUINDO INTERRUPTOR SIMPLES (2 MÓDULOS), CAIXA ELÉTRICA, ELETRODUTO, CABO, RASGO, QUEBRA E CHUMBAMENTO (EXCLUINDO LUMINÁRIA E LÂMPADA). AF_01/2016</t>
  </si>
  <si>
    <t>131,10</t>
  </si>
  <si>
    <t>PONTO DE ILUMINAÇÃO RESIDENCIAL INCLUINDO INTERRUPTOR PARALELO, CAIXA ELÉTRICA, ELETRODUTO, CABO, RASGO, QUEBRA E CHUMBAMENTO (EXCLUINDO LUMINÁRIA E LÂMPADA). AF_01/2016</t>
  </si>
  <si>
    <t>123,76</t>
  </si>
  <si>
    <t>PONTO DE ILUMINAÇÃO RESIDENCIAL INCLUINDO INTERRUPTOR PARALELO (2 MÓDULOS), CAIXA ELÉTRICA, ELETRODUTO, CABO, RASGO, QUEBRA E CHUMBAMENTO (EXCLUINDO LUMINÁRIA E LÂMPADA). AF_01/2016</t>
  </si>
  <si>
    <t>156,61</t>
  </si>
  <si>
    <t>PONTO DE ILUMINAÇÃO RESIDENCIAL INCLUINDO INTERRUPTOR SIMPLES CONJUGADO COM PARALELO, CAIXA ELÉTRICA, ELETRODUTO, CABO, RASGO, QUEBRA E CHUMBAMENTO (EXCLUINDO LUMINÁRIA E LÂMPADA). AF_01/2016</t>
  </si>
  <si>
    <t>147,67</t>
  </si>
  <si>
    <t>PONTO DE TOMADA RESIDENCIAL INCLUINDO TOMADA 10A/250V, CAIXA ELÉTRICA, ELETRODUTO, CABO, RASGO, QUEBRA E CHUMBAMENTO. AF_01/2016</t>
  </si>
  <si>
    <t>132,25</t>
  </si>
  <si>
    <t>PONTO DE TOMADA RESIDENCIAL INCLUINDO TOMADA (2 MÓDULOS) 10A/250V, CAIXA ELÉTRICA, ELETRODUTO, CABO, RASGO, QUEBRA E CHUMBAMENTO. AF_01/2016</t>
  </si>
  <si>
    <t>148,76</t>
  </si>
  <si>
    <t>PONTO DE TOMADA RESIDENCIAL INCLUINDO TOMADA 20A/250V, CAIXA ELÉTRICA, ELETRODUTO, CABO, RASGO, QUEBRA E CHUMBAMENTO. AF_01/2016</t>
  </si>
  <si>
    <t>134,10</t>
  </si>
  <si>
    <t>PONTO DE UTILIZAÇÃO DE EQUIPAMENTOS ELÉTRICOS, RESIDENCIAL, INCLUINDO SUPORTE E PLACA, CAIXA ELÉTRICA, ELETRODUTO, CABO, RASGO, QUEBRA E CHUMBAMENTO. AF_01/2016</t>
  </si>
  <si>
    <t>163,68</t>
  </si>
  <si>
    <t>PONTO DE ILUMINAÇÃO E TOMADA, RESIDENCIAL, INCLUINDO INTERRUPTOR SIMPLES E TOMADA 10A/250V, CAIXA ELÉTRICA, ELETRODUTO, CABO, RASGO, QUEBRA E CHUMBAMENTO (EXCLUINDO LUMINÁRIA E LÂMPADA). AF_01/2016</t>
  </si>
  <si>
    <t>160,00</t>
  </si>
  <si>
    <t>PONTO DE ILUMINAÇÃO E TOMADA, RESIDENCIAL, INCLUINDO INTERRUPTOR PARALELO E TOMADA 10A/250V, CAIXA ELÉTRICA, ELETRODUTO, CABO, RASGO, QUEBRA E CHUMBAMENTO (EXCLUINDO LUMINÁRIA E LÂMPADA). AF_01/2016</t>
  </si>
  <si>
    <t>172,77</t>
  </si>
  <si>
    <t>PONTO DE ILUMINAÇÃO E TOMADA, RESIDENCIAL, INCLUINDO INTERRUPTOR SIMPLES, INTERRUPTOR PARALELO E TOMADA 10A/250V, CAIXA ELÉTRICA, ELETRODUTO, CABO, RASGO, QUEBRA E CHUMBAMENTO (EXCLUINDO LUMINÁRIA E LÂMPADA). AF_01/2016</t>
  </si>
  <si>
    <t>196,72</t>
  </si>
  <si>
    <t>INSTALACAO PARA-RAIOS P/RESERVATORIO</t>
  </si>
  <si>
    <t>2.749,22</t>
  </si>
  <si>
    <t>TERMINAL AEREO EM ACO GALVANIZADO COM BASE DE FIXACAO H = 30CM</t>
  </si>
  <si>
    <t>26,09</t>
  </si>
  <si>
    <t>CORDOALHA DE COBRE NU 16 MM², NÃO ENTERRADA, COM ISOLADOR - FORNECIMENTO E INSTALAÇÃO. AF_12/2017</t>
  </si>
  <si>
    <t>20,08</t>
  </si>
  <si>
    <t>CORDOALHA DE COBRE NU 25 MM², NÃO ENTERRADA, COM ISOLADOR - FORNECIMENTO E INSTALAÇÃO. AF_12/2017</t>
  </si>
  <si>
    <t>CORDOALHA DE COBRE NU 35 MM², NÃO ENTERRADA, COM ISOLADOR - FORNECIMENTO E INSTALAÇÃO. AF_12/2017</t>
  </si>
  <si>
    <t>34,65</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</si>
  <si>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</si>
  <si>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</si>
  <si>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</si>
  <si>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70,13</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</si>
  <si>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</si>
  <si>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</si>
  <si>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</si>
  <si>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</si>
  <si>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</si>
  <si>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59,15</t>
  </si>
  <si>
    <t>HASTE DE ATERRAMENTO 3/4  PARA SPDA - FORNECIMENTO E INSTALAÇÃO. AF_12/2017</t>
  </si>
  <si>
    <t>BASE METÁLICA PARA MASTRO 1 ½  PARA SPDA - FORNECIMENTO E INSTALAÇÃO. AF_12/2017</t>
  </si>
  <si>
    <t>84,03</t>
  </si>
  <si>
    <t>MASTRO 1 ½  PARA SPDA - FORNECIMENTO E INSTALAÇÃO. AF_12/2017</t>
  </si>
  <si>
    <t>95,16</t>
  </si>
  <si>
    <t>CAPTOR TIPO FRANKLIN PARA SPDA - FORNECIMENTO E INSTALAÇÃO. AF_12/2017</t>
  </si>
  <si>
    <t>63,04</t>
  </si>
  <si>
    <t>SUPORTE ISOLADOR PARA CORDOALHA DE COBRE - FORNECIMENTO E INSTALAÇÃO. AF_12/2017</t>
  </si>
  <si>
    <t>17,95</t>
  </si>
  <si>
    <t>CHUVEIRO ELETRICO COMUM CORPO PLASTICO TIPO DUCHA, FORNECIMENTO E INSTALACAO</t>
  </si>
  <si>
    <t>70,80</t>
  </si>
  <si>
    <t>FUSÍVEL TIPO "DIAZED", TIPO RÁPIDO OU RETARDADO - 2/25A - FORNECIMENTO E INSTALACAO</t>
  </si>
  <si>
    <t>FUSÍVEL TIPO "DIAZED", TIPO RÁPIDO OU RETARDADO - 35/63A - FORNECIMENTO E INSTALACAO</t>
  </si>
  <si>
    <t>FUSÍVEL TIPO NH 200A - TAMANHO 01 - FORNECIMENTO E INSTALACAO</t>
  </si>
  <si>
    <t>38,15</t>
  </si>
  <si>
    <t>CHAVE BLINDADA TRIPOLAR 250V, 30A - FORNECIMENTO E INSTALACAO</t>
  </si>
  <si>
    <t>230,22</t>
  </si>
  <si>
    <t>CHAVE BLINDADA TRIPOLAR 250V, 60A - FORNECIMENTO E INSTALACAO</t>
  </si>
  <si>
    <t>353,07</t>
  </si>
  <si>
    <t>CHAVE BLINDADA TRIPOLAR 250V, 100A - FORNECIMENTO E INSTALACAO</t>
  </si>
  <si>
    <t>650,82</t>
  </si>
  <si>
    <t>FUSIVEL TIPO NH 250 A, TAMANHO 1 - FORNECIMENTO E INSTALACAO</t>
  </si>
  <si>
    <t>BASE PARA FUSIVEL (PORTA-FUSIVEL) NH 01 250A</t>
  </si>
  <si>
    <t>109,89</t>
  </si>
  <si>
    <t>CHAVE FACA TRIPOLAR BLINDADA 250V/30A - FORNECIMENTO E INSTALACAO</t>
  </si>
  <si>
    <t>226,89</t>
  </si>
  <si>
    <t>CHAVE GUARDA MOTOR TRIFASICO 5CV/220V C/ CHAVE MAGNETICA - FORNECIMENTO E INSTALACAO</t>
  </si>
  <si>
    <t>321,60</t>
  </si>
  <si>
    <t>CHAVE GUARDA MOTOR TRIFISICA 10CV/220V C/ CHAVE MAGNETICA - FORNECIMENTO E INSTALACAO</t>
  </si>
  <si>
    <t>484,24</t>
  </si>
  <si>
    <t>FUSIVEL TIPO NH 250A - TAMANHO 01 - FORNECIMENTO E INSTALACAO</t>
  </si>
  <si>
    <t>CHAVE DE BOIA AUTOMÁTICA</t>
  </si>
  <si>
    <t>CHAVE DE BOIA AUTOMÁTICA SUPERIOR 10A/250V - FORNECIMENTO E INSTALACAO</t>
  </si>
  <si>
    <t>74,57</t>
  </si>
  <si>
    <t>ABRIGO PARA HIDRANTE, 75X45X17CM, COM REGISTRO GLOBO ANGULAR 45º 2.1/2", ADAPTADOR STORZ 2.1/2", MANGUEIRA DE INCÊNDIO 15M, REDUÇÃO 2.1/2X1.1/2" E ESGUICHO EM LATÃO 1.1/2" - FORNECIMENTO E INSTALAÇÃO</t>
  </si>
  <si>
    <t>987,19</t>
  </si>
  <si>
    <t>CAIXA DE INCÊNDIO 45X75X17CM - FORNECIMENTO E INSTALAÇÃO</t>
  </si>
  <si>
    <t>264,61</t>
  </si>
  <si>
    <t>CAIXA DE INCÊNDIO 60X75X17CM - FORNECIMENTO E INSTALAÇÃO</t>
  </si>
  <si>
    <t>330,26</t>
  </si>
  <si>
    <t>EXTINTOR DE PQS 4KG - FORNECIMENTO E INSTALACAO</t>
  </si>
  <si>
    <t>138,17</t>
  </si>
  <si>
    <t>EXTINTOR DE CO2 6KG - FORNECIMENTO E INSTALACAO</t>
  </si>
  <si>
    <t>461,25</t>
  </si>
  <si>
    <t>EXTINTOR INCENDIO TP PO QUIMICO 4KG FORNECIMENTO E COLOCACAO</t>
  </si>
  <si>
    <t>145,90</t>
  </si>
  <si>
    <t>EXTINTOR INCENDIO AGUA-PRESSURIZADA 10L INCL SUPORTE PAREDE CARGA     COMPLETA FORNECIMENTO E COLOCACAO</t>
  </si>
  <si>
    <t>150,23</t>
  </si>
  <si>
    <t>HIDRANTE SUBTERRANEO FERRO FUNDIDO C/ CURVA LONGA E CAIXA DN=75MM</t>
  </si>
  <si>
    <t>1.897,31</t>
  </si>
  <si>
    <t>EXTINTOR INCENDIO TP GAS CARBONICO 4KG COMPLETO - FORNECIMENTO E INSTALACAO</t>
  </si>
  <si>
    <t>434,36</t>
  </si>
  <si>
    <t>EXTINTOR INCENDIO TP PO QUIMICO 6KG - FORNECIMENTO E INSTALACAO</t>
  </si>
  <si>
    <t>168,98</t>
  </si>
  <si>
    <t>ABRIGO PARA HIDRANTE, 90X60X17CM, COM REGISTRO GLOBO ANGULAR 45 GRAUS 2 1/2", ADAPTADOR STORZ 2 1/2", MANGUEIRA DE INCÊNDIO 20M, REDUÇÃO 2 1/2 X 1 1/2" E ESGUICHO EM LATÃO 1 1/2" - FORNECIMENTO E INSTALAÇÃO. AF_08/2017</t>
  </si>
  <si>
    <t>1.163,99</t>
  </si>
  <si>
    <t>TOMADA PARA TELEFONE DE 4 POLOS PADRAO TELEBRAS - FORNECIMENTO E INSTALACAO</t>
  </si>
  <si>
    <t>CAIXA ENTERRADA PARA INSTALACOES TELEFONICAS TIPO R1 0,60X0,35X0,50M EM BLOCOS DE CONCRETO ESTRUTURAL</t>
  </si>
  <si>
    <t>175,88</t>
  </si>
  <si>
    <t>CAIXA ENTERRADA PARA INSTALACOES TELEFONICAS TIPO R2 1,07X0,52X0,50M EM BLOCOS DE CONCRETO ESTRUTURAL</t>
  </si>
  <si>
    <t>317,96</t>
  </si>
  <si>
    <t>CAIXA ENTERRADA PARA INSTALACOES TELEFONICAS TIPO R3 1,30X1,20X1,20M EM BLOCOS DE CONCRETO ESTRUTURAL</t>
  </si>
  <si>
    <t>1.036,71</t>
  </si>
  <si>
    <t>CAIXA DE PASSAGEM PARA TELEFONE 15X15X10CM (SOBREPOR), FORNECIMENTO E INSTALACAO.</t>
  </si>
  <si>
    <t>CAIXA DE PASSAGEM PARA TELEFONE 80X80X15CM (SOBREPOR) FORNECIMENTO E INSTALACAO</t>
  </si>
  <si>
    <t>316,94</t>
  </si>
  <si>
    <t>CAIXA DE PASSAGEM PARA TELEFONE 150X150X15CM (SOBREPOR) FORNECIMENTO E INSTALACAO</t>
  </si>
  <si>
    <t>896,66</t>
  </si>
  <si>
    <t>QUADRO DE DISTRIBUICAO PARA TELEFONE N.4, 60X60X12CM EM CHAPA METALICA, DE EMBUTIR, SEM ACESSORIOS, PADRAO TELEBRAS, FORNECIMENTO E INSTALACAO</t>
  </si>
  <si>
    <t>222,50</t>
  </si>
  <si>
    <t>QUADRO DE DISTRIBUICAO PARA TELEFONE N.3, 40X40X12CM EM CHAPA METALICA, DE EMBUTIR, SEM ACESSORIOS, PADRAO TELEBRAS, FORNECIMENTO E INSTALACAO</t>
  </si>
  <si>
    <t>148,57</t>
  </si>
  <si>
    <t>QUADRO DE DISTRIBUICAO PARA TELEFONE N.2, 20X20X12CM EM CHAPA METALICA, DE EMBUTIR, SEM ACESSORIOS, PADRAO TELEBRAS, FORNECIMENTO E INSTALACAO</t>
  </si>
  <si>
    <t>95,29</t>
  </si>
  <si>
    <t>QUADRO DE DISTRIBUICAO PARA TELEFONE N.5, 80X80X12CM EM CHAPA METALICA, SEM ACESSORIOS, PADRAO TELEBRAS, FORNECIMENTO E INSTALACAO</t>
  </si>
  <si>
    <t>298,96</t>
  </si>
  <si>
    <t>TAMPAO FOFO P/ CAIXA R2 PADRAO TELEBRAS COMPLETO - FORNECIMENTO E INSTALACAO</t>
  </si>
  <si>
    <t>480,59</t>
  </si>
  <si>
    <t>TAMPAO FOFO P/ CAIXA R1 PADRAO TELEBRAS COMPLETO - FORNECIMENTO E INSTALACAO</t>
  </si>
  <si>
    <t>221,41</t>
  </si>
  <si>
    <t>CABO TELEFÔNICO CCI-50 1 PAR, INSTALADO EM ENTRADA DE EDIFICAÇÃO - FORNECIMENTO E INSTALAÇÃO. AF_03/2018</t>
  </si>
  <si>
    <t>CABO TELEFÔNICO CCI-50 2 PARES, SEM BLINDAGEM, INSTALADO EM ENTRADA DE EDIFICAÇÃO - FORNECIMENTO E INSTALAÇÃO. AF_03/2018</t>
  </si>
  <si>
    <t>CABO TELEFÔNICO CCI-50 3 PARES, SEM BLINDAGEM, INSTALADO EM ENTRADA DE EDIFICAÇÃO - FORNECIMENTO E INSTALAÇÃO. AF_03/2018</t>
  </si>
  <si>
    <t>CABO TELEFÔNICO CCI-50 4 PARES, SEM BLINDAGEM, INSTALADO EM ENTRADA DE EDIFICAÇÃO - FORNECIMENTO E INSTALAÇÃO. AF_03/2018</t>
  </si>
  <si>
    <t>CABO TELEFÔNICO CCI-50 5 PARES, SEM BLINDAGEM, INSTALADO EM ENTRADA DE EDIFICAÇÃO - FORNECIMENTO E INSTALAÇÃO. AF_03/2018</t>
  </si>
  <si>
    <t>CABO TELEFÔNICO CCI-50 6 PARES, SEM BLINDAGEM, INSTALADO EM ENTRADA DE EDIFICAÇÃO - FORNECIMENTO E INSTALAÇÃO. AF_03/2018</t>
  </si>
  <si>
    <t>CABO TELEFÔNICO CI-50 10 PARES INSTALADO EM ENTRADA DE EDIFICAÇÃO - FORNECIMENTO E INSTALAÇÃO. AF_03/2018</t>
  </si>
  <si>
    <t>CABO TELEFÔNICO CI-50 20 PARES INSTALADO EM ENTRADA DE EDIFICAÇÃO - FORNECIMENTO E INSTALAÇÃO. AF_03/2018</t>
  </si>
  <si>
    <t>CABO TELEFÔNICO CI-50 30 PARES INSTALADO EM ENTRADA DE EDIFICAÇÃO - FORNECIMENTO E INSTALAÇÃO. AF_03/2018</t>
  </si>
  <si>
    <t>CABO TELEFÔNICO CI-50 50 PARES INSTALADO EM ENTRADA DE EDIFICAÇÃO - FORNECIMENTO E INSTALAÇÃO. AF_03/2018</t>
  </si>
  <si>
    <t>CABO TELEFÔNICO CI-50 75 PARES INSTALADO EM ENTRADA DE EDIFICAÇÃO - FORNECIMENTO E INSTALAÇÃO. AF_03/2018</t>
  </si>
  <si>
    <t>CABO TELEFÔNICO CI-50 200 PARES INSTALADO EM ENTRADA DE EDIFICAÇÃO - FORNECIMENTO E INSTALAÇÃO. AF_03/2018</t>
  </si>
  <si>
    <t>87,92</t>
  </si>
  <si>
    <t>CABO TELEFÔNICO CCI-50 4 PARES, SEM BLINDAGEM, INSTALADO EM PRUMADA - FORNECIMENTO E INSTALAÇÃO. AF_03/2018</t>
  </si>
  <si>
    <t>CABO TELEFÔNICO CCI-50 5 PARES, SEM BLINDAGEM, INSTALADO EM PRUMADA - FORNECIMENTO E INSTALAÇÃO. AF_03/2018</t>
  </si>
  <si>
    <t>CABO TELEFÔNICO CCI-50 6 PARES, SEM BLINDAGEM, INSTALADO EM PRUMADA - FORNECIMENTO E INSTALAÇÃO. AF_03/2018</t>
  </si>
  <si>
    <t>CABO TELEFÔNICO CI-50 10 PARES INSTALADO EM PRUMADA - FORNECIMENTO E INSTALAÇÃO. AF_03/2018</t>
  </si>
  <si>
    <t>CABO TELEFÔNICO CI-50 20 PARES INSTALADO EM PRUMADA - FORNECIMENTO E INSTALAÇÃO. AF_03/2018</t>
  </si>
  <si>
    <t>CABO TELEFÔNICO CI-50 30 PARES INSTALADO EM PRUMADA - FORNECIMENTO E INSTALAÇÃO. AF_03/2018</t>
  </si>
  <si>
    <t>CABO TELEFÔNICO CI-50 50 PARES INSTALADO EM PRUMADA - FORNECIMENTO E INSTALAÇÃO. AF_03/2018</t>
  </si>
  <si>
    <t>CABO TELEFÔNICO CCI-50 1 PAR, SEM BLINDAGEM, INSTALADO EM DISTRIBUIÇÃO DE EDIFICAÇÃO RESIDENCIAL - FORNECIMENTO E INSTALAÇÃO. AF_03/2018</t>
  </si>
  <si>
    <t>CABO TELEFÔNICO CCI-50 2 PARES, SEM BLINDAGEM, INSTALADO EM DISTRIBUIÇÃO DE EDIFICAÇÃO RESIDENCIAL - FORNECIMENTO E INSTALAÇÃO. AF_03/2018</t>
  </si>
  <si>
    <t>CABO TELEFÔNICO CCI-50 3 PARES, SEM BLINDAGEM, INSTALADO EM DISTRIBUIÇÃO DE EDIFICAÇÃO RESIDENCIAL - FORNECIMENTO E INSTALAÇÃO. AF_03/2018</t>
  </si>
  <si>
    <t>CABO TELEFÔNICO CCI-50 4 PARES, SEM BLINDAGEM, INSTALADO EM DISTRIBUIÇÃO DE EDIFICAÇÃO RESIDENCIAL - FORNECIMENTO E INSTALAÇÃO. AF_03/2018</t>
  </si>
  <si>
    <t>CABO TELEFÔNICO CCI-50 5 PARES, SEM BLINDAGEM, INSTALADO EM DISTRIBUIÇÃO DE EDIFICAÇÃO RESIDENCIAL - FORNECIMENTO E INSTALAÇÃO. AF_03/2018</t>
  </si>
  <si>
    <t>CABO TELEFÔNICO CCI-50 6 PARES, SEM BLINDAGEM, INSTALADO EM DISTRIBUIÇÃO DE EDIFICAÇÃO RESIDENCIAL - FORNECIMENTO E INSTALAÇÃO. AF_03/2018</t>
  </si>
  <si>
    <t>CABO TELEFÔNICO CI-50 10 PARES INSTALADO EM DISTRIBUIÇÃO DE EDIFICAÇÃO RESIDENCIAL - FORNECIMENTO E INSTALAÇÃO. AF_03/2018</t>
  </si>
  <si>
    <t>CABO TELEFÔNICO CCI-50 1 PAR, SEM BLINDAGEM, INSTALADO EM DISTRIBUIÇÃO DE EDIFICAÇÃO INSTITUCIONAL - FORNECIMENTO E INSTALAÇÃO. AF_03/2018</t>
  </si>
  <si>
    <t>CABO TELEFÔNICO CCI-50 2 PARES, SEM BLINDAGEM, INSTALADO EM DISTRIBUIÇÃO DE EDIFICAÇÃO INSTITUCIONAL - FORNECIMENTO E INSTALAÇÃO. AF_03/2018</t>
  </si>
  <si>
    <t>CABO TELEFÔNICO CCI-50 3 PARES, SEM BLINDAGEM, INSTALADO EM DISTRIBUIÇÃO DE EDIFICAÇÃO INSTITUCIONAL - FORNECIMENTO E INSTALAÇÃO. AF_03/2018</t>
  </si>
  <si>
    <t>CABO TELEFÔNICO CCI-50 4 PARES, SEM BLINDAGEM, INSTALADO EM DISTRIBUIÇÃO DE EDIFICAÇÃO INSTITUCIONAL - FORNECIMENTO E INSTALAÇÃO. AF_03/2018</t>
  </si>
  <si>
    <t>CABO TELEFÔNICO CCI-50 5 PARES, SEM BLINDAGEM, INSTALADO EM DISTRIBUIÇÃO DE EDIFICAÇÃO INSTITUCIONAL - FORNECIMENTO E INSTALAÇÃO. AF_03/2018</t>
  </si>
  <si>
    <t>CABO TELEFÔNICO CCI-50 6 PARES, SEM BLINDAGEM, INSTALADO EM DISTRIBUIÇÃO DE EDIFICAÇÃO INSTITUCIONAL - FORNECIMENTO E INSTALAÇÃO. AF_03/2018</t>
  </si>
  <si>
    <t>CABO TELEFÔNICO CI-50 10 PARES INSTALADO EM DISTRIBUIÇÃO DE EDIFICAÇÃO INSTITUCIONAL - FORNECIMENTO E INSTALAÇÃO. AF_03/2018</t>
  </si>
  <si>
    <t>CABO TELEFÔNICO CTP-APL-50 10 PARES INSTALADO EM ENTRADA DE EDIFICAÇÃO - FORNECIMENTO E INSTALAÇÃO. AF_04/2018</t>
  </si>
  <si>
    <t>9,19</t>
  </si>
  <si>
    <t>CABO TELEFÔNICO CTP-APL-50 20 PARES INSTALADO EM ENTRADA DE EDIFICAÇÃO - FORNECIMENTO E INSTALAÇÃO. AF_04/2018</t>
  </si>
  <si>
    <t>CABO TELEFÔNICO CTP-APL-50 30 PARES INSTALADO EM ENTRADA DE EDIFICAÇÃO - FORNECIMENTO E INSTALAÇÃO. AF_04/2018</t>
  </si>
  <si>
    <t>PINTURA ANTICORROSIVA DE DUTO METÁLICO. AF_04/2018</t>
  </si>
  <si>
    <t>INSTALACOES GAS CENTRAL P/ EDIFICIO RESIDENCIAL C/ 4 PAVTOS 16 UNID.  UMA CENTRAL POR BLOCO COM 16 PONTOS</t>
  </si>
  <si>
    <t>5.991,45</t>
  </si>
  <si>
    <t>MANOMETRO 0 A 200 PSI (0 A 14 KGF/CM2), D = 50MM - FORNECIMENTO E COLOCACAO</t>
  </si>
  <si>
    <t>124,13</t>
  </si>
  <si>
    <t>BOMBA CENTRIFUGA C/ MOTOR ELETRICO TRIFASICO 1CV</t>
  </si>
  <si>
    <t>1.279,54</t>
  </si>
  <si>
    <t>BOMBA SUBMERSIVEL ELETRICA, TRIFASICA, POTÊNCIA 3,75 HP, DIAMETRO DO ROTOR 90 MM SEMIABERTO, BOCAL DE SAIDA DIAMETRO DE 2 POLEGADAS, HM/Q = 5 M / 61,2 M3/H A 25,5 M / 3,6 M3/H</t>
  </si>
  <si>
    <t>2.815,16</t>
  </si>
  <si>
    <t>BOMBA RECALQUE D'AGUA TRIFASICA 10,0 HP</t>
  </si>
  <si>
    <t>5.511,35</t>
  </si>
  <si>
    <t>BOMBA RECALQUE D'AGUA TRIFASICA 3,0 HP</t>
  </si>
  <si>
    <t>1.778,53</t>
  </si>
  <si>
    <t>BOMBA RECALQUE D'AGUA DE ESTAGIOS TRIFASICA 2,0 HP</t>
  </si>
  <si>
    <t>2.058,20</t>
  </si>
  <si>
    <t>BOMBA RECALQUE D'AGUA TRIFASICA 1,5HP</t>
  </si>
  <si>
    <t>1.360,00</t>
  </si>
  <si>
    <t>BOMBA RECALQUE D'AGUA TRIFASICA 0,5 HP</t>
  </si>
  <si>
    <t>887,16</t>
  </si>
  <si>
    <t>BOMBA RECALQUE D'AGUA PREDIO 6 A 10 PAVTOS - 2UD</t>
  </si>
  <si>
    <t>5.136,46</t>
  </si>
  <si>
    <t>BOMBA RECALQUE D'AGUA PREDIO 3 A 5 PAVTOS - 2UD</t>
  </si>
  <si>
    <t>4.299,40</t>
  </si>
  <si>
    <t>CABO ELETRÔNICO CATEGORIA 5E, INSTALADO EM EDIFICAÇÃO RESIDENCIAL - FORNECIMENTO E INSTALAÇÃO. AF_03/2018</t>
  </si>
  <si>
    <t>CABO ELETRÔNICO CATEGORIA 5E, INSTALADO EM EDIFICAÇÃO INSTITUCIONAL - FORNECIMENTO E INSTALAÇÃO. AF_03/2018</t>
  </si>
  <si>
    <t>CABO ELETRÔNICO CATEGORIA 6, INSTALADO EM EDIFICAÇÃO RESIDENCIAL - FORNECIMENTO E INSTALAÇÃO. AF_03/2018</t>
  </si>
  <si>
    <t>CABO ELETRÔNICO CATEGORIA 6, INSTALADO EM EDIFICAÇÃO INSTITUCIONAL - FORNECIMENTO E INSTALAÇÃO. AF_03/2018</t>
  </si>
  <si>
    <t>PATCH PANEL 24 PORTAS, CATEGORIA 5E - FORNECIMENTO E INSTALAÇÃO. AF_03/2018</t>
  </si>
  <si>
    <t>413,77</t>
  </si>
  <si>
    <t>PATCH PANEL 24 PORTAS, CATEGORIA 6 - FORNECIMENTO E INSTALAÇÃO. AF_03/2018</t>
  </si>
  <si>
    <t>537,10</t>
  </si>
  <si>
    <t>PATCH PANEL 48 PORTAS, CATEGORIA 6 - FORNECIMENTO E INSTALAÇÃO. AF_03/2018</t>
  </si>
  <si>
    <t>882,61</t>
  </si>
  <si>
    <t>TOMADA DE REDE RJ45 - FORNECIMENTO E INSTALAÇÃO. AF_03/2018</t>
  </si>
  <si>
    <t>TOMADA PARA TELEFONE RJ11 - FORNECIMENTO E INSTALAÇÃO. AF_03/2018</t>
  </si>
  <si>
    <t>PATCH PANEL 48 PORTAS, CATEGORIA 5E - FORNECIMENTO E INSTALAÇÃO. AF_04/2018</t>
  </si>
  <si>
    <t>735,31</t>
  </si>
  <si>
    <t>TUBO, PVC, SOLDÁVEL, DN 20MM, INSTALADO EM RAMAL OU SUB-RAMAL DE ÁGUA - FORNECIMENTO E INSTALAÇÃO. AF_12/2014</t>
  </si>
  <si>
    <t>TUBO, PVC, SOLDÁVEL, DN 25MM, INSTALADO EM RAMAL OU SUB-RAMAL DE ÁGUA - FORNECIMENTO E INSTALAÇÃO. AF_12/2014</t>
  </si>
  <si>
    <t>16,76</t>
  </si>
  <si>
    <t>TUBO, PVC, SOLDÁVEL, DN 32MM, INSTALADO EM RAMAL OU SUB-RAMAL DE ÁGUA - FORNECIMENTO E INSTALAÇÃO. AF_12/2014</t>
  </si>
  <si>
    <t>23,28</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</si>
  <si>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</si>
  <si>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</si>
  <si>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</si>
  <si>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</si>
  <si>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</si>
  <si>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</si>
  <si>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</si>
  <si>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</si>
  <si>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21,01</t>
  </si>
  <si>
    <t>TUBO, PVC, SOLDÁVEL, DN 75MM, INSTALADO EM PRUMADA DE ÁGUA - FORNECIMENTO E INSTALAÇÃO. AF_12/2014</t>
  </si>
  <si>
    <t>34,66</t>
  </si>
  <si>
    <t>TUBO, PVC, SOLDÁVEL, DN 85MM, INSTALADO EM PRUMADA DE ÁGUA - FORNECIMENTO E INSTALAÇÃO. AF_12/2014</t>
  </si>
  <si>
    <t>43,10</t>
  </si>
  <si>
    <t>TUBO PVC, SÉRIE R, ÁGUA PLUVIAL, DN 40 MM, FORNECIDO E INSTALADO EM RAMAL DE ENCAMINHAMENTO. AF_12/2014</t>
  </si>
  <si>
    <t>17,37</t>
  </si>
  <si>
    <t>TUBO PVC, SÉRIE R, ÁGUA PLUVIAL, DN 50 MM, FORNECIDO E INSTALADO EM RAMAL DE ENCAMINHAMENTO. AF_12/2014</t>
  </si>
  <si>
    <t>23,38</t>
  </si>
  <si>
    <t>TUBO PVC, SÉRIE R, ÁGUA PLUVIAL, DN 75 MM, FORNECIDO E INSTALADO EM RAMAL DE ENCAMINHAMENTO. AF_12/2014</t>
  </si>
  <si>
    <t>34,16</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</si>
  <si>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</si>
  <si>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</si>
  <si>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</si>
  <si>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</si>
  <si>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73,24</t>
  </si>
  <si>
    <t>TUBO, CPVC, SOLDÁVEL, DN 15MM, INSTALADO EM RAMAL OU SUB-RAMAL DE ÁGUA - FORNECIMENTO E INSTALAÇÃO. AF_12/2014</t>
  </si>
  <si>
    <t>TUBO, CPVC, SOLDÁVEL, DN 22MM, INSTALADO EM RAMAL OU SUB-RAMAL DE ÁGUA - FORNECIMENTO E INSTALAÇÃO. AF_12/2014</t>
  </si>
  <si>
    <t>23,82</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</si>
  <si>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</si>
  <si>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</si>
  <si>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</si>
  <si>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</si>
  <si>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</si>
  <si>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35,51</t>
  </si>
  <si>
    <t>TUBO PVC, SERIE NORMAL, ESGOTO PREDIAL, DN 100 MM, FORNECIDO E INSTALADO EM RAMAL DE DESCARGA OU RAMAL DE ESGOTO SANITÁRIO. AF_12/2014</t>
  </si>
  <si>
    <t>TUBO, CPVC, SOLDÁVEL, DN 22MM, INSTALADO EM RAMAL DE DISTRIBUIÇÃO DE ÁGUA - FORNECIMENTO E INSTALAÇÃO. AF_12/2014</t>
  </si>
  <si>
    <t>15,20</t>
  </si>
  <si>
    <t>TUBO, CPVC, SOLDÁVEL, DN 28MM, INSTALADO EM RAMAL DE DISTRIBUIÇÃO DE ÁGUA - FORNECIMENTO E INSTALAÇÃO. AF_12/2014</t>
  </si>
  <si>
    <t>22,86</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</si>
  <si>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</si>
  <si>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</si>
  <si>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</si>
  <si>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</si>
  <si>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117,73</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</si>
  <si>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</si>
  <si>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</si>
  <si>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</si>
  <si>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20,65</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</si>
  <si>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</si>
  <si>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</si>
  <si>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</si>
  <si>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</si>
  <si>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</si>
  <si>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</si>
  <si>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</si>
  <si>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23,92</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</si>
  <si>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</si>
  <si>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</si>
  <si>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37,63</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</si>
  <si>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</si>
  <si>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</si>
  <si>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77,66</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</si>
  <si>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</si>
  <si>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</si>
  <si>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68,27</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</si>
  <si>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</si>
  <si>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</si>
  <si>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</si>
  <si>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60,02</t>
  </si>
  <si>
    <t>TUBO EM COBRE RÍGIDO, DN 22 MM, CLASSE E, SEM ISOLAMENTO, INSTALADO EM PRUMADA  FORNECIMENTO E INSTALAÇÃO. AF_12/2015</t>
  </si>
  <si>
    <t>32,87</t>
  </si>
  <si>
    <t>TUBO EM COBRE RÍGIDO, DN 28 MM, CLASSE E, SEM ISOLAMENTO, INSTALADO EM PRUMADA  FORNECIMENTO E INSTALAÇÃO. AF_12/2015</t>
  </si>
  <si>
    <t>TUBO EM COBRE RÍGIDO, DN 35 MM, CLASSE E, SEM ISOLAMENTO, INSTALADO EM PRUMADA  FORNECIMENTO E INSTALAÇÃO. AF_12/2015</t>
  </si>
  <si>
    <t>59,85</t>
  </si>
  <si>
    <t>TUBO EM COBRE RÍGIDO, DN 42 MM, CLASSE E, SEM ISOLAMENTO, INSTALADO EM PRUMADA  FORNECIMENTO E INSTALAÇÃO. AF_12/2015</t>
  </si>
  <si>
    <t>80,35</t>
  </si>
  <si>
    <t>TUBO EM COBRE RÍGIDO, DN 54 MM, CLASSE E, SEM ISOLAMENTO, INSTALADO EM PRUMADA  FORNECIMENTO E INSTALAÇÃO. AF_12/2015</t>
  </si>
  <si>
    <t>115,94</t>
  </si>
  <si>
    <t>TUBO EM COBRE RÍGIDO, DN 66 MM, CLASSE E, SEM ISOLAMENTO, INSTALADO EM PRUMADA  FORNECIMENTO E INSTALAÇÃO. AF_12/2015</t>
  </si>
  <si>
    <t>162,57</t>
  </si>
  <si>
    <t>TUBO EM COBRE RÍGIDO, DN 22 MM, CLASSE E, COM ISOLAMENTO, INSTALADO EM PRUMADA  FORNECIMENTO E INSTALAÇÃO. AF_12/2015</t>
  </si>
  <si>
    <t>91,66</t>
  </si>
  <si>
    <t>TUBO EM COBRE RÍGIDO, DN 28 MM, CLASSE E, COM ISOLAMENTO, INSTALADO EM PRUMADA  FORNECIMENTO E INSTALAÇÃO. AF_12/2015</t>
  </si>
  <si>
    <t>102,74</t>
  </si>
  <si>
    <t>TUBO EM COBRE RÍGIDO, DN 35 MM, CLASSE E, COM ISOLAMENTO, INSTALADO EM PRUMADA  FORNECIMENTO E INSTALAÇÃO. AF_12/2015</t>
  </si>
  <si>
    <t>137,13</t>
  </si>
  <si>
    <t>TUBO EM COBRE RÍGIDO, DN 42 MM, CLASSE E, COM ISOLAMENTO, INSTALADO EM PRUMADA  FORNECIMENTO E INSTALAÇÃO. AF_12/2015</t>
  </si>
  <si>
    <t>168,47</t>
  </si>
  <si>
    <t>TUBO EM COBRE RÍGIDO, DN 54 MM, CLASSE E, COM ISOLAMENTO, INSTALADO EM PRUMADA  FORNECIMENTO E INSTALAÇÃO. AF_12/2015</t>
  </si>
  <si>
    <t>221,19</t>
  </si>
  <si>
    <t>TUBO EM COBRE RÍGIDO, DN 66 MM, CLASSE E, COM ISOLAMENTO, INSTALADO EM PRUMADA  FORNECIMENTO E INSTALAÇÃO. AF_12/2015</t>
  </si>
  <si>
    <t>269,31</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</si>
  <si>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</si>
  <si>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</si>
  <si>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36,42</t>
  </si>
  <si>
    <t>TUBO EM COBRE RÍGIDO, DN 28 MM, CLASSE E, SEM ISOLAMENTO, INSTALADO EM RAMAL DE DISTRIBUIÇÃO  FORNECIMENTO E INSTALAÇÃO. AF_12/2015</t>
  </si>
  <si>
    <t>45,39</t>
  </si>
  <si>
    <t>TUBO EM COBRE RÍGIDO, DN 15 MM, CLASSE E, COM ISOLAMENTO, INSTALADO EM RAMAL DE DISTRIBUIÇÃO  FORNECIMENTO E INSTALAÇÃO. AF_12/2015</t>
  </si>
  <si>
    <t>36,97</t>
  </si>
  <si>
    <t>TUBO EM COBRE RÍGIDO, DN 22 MM, CLASSE E, COM ISOLAMENTO, INSTALADO EM RAMAL DE DISTRIBUIÇÃO  FORNECIMENTO E INSTALAÇÃO. AF_12/2015</t>
  </si>
  <si>
    <t>96,99</t>
  </si>
  <si>
    <t>TUBO EM COBRE RÍGIDO, DN 28 MM, CLASSE E, COM ISOLAMENTO, INSTALADO EM RAMAL DE DISTRIBUIÇÃO  FORNECIMENTO E INSTALAÇÃO. AF_12/2015</t>
  </si>
  <si>
    <t>108,36</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</si>
  <si>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</si>
  <si>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</si>
  <si>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</si>
  <si>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63,60</t>
  </si>
  <si>
    <t>TUBO EM COBRE RÍGIDO, DN 15 MM, CLASSE E, COM ISOLAMENTO, INSTALADO EM RAMAL E SUB-RAMAL  FORNECIMENTO E INSTALAÇÃO. AF_12/2015</t>
  </si>
  <si>
    <t>TUBO EM COBRE RÍGIDO, DN 22 MM, CLASSE E, COM ISOLAMENTO, INSTALADO EM RAMAL E SUB-RAMAL  FORNECIMENTO E INSTALAÇÃO. AF_12/2015</t>
  </si>
  <si>
    <t>108,48</t>
  </si>
  <si>
    <t>TUBO EM COBRE RÍGIDO, DN 28 MM, CLASSE E, COM ISOLAMENTO, INSTALADO EM RAMAL E SUB-RAMAL  FORNECIMENTO E INSTALAÇÃO. AF_12/2015</t>
  </si>
  <si>
    <t>124,67</t>
  </si>
  <si>
    <t>TUBO DE AÇO GALVANIZADO COM COSTURA, CLASSE MÉDIA, CONEXÃO RANHURADA, DN 50 (2"), INSTALADO EM PRUMADAS - FORNECIMENTO E INSTALAÇÃO. AF_12/2015</t>
  </si>
  <si>
    <t>66,03</t>
  </si>
  <si>
    <t>TUBO DE AÇO GALVANIZADO COM COSTURA, CLASSE MÉDIA, CONEXÃO RANHURADA, DN 65 (2 1/2"), INSTALADO EM PRUMADAS - FORNECIMENTO E INSTALAÇÃO. AF_12/2015</t>
  </si>
  <si>
    <t>81,11</t>
  </si>
  <si>
    <t>TUBO DE AÇO GALVANIZADO COM COSTURA, CLASSE MÉDIA, CONEXÃO RANHURADA, DN 80 (3"), INSTALADO EM PRUMADAS - FORNECIMENTO E INSTALAÇÃO. AF_12/2015</t>
  </si>
  <si>
    <t>TUBO DE AÇO PRETO SEM COSTURA, CONEXÃO SOLDADA, DN 50 (2"), INSTALADO EM PRUMADAS - FORNECIMENTO E INSTALAÇÃO. AF_12/2015</t>
  </si>
  <si>
    <t>77,41</t>
  </si>
  <si>
    <t>TUBO DE AÇO PRETO SEM COSTURA, CONEXÃO SOLDADA, DN 65 (2 1/2"), INSTALADO EM PRUMADAS - FORNECIMENTO E INSTALAÇÃO. AF_12/2015</t>
  </si>
  <si>
    <t>113,70</t>
  </si>
  <si>
    <t>TUBO DE AÇO GALVANIZADO COM COSTURA, CLASSE MÉDIA, DN 50 (2"), CONEXÃO ROSQUEADA, INSTALADO EM PRUMADAS - FORNECIMENTO E INSTALAÇÃO. AF_12/2015</t>
  </si>
  <si>
    <t>73,80</t>
  </si>
  <si>
    <t>TUBO DE AÇO GALVANIZADO COM COSTURA, CLASSE MÉDIA, DN 65 (2 1/2"), CONEXÃO ROSQUEADA, INSTALADO EM PRUMADAS - FORNECIMENTO E INSTALAÇÃO. AF_12/2015</t>
  </si>
  <si>
    <t>88,93</t>
  </si>
  <si>
    <t>TUBO DE AÇO GALVANIZADO COM COSTURA, CLASSE MÉDIA, DN 80 (3"), CONEXÃO ROSQUEADA, INSTALADO EM PRUMADAS - FORNECIMENTO E INSTALAÇÃO. AF_12/2015</t>
  </si>
  <si>
    <t>114,65</t>
  </si>
  <si>
    <t>TUBO DE AÇO PRETO SEM COSTURA, CONEXÃO SOLDADA, DN 50 (2"), INSTALADO EM REDE DE ALIMENTAÇÃO PARA HIDRANTE - FORNECIMENTO E INSTALAÇÃO. AF_12/2015</t>
  </si>
  <si>
    <t>TUBO DE AÇO PRETO SEM COSTURA, CONEXÃO SOLDADA, DN 65 (2 1/2"), INSTALADO EM REDE DE ALIMENTAÇÃO PARA HIDRANTE - FORNECIMENTO E INSTALAÇÃO. AF_12/2015</t>
  </si>
  <si>
    <t>96,16</t>
  </si>
  <si>
    <t>TUBO DE AÇO GALVANIZADO COM COSTURA, CLASSE MÉDIA, DN 32 (1 1/4"), CONEXÃO ROSQUEADA, INSTALADO EM REDE DE ALIMENTAÇÃO PARA HIDRANTE - FORNECIMENTO E INSTALAÇÃO. AF_12/2015</t>
  </si>
  <si>
    <t>40,14</t>
  </si>
  <si>
    <t>TUBO DE AÇO GALVANIZADO COM COSTURA, CLASSE MÉDIA, DN 40 (1 1/2"), CONEXÃO ROSQUEADA, INSTALADO EM REDE DE ALIMENTAÇÃO PARA HIDRANTE - FORNECIMENTO E INSTALAÇÃO. AF_12/2015</t>
  </si>
  <si>
    <t>46,16</t>
  </si>
  <si>
    <t>TUBO DE AÇO GALVANIZADO COM COSTURA, CLASSE MÉDIA, DN 50 (2"), CONEXÃO ROSQUEADA, INSTALADO EM REDE DE ALIMENTAÇÃO PARA HIDRANTE - FORNECIMENTO E INSTALAÇÃO. AF_12/2015</t>
  </si>
  <si>
    <t>64,21</t>
  </si>
  <si>
    <t>TUBO DE AÇO GALVANIZADO COM COSTURA, CLASSE MÉDIA, DN 65 (2 1/2"), CONEXÃO ROSQUEADA, INSTALADO EM REDE DE ALIMENTAÇÃO PARA HIDRANTE - FORNECIMENTO E INSTALAÇÃO. AF_12/2015</t>
  </si>
  <si>
    <t>TUBO DE AÇO GALVANIZADO COM COSTURA, CLASSE MÉDIA, DN 80 (3"), CONEXÃO ROSQUEADA, INSTALADO EM REDE DE ALIMENTAÇÃO PARA HIDRANTE - FORNECIMENTO E INSTALAÇÃO. AF_12/2015</t>
  </si>
  <si>
    <t>104,22</t>
  </si>
  <si>
    <t>TUBO DE AÇO PRETO SEM COSTURA, CONEXÃO SOLDADA, DN 40 (1 1/2"), INSTALADO EM REDE DE ALIMENTAÇÃO PARA SPRINKLER - FORNECIMENTO E INSTALAÇÃO. AF_12/2015</t>
  </si>
  <si>
    <t>52,27</t>
  </si>
  <si>
    <t>TUBO DE AÇO PRETO SEM COSTURA, CONEXÃO SOLDADA, DN 50 (2"), INSTALADO EM REDE DE ALIMENTAÇÃO PARA SPRINKLER - FORNECIMENTO E INSTALAÇÃO. AF_12/2015</t>
  </si>
  <si>
    <t>TUBO DE AÇO PRETO SEM COSTURA, CONEXÃO SOLDADA, DN 65 (2 1/2"), INSTALADO EM REDE DE ALIMENTAÇÃO PARA SPRINKLER - FORNECIMENTO E INSTALAÇÃO. AF_12/2015</t>
  </si>
  <si>
    <t>99,20</t>
  </si>
  <si>
    <t>TUBO DE AÇO GALVANIZADO COM COSTURA, CLASSE MÉDIA, CONEXÃO ROSQUEADA, DN 32 (1 1/4"), INSTALADO EM REDE DE ALIMENTAÇÃO PARA SPRINKLER - FORNECIMENTO E INSTALAÇÃO. AF_12/2015</t>
  </si>
  <si>
    <t>43,67</t>
  </si>
  <si>
    <t>TUBO DE AÇO GALVANIZADO COM COSTURA, CLASSE MÉDIA, CONEXÃO ROSQUEADA, DN 40 (1 1/2"), INSTALADO EM REDE DE ALIMENTAÇÃO PARA SPRINKLER - FORNECIMENTO E INSTALAÇÃO. AF_12/2015</t>
  </si>
  <si>
    <t>49,73</t>
  </si>
  <si>
    <t>TUBO DE AÇO GALVANIZADO COM COSTURA, CLASSE MÉDIA, CONEXÃO ROSQUEADA, DN 50 (2"), INSTALADO EM REDE DE ALIMENTAÇÃO PARA SPRINKLER - FORNECIMENTO E INSTALAÇÃO. AF_12/2015</t>
  </si>
  <si>
    <t>67,78</t>
  </si>
  <si>
    <t>TUBO DE AÇO GALVANIZADO COM COSTURA, CLASSE MÉDIA, CONEXÃO ROSQUEADA, DN 65 (2 1/2"), INSTALADO EM REDE DE ALIMENTAÇÃO PARA SPRINKLER - FORNECIMENTO E INSTALAÇÃO. AF_12/2015</t>
  </si>
  <si>
    <t>TUBO DE AÇO GALVANIZADO COM COSTURA, CLASSE MÉDIA, CONEXÃO ROSQUEADA, DN 80 (3"), INSTALADO EM REDE DE ALIMENTAÇÃO PARA SPRINKLER - FORNECIMENTO E INSTALAÇÃO. AF_12/2015</t>
  </si>
  <si>
    <t>TUBO DE AÇO GALVANIZADO COM COSTURA, CLASSE MÉDIA, CONEXÃO ROSQUEADA, DN 15 (1/2"), INSTALADO EM RAMAIS E SUB-RAMAIS DE GÁS - FORNECIMENTO E INSTALAÇÃO. AF_12/2015</t>
  </si>
  <si>
    <t>TUBO DE AÇO GALVANIZADO COM COSTURA, CLASSE MÉDIA, CONEXÃO ROSQUEADA, DN 20 (3/4"), INSTALADO EM RAMAIS E SUB-RAMAIS DE GÁS - FORNECIMENTO E INSTALAÇÃO. AF_12/2015</t>
  </si>
  <si>
    <t>TUBO DE AÇO PRETO SEM COSTURA, CLASSE MÉDIA, CONEXÃO SOLDADA, DN 15 (1/2"), INSTALADO EM RAMAIS E SUB-RAMAIS DE GÁS - FORNECIMENTO E INSTALAÇÃO. AF_12/2015</t>
  </si>
  <si>
    <t>26,70</t>
  </si>
  <si>
    <t>TUBO DE AÇO PRETO SEM COSTURA, CLASSE MÉDIA, CONEXÃO SOLDADA, DN 20 (3/4"), INSTALADO EM RAMAIS E SUB-RAMAIS DE GÁS - FORNECIMENTO E INSTALAÇÃO. AF_12/2015</t>
  </si>
  <si>
    <t>38,89</t>
  </si>
  <si>
    <t>TUBO DE AÇO GALVANIZADO COM COSTURA, CLASSE MÉDIA, DN 50 (2), CONEXÃO ROSQUEADA, INSTALADO EM RESERVAÇÃO DE ÁGUA DE EDIFICAÇÃO QUE POSSUA RESERVATÓRIO DE FIBRA/FIBROCIMENTO  FORNECIMENTO E INSTALAÇÃO. AF_06/2016</t>
  </si>
  <si>
    <t>73,13</t>
  </si>
  <si>
    <t>TUBO DE AÇO GALVANIZADO COM COSTURA, CLASSE MÉDIA, DN 65 (2 1/2), CONEXÃO ROSQUEADA, INSTALADO EM RESERVAÇÃO DE ÁGUA DE EDIFICAÇÃO QUE POSSUA RESERVATÓRIO DE FIBRA/FIBROCIMENTO  FORNECIMENTO E INSTALAÇÃO. AF_06/2016</t>
  </si>
  <si>
    <t>85,66</t>
  </si>
  <si>
    <t>TUBO DE AÇO GALVANIZADO COM COSTURA, CLASSE MÉDIA, DN 80 (3), CONEXÃO ROSQUEADA, INSTALADO EM RESERVAÇÃO DE ÁGUA DE EDIFICAÇÃO QUE POSSUA RESERVATÓRIO DE FIBRA/FIBROCIMENTO  FORNECIMENTO E INSTALAÇÃO. AF_06/2016</t>
  </si>
  <si>
    <t>120,60</t>
  </si>
  <si>
    <t>TUBO EM COBRE RÍGIDO, DN 54 MM, CLASSE E, SEM ISOLAMENTO, INSTALADO EM RESERVAÇÃO DE ÁGUA DE EDIFICAÇÃO QUE POSSUA RESERVATÓRIO DE FIBRA/FIBROCIMENTO  FORNECIMENTO E INSTALAÇÃO. AF_06/2016</t>
  </si>
  <si>
    <t>129,79</t>
  </si>
  <si>
    <t>TUBO EM COBRE RÍGIDO, DN 66 MM, CLASSE E, SEM ISOLAMENTO, INSTALADO EM RESERVAÇÃO DE ÁGUA DE EDIFICAÇÃO QUE POSSUA RESERVATÓRIO DE FIBRA/FIBROCIMENTO  FORNECIMENTO E INSTALAÇÃO. AF_06/2016</t>
  </si>
  <si>
    <t>172,68</t>
  </si>
  <si>
    <t>TUBO EM COBRE RÍGIDO, DN 79 MM, CLASSE E, SEM ISOLAMENTO, INSTALADO EM RESERVAÇÃO DE ÁGUA DE EDIFICAÇÃO QUE POSSUA RESERVATÓRIO DE FIBRA/FIBROCIMENTO  FORNECIMENTO E INSTALAÇÃO. AF_06/2016</t>
  </si>
  <si>
    <t>234,56</t>
  </si>
  <si>
    <t>TUBO EM COBRE RÍGIDO, DN 104 MM, CLASSE E, SEM ISOLAMENTO, INSTALADO EM RESERVAÇÃO DE ÁGUA DE EDIFICAÇÃO QUE POSSUA RESERVATÓRIO DE FIBRA/FIBROCIMENTO  FORNECIMENTO E INSTALAÇÃO. AF_06/2016</t>
  </si>
  <si>
    <t>332,99</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</si>
  <si>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</si>
  <si>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</si>
  <si>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</si>
  <si>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</si>
  <si>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</si>
  <si>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</si>
  <si>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</si>
  <si>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</si>
  <si>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78,61</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</si>
  <si>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</si>
  <si>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</si>
  <si>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</si>
  <si>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27,73</t>
  </si>
  <si>
    <t>TUBO, CPVC, SOLDÁVEL, DN 42 MM, INSTALADO EM RESERVAÇÃO DE ÁGUA DE EDIFICAÇÃO QUE POSSUA RESERVATÓRIO DE FIBRA/FIBROCIMENTO  FORNECIMENTO E INSTALAÇÃO. AF_06/2016</t>
  </si>
  <si>
    <t>35,80</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</si>
  <si>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</si>
  <si>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</si>
  <si>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78,07</t>
  </si>
  <si>
    <t>TUBO, CPVC, SOLDÁVEL, DN 89 MM, INSTALADO EM RESERVAÇÃO DE ÁGUA DE EDIFICAÇÃO QUE POSSUA RESERVATÓRIO DE FIBRA/FIBROCIMENTO  FORNECIMENTO E INSTALAÇÃO. AF_06/2016</t>
  </si>
  <si>
    <t>136,93</t>
  </si>
  <si>
    <t>TUBO DE AÇO PRETO SEM COSTURA, CONEXÃO SOLDADA, DN 40 (1 1/2"), INSTALADO EM REDE DE ALIMENTAÇÃO PARA HIDRANTE - FORNECIMENTO E INSTALAÇÃO. AF_12/2015</t>
  </si>
  <si>
    <t>49,24</t>
  </si>
  <si>
    <t>TUBO, PPR, DN 25, CLASSE PN 20,  INSTALADO EM RAMAL OU SUB-RAMAL DE ÁGUA  FORNECIMENTO E INSTALAÇÃO. AF_06/2015</t>
  </si>
  <si>
    <t>TUBO, PPR, DN 25, CLASSE PN 25 INSTALADO EM RAMAL OU SUB-RAMAL DE ÁGUA  FORNECIMENTO E INSTALAÇÃO. AF_06/2015</t>
  </si>
  <si>
    <t>23,37</t>
  </si>
  <si>
    <t>TUBO, PPR, DN 25, CLASSE PN 20,  INSTALADO EM RAMAL DE DISTRIBUIÇÃO DE ÁGUA  FORNECIMENTO E INSTALAÇÃO. AF_06/2015</t>
  </si>
  <si>
    <t>TUBO, PPR, DN 32, CLASSE PN 12,  INSTALADO EM RAMAL DE DISTRIBUIÇÃO DE ÁGUA  FORNECIMENTO E INSTALAÇÃO. AF_06/2015</t>
  </si>
  <si>
    <t>18,16</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</si>
  <si>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</si>
  <si>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</si>
  <si>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</si>
  <si>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</si>
  <si>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34,03</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</si>
  <si>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</si>
  <si>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</si>
  <si>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</si>
  <si>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</si>
  <si>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</si>
  <si>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31,07</t>
  </si>
  <si>
    <t>TUBO, PPR, DN 75, CLASSE PN 12,  INSTALADO EM PRUMADA DE ÁGUA  FORNECIMENTO E INSTALAÇÃO. AF_06/2015</t>
  </si>
  <si>
    <t>TUBO, PPR, DN 90, CLASSE PN 12,  INSTALADO EM PRUMADA DE ÁGUA  FORNECIMENTO E INSTALAÇÃO. AF_06/2015</t>
  </si>
  <si>
    <t>71,10</t>
  </si>
  <si>
    <t>TUBO, PPR, DN 110, CLASSE PN 12,  INSTALADO EM PRUMADA DE ÁGUA  FORNECIMENTO E INSTALAÇÃO. AF_06/2015</t>
  </si>
  <si>
    <t>123,20</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</si>
  <si>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</si>
  <si>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</si>
  <si>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</si>
  <si>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</si>
  <si>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27,85</t>
  </si>
  <si>
    <t>TUBO, PPR, DN 63, CLASSE PN 25,  INSTALADO EM PRUMADA DE ÁGUA  FORNECIMENTO E INSTALAÇÃO. AF_06/2015</t>
  </si>
  <si>
    <t>TUBO, PPR, DN 75, CLASSE PN 25,  INSTALADO EM PRUMADA DE ÁGUA  FORNECIMENTO E INSTALAÇÃO. AF_06/2015</t>
  </si>
  <si>
    <t>69,79</t>
  </si>
  <si>
    <t>TUBO, PPR, DN 90, CLASSE PN 25,  INSTALADO EM PRUMADA DE ÁGUA  FORNECIMENTO E INSTALAÇÃO. AF_06/2015</t>
  </si>
  <si>
    <t>102,87</t>
  </si>
  <si>
    <t>TUBO, PPR, DN 110, CLASSE PN 25,  INSTALADO EM PRUMADA DE ÁGUA  FORNECIMENTO E INSTALAÇÃO. AF_06/2015</t>
  </si>
  <si>
    <t>141,02</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</si>
  <si>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</si>
  <si>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</si>
  <si>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11,77</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</si>
  <si>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</si>
  <si>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</si>
  <si>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</si>
  <si>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25,84</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</si>
  <si>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</si>
  <si>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</si>
  <si>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</si>
  <si>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71,79</t>
  </si>
  <si>
    <t>TUBO, PPR, DN 110, CLASSE PN 12,  INSTALADO EM RESERVAÇÃO DE ÁGUA DE EDIFICAÇÃO QUE POSSUA RESERVATÓRIO DE FIBRA/FIBROCIMENTO  FORNECIMENTO E INSTALAÇÃO. AF_06/2016</t>
  </si>
  <si>
    <t>116,91</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</si>
  <si>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</si>
  <si>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</si>
  <si>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</si>
  <si>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18,25</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</si>
  <si>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</si>
  <si>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</si>
  <si>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</si>
  <si>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40,85</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</si>
  <si>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</si>
  <si>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</si>
  <si>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102,43</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</si>
  <si>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</si>
  <si>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</si>
  <si>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</si>
  <si>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</si>
  <si>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</si>
  <si>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</si>
  <si>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</si>
  <si>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</si>
  <si>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</si>
  <si>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</si>
  <si>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</si>
  <si>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30,35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</si>
  <si>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</si>
  <si>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</si>
  <si>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46,04</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</si>
  <si>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</si>
  <si>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</si>
  <si>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30,64</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</si>
  <si>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</si>
  <si>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</si>
  <si>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</si>
  <si>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47,09</t>
  </si>
  <si>
    <t>TUBO EM COBRE RÍGIDO, DN 28 MM, CLASSE A, SEM ISOLAMENTO, INSTALADO EM PRUMADA  FORNECIMENTO E INSTALAÇÃO. AF_12/2015</t>
  </si>
  <si>
    <t>59,79</t>
  </si>
  <si>
    <t>TUBO EM COBRE RÍGIDO, DN 35 MM, CLASSE A, SEM ISOLAMENTO, INSTALADO EM PRUMADA  FORNECIMENTO E INSTALAÇÃO. AF_12/2015</t>
  </si>
  <si>
    <t>89,63</t>
  </si>
  <si>
    <t>TUBO EM COBRE RÍGIDO, DN 42 MM, CLASSE A, SEM ISOLAMENTO, INSTALADO EM PRUMADA  FORNECIMENTO E INSTALAÇÃO. AF_12/2015</t>
  </si>
  <si>
    <t>107,71</t>
  </si>
  <si>
    <t>TUBO EM COBRE RÍGIDO, DN 54 MM, CLASSE A, SEM ISOLAMENTO, INSTALADO EM PRUMADA  FORNECIMENTO E INSTALAÇÃO. AF_12/2015</t>
  </si>
  <si>
    <t>TUBO EM COBRE RÍGIDO, DN 66 MM, CLASSE A, SEM ISOLAMENTO, INSTALADO EM PRUMADA  FORNECIMENTO E INSTALAÇÃO. AF_12/2015</t>
  </si>
  <si>
    <t>116,56</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</si>
  <si>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</si>
  <si>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</si>
  <si>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</si>
  <si>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</si>
  <si>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40,37</t>
  </si>
  <si>
    <t>TUBO EM COBRE RÍGIDO, DN 22 MM, CLASSE A, SEM ISOLAMENTO, INSTALADO EM RAMAL E SUB-RAMAL  FORNECIMENTO E INSTALAÇÃO. AF_12/2015</t>
  </si>
  <si>
    <t>TUBO EM COBRE RÍGIDO, DN 28 MM, CLASSE A, SEM ISOLAMENTO, INSTALADO EM RAMAL E SUB-RAMAL  FORNECIMENTO E INSTALAÇÃO. AF_12/2015</t>
  </si>
  <si>
    <t>81,79</t>
  </si>
  <si>
    <t>TUBO EM COBRE RÍGIDO, DN 22 MM, CLASSE I, SEM ISOLAMENTO, INSTALADO EM PRUMADA  FORNECIMENTO E INSTALAÇÃO. AF_12/2015</t>
  </si>
  <si>
    <t>56,63</t>
  </si>
  <si>
    <t>TUBO EM COBRE RÍGIDO, DN 28 MM, CLASSE I, SEM ISOLAMENTO, INSTALADO EM PRUMADA  FORNECIMENTO E INSTALAÇÃO. AF_12/2015</t>
  </si>
  <si>
    <t>78,16</t>
  </si>
  <si>
    <t>TUBO EM COBRE RÍGIDO, DN 35 MM, CLASSE I, SEM ISOLAMENTO, INSTALADO EM PRUMADA  FORNECIMENTO E INSTALAÇÃO. AF_12/2015</t>
  </si>
  <si>
    <t>112,49</t>
  </si>
  <si>
    <t>TUBO EM COBRE RÍGIDO, DN 42 MM, CLASSE I, SEM ISOLAMENTO, INSTALADO EM PRUMADA  FORNECIMENTO E INSTALAÇÃO. AF_12/2015</t>
  </si>
  <si>
    <t>136,54</t>
  </si>
  <si>
    <t>TUBO EM COBRE RÍGIDO, DN 54 MM, CLASSE I, SEM ISOLAMENTO, INSTALADO EM PRUMADA  FORNECIMENTO E INSTALAÇÃO. AF_12/2015</t>
  </si>
  <si>
    <t>188,68</t>
  </si>
  <si>
    <t>TUBO EM COBRE RÍGIDO, DN 66 MM, CLASSE I, SEM ISOLAMENTO, INSTALADO EM PRUMADA  FORNECIMENTO E INSTALAÇÃO. AF_12/2015</t>
  </si>
  <si>
    <t>244,41</t>
  </si>
  <si>
    <t>TUBO EM COBRE RÍGIDO, DN 15 MM, CLASSE I, SEM ISOLAMENTO, INSTALADO EM RAMAL DE DISTRIBUIÇÃO  FORNECIMENTO E INSTALAÇÃO. AF_12/2015</t>
  </si>
  <si>
    <t>38,25</t>
  </si>
  <si>
    <t>TUBO EM COBRE RÍGIDO, DN 22 MM, CLASSE I, SEM ISOLAMENTO, INSTALADO EM RAMAL DE DISTRIBUIÇÃO FORNECIMENTO E INSTALAÇÃO. AF_12/2015</t>
  </si>
  <si>
    <t>60,18</t>
  </si>
  <si>
    <t>TUBO EM COBRE RÍGIDO, DN 28 MM, CLASSE I, SEM ISOLAMENTO, INSTALADO EM RAMAL DE DISTRIBUIÇÃO FORNECIMENTO E INSTALAÇÃO. AF_12/2015</t>
  </si>
  <si>
    <t>81,95</t>
  </si>
  <si>
    <t>TUBO EM COBRE RÍGIDO, DN 15 MM, CLASSE I, SEM ISOLAMENTO, INSTALADO EM RAMAL E SUB-RAMAL  FORNECIMENTO E INSTALAÇÃO. AF_12/2015</t>
  </si>
  <si>
    <t>46,02</t>
  </si>
  <si>
    <t>TUBO EM COBRE RÍGIDO, DN 22 MM, CLASSE I, SEM ISOLAMENTO, INSTALADO EM RAMAL E SUB-RAMAL  FORNECIMENTO E INSTALAÇÃO. AF_12/2015</t>
  </si>
  <si>
    <t>TUBO EM COBRE RÍGIDO, DN 28 MM, CLASSE I, SEM ISOLAMENTO, INSTALADO EM RAMAL E SUB-RAMAL  FORNECIMENTO E INSTALAÇÃO. AF_12/2015</t>
  </si>
  <si>
    <t>100,16</t>
  </si>
  <si>
    <t>TUBO DE AÇO GALVANIZADO COM COSTURA, CLASSE MÉDIA, DN 25 (1"), CONEXÃO ROSQUEADA, INSTALADO EM REDE DE ALIMENTAÇÃO PARA HIDRANTE - FORNECIMENTO E INSTALAÇÃO. AF_12/2015</t>
  </si>
  <si>
    <t>TUBO DE AÇO GALVANIZADO COM COSTURA, CLASSE MÉDIA, CONEXÃO ROSQUEADA, DN 25 (1"), INSTALADO EM REDE DE ALIMENTAÇÃO PARA SPRINKLER - FORNECIMENTO E INSTALAÇÃO. AF_12/2015</t>
  </si>
  <si>
    <t>TUBO DE AÇO GALVANIZADO COM COSTURA, CLASSE MÉDIA, CONEXÃO ROSQUEADA, DN 25 (1"), INSTALADO EM RAMAIS  E SUB-RAMAIS DE GÁS - FORNECIMENTO E INSTALAÇÃO. AF_12/2015</t>
  </si>
  <si>
    <t>44,30</t>
  </si>
  <si>
    <t>CAP PVC ESGOTO 50MM (TAMPÃO) - FORNECIMENTO E INSTALAÇÃO</t>
  </si>
  <si>
    <t>CAP PVC ESGOTO 75MM (TAMPÃO) - FORNECIMENTO E INSTALAÇÃO</t>
  </si>
  <si>
    <t>CAP PVC ESGOTO 100MM (TAMPÃO) - FORNECIMENTO E INSTALAÇÃO</t>
  </si>
  <si>
    <t>13,53</t>
  </si>
  <si>
    <t>COTOVELO DE AÇO GALVANIZADO 4" - FORNECIMENTO E INSTALAÇÃO</t>
  </si>
  <si>
    <t>192,68</t>
  </si>
  <si>
    <t>COTOVELO DE AÇO GALVANIZADO 5" - FORNECIMENTO E INSTALAÇÃO</t>
  </si>
  <si>
    <t>270,76</t>
  </si>
  <si>
    <t>COTOVELO DE AÇO GALVANIZADO 6" - FORNECIMENTO E INSTALAÇÃO</t>
  </si>
  <si>
    <t>635,46</t>
  </si>
  <si>
    <t>UNIAO DE ACO GALVANIZADO 4" - FORNECIMENTO E INSTALACAO</t>
  </si>
  <si>
    <t>271,67</t>
  </si>
  <si>
    <t>LUVA DE ACO GALVANIZADO 4" - FORNECIMENTO E INSTALACAO</t>
  </si>
  <si>
    <t>113,52</t>
  </si>
  <si>
    <t>LUVA DE ACO GALVANIZADO 5" - FORNECIMENTO E INSTALACAO</t>
  </si>
  <si>
    <t>198,53</t>
  </si>
  <si>
    <t>LUVA DE ACO GALVANIZADO 6" - FORNECIMENTO E INSTALACAO</t>
  </si>
  <si>
    <t>319,30</t>
  </si>
  <si>
    <t>LUVA REDUCAO ACO GALVANIZADO 4X2.1/2" - FORNECIMENTO E INSTALACAO</t>
  </si>
  <si>
    <t>LUVA REDUCAO ACO GALVANIZADO 4X2" - FORNECIMENTO E INSTALACAO</t>
  </si>
  <si>
    <t>153,73</t>
  </si>
  <si>
    <t>LUVA REDUCAO ACO GALVANIZADO 4X3" - FORNECIMENTO E INSTALACAO</t>
  </si>
  <si>
    <t>158,18</t>
  </si>
  <si>
    <t>NIPLE DE ACO GALVANIZADO 4" - FORNECIMENTO E INSTALACAO</t>
  </si>
  <si>
    <t>109,66</t>
  </si>
  <si>
    <t>NIPLE DE ACO GALVANIZADO 5" - FORNECIMENTO E INSTALACAO</t>
  </si>
  <si>
    <t>221,98</t>
  </si>
  <si>
    <t>NIPLE DE ACO GALVANIZADO 6" - FORNECIMENTO E INSTALACAO</t>
  </si>
  <si>
    <t>357,46</t>
  </si>
  <si>
    <t>TE DE ACO GALVANIZADO 4" - FORNECIMENTO E INSTALACAO</t>
  </si>
  <si>
    <t>241,93</t>
  </si>
  <si>
    <t>TE DE ACO GALVANIZADO 5" - FORNECIMENTO E INSTALACAO</t>
  </si>
  <si>
    <t>333,95</t>
  </si>
  <si>
    <t>TE DE ACO GALVANIZADO 6" - FORNECIMENTO E INSTALACAO</t>
  </si>
  <si>
    <t>727,27</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</si>
  <si>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</si>
  <si>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</si>
  <si>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</si>
  <si>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7,23</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</si>
  <si>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</si>
  <si>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</si>
  <si>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</si>
  <si>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</si>
  <si>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</si>
  <si>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</si>
  <si>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</si>
  <si>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</si>
  <si>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</si>
  <si>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</si>
  <si>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</si>
  <si>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</si>
  <si>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</si>
  <si>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</si>
  <si>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</si>
  <si>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</si>
  <si>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4,32</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</si>
  <si>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</si>
  <si>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</si>
  <si>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</si>
  <si>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</si>
  <si>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</si>
  <si>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</si>
  <si>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11,52</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</si>
  <si>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</si>
  <si>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</si>
  <si>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</si>
  <si>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</si>
  <si>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</si>
  <si>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</si>
  <si>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</si>
  <si>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</si>
  <si>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</si>
  <si>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</si>
  <si>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</si>
  <si>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</si>
  <si>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14,99</t>
  </si>
  <si>
    <t>TE, PVC, SOLDÁVEL, DN 25MM, INSTALADO EM RAMAL OU SUB-RAMAL DE ÁGUA - FORNECIMENTO E INSTALAÇÃO. AF_12/2014</t>
  </si>
  <si>
    <t>9,51</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</si>
  <si>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</si>
  <si>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</si>
  <si>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</si>
  <si>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</si>
  <si>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</si>
  <si>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</si>
  <si>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</si>
  <si>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</si>
  <si>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</si>
  <si>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90 GRAUS, PVC, SOLDÁVEL, DN 25MM,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</si>
  <si>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</si>
  <si>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</si>
  <si>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</si>
  <si>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</si>
  <si>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</si>
  <si>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</si>
  <si>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</si>
  <si>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10,47</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</si>
  <si>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</si>
  <si>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</si>
  <si>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</si>
  <si>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8,63</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</si>
  <si>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</si>
  <si>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</si>
  <si>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</si>
  <si>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</si>
  <si>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</si>
  <si>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</si>
  <si>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</si>
  <si>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</si>
  <si>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</si>
  <si>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</si>
  <si>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</si>
  <si>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</si>
  <si>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</si>
  <si>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</si>
  <si>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</si>
  <si>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</si>
  <si>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7,84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</si>
  <si>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</si>
  <si>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</si>
  <si>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</si>
  <si>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</si>
  <si>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</si>
  <si>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TE, PVC, SOLDÁVEL, DN 25MM,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</si>
  <si>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</si>
  <si>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</si>
  <si>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TE, PVC, SOLDÁVEL, DN 32MM, INSTALADO EM RAMAL DE DISTRIBUIÇÃO DE ÁGUA - FORNECIMENTO E INSTALAÇÃO. AF_12/2014</t>
  </si>
  <si>
    <t>TÊ COM BUCHA DE LATÃO NA BOLSA CENTRAL, PVC, SOLDÁVEL, DN 32MM X 3/4, INSTALADO EM RAMAL DE DISTRIBUIÇÃO DE ÁGUA - FORNECIMENTO E INSTALAÇÃO. AF_12/2014</t>
  </si>
  <si>
    <t>20,26</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</si>
  <si>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</si>
  <si>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</si>
  <si>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</si>
  <si>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</si>
  <si>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</si>
  <si>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</si>
  <si>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</si>
  <si>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</si>
  <si>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</si>
  <si>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90 GRAUS, PVC, SOLDÁVEL, DN 40MM,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</si>
  <si>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</si>
  <si>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</si>
  <si>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</si>
  <si>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</si>
  <si>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</si>
  <si>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</si>
  <si>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</si>
  <si>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15,70</t>
  </si>
  <si>
    <t>JOELHO 90 GRAUS, PVC, SOLDÁVEL, DN 60MM, INSTALADO EM PRUMADA DE ÁGUA - FORNECIMENTO E INSTALAÇÃO. AF_12/2014</t>
  </si>
  <si>
    <t>JOELHO 45 GRAUS, PVC, SOLDÁVEL, DN 60MM, INSTALADO EM PRUMADA DE ÁGUA - FORNECIMENTO E INSTALAÇÃO. AF_12/2014</t>
  </si>
  <si>
    <t>30,05</t>
  </si>
  <si>
    <t>CURVA 90 GRAUS, PVC, SOLDÁVEL, DN 60MM, INSTALADO EM PRUMADA DE ÁGUA - FORNECIMENTO E INSTALAÇÃO. AF_12/2014</t>
  </si>
  <si>
    <t>CURVA 45 GRAUS, PVC, SOLDÁVEL, DN 60MM, INSTALADO EM PRUMADA DE ÁGUA - FORNECIMENTO E INSTALAÇÃO. AF_12/2014</t>
  </si>
  <si>
    <t>24,22</t>
  </si>
  <si>
    <t>JOELHO 90 GRAUS, PVC, SOLDÁVEL, DN 75MM, INSTALADO EM PRUMADA DE ÁGUA - FORNECIMENTO E INSTALAÇÃO. AF_12/2014</t>
  </si>
  <si>
    <t>82,93</t>
  </si>
  <si>
    <t>JOELHO 90 GRAUS, PVC, SERIE R, ÁGUA PLUVIAL, DN 40 MM, JUNTA SOLDÁVEL, FORNECIDO E INSTALADO EM RAMAL DE ENCAMINHAMENTO. AF_12/2014</t>
  </si>
  <si>
    <t>JOELHO 45 GRAUS, PVC, SOLDÁVEL, DN 75MM, INSTALADO EM PRUMADA DE ÁGUA - FORNECIMENTO E INSTALAÇÃO. AF_12/2014</t>
  </si>
  <si>
    <t>62,47</t>
  </si>
  <si>
    <t>JOELHO 45 GRAUS, PVC, SERIE R, ÁGUA PLUVIAL, DN 40 MM, JUNTA SOLDÁVEL, FORNECIDO E INSTALADO EM RAMAL DE ENCAMINHAMENTO. AF_12/2014</t>
  </si>
  <si>
    <t>CURVA 90 GRAUS, PVC, SOLDÁVEL, DN 75MM, INSTALADO EM PRUMADA DE ÁGUA - FORNECIMENTO E INSTALAÇÃO. AF_12/2014</t>
  </si>
  <si>
    <t>52,52</t>
  </si>
  <si>
    <t>JOELHO 90 GRAUS, PVC, SERIE R, ÁGUA PLUVIAL, DN 50 MM, JUNTA ELÁSTICA, FORNECIDO E INSTALADO EM RAMAL DE ENCAMINHAMENTO. AF_12/2014</t>
  </si>
  <si>
    <t>CURVA 45 GRAUS, PVC, SOLDÁVEL, DN 75MM, INSTALADO EM PRUMADA DE ÁGUA - FORNECIMENTO E INSTALAÇÃO. AF_12/2014</t>
  </si>
  <si>
    <t>35,35</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</si>
  <si>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</si>
  <si>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</si>
  <si>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</si>
  <si>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23,42</t>
  </si>
  <si>
    <t>JOELHO 45 GRAUS, PVC, SOLDÁVEL, DN 85MM, INSTALADO EM PRUMADA DE ÁGUA - FORNECIMENTO E INSTALAÇÃO. AF_12/2014</t>
  </si>
  <si>
    <t>73,64</t>
  </si>
  <si>
    <t>JOELHO 45 GRAUS, PVC, SERIE R, ÁGUA PLUVIAL, DN 75 MM, JUNTA ELÁSTICA, FORNECIDO E INSTALADO EM RAMAL DE ENCAMINHAMENTO. AF_12/2014</t>
  </si>
  <si>
    <t>CURVA 90 GRAUS, PVC, SOLDÁVEL, DN 85MM, INSTALADO EM PRUMADA DE ÁGUA - FORNECIMENTO E INSTALAÇÃO. AF_12/2014</t>
  </si>
  <si>
    <t>72,42</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</si>
  <si>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</si>
  <si>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</si>
  <si>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</si>
  <si>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2,82</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</si>
  <si>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</si>
  <si>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</si>
  <si>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</si>
  <si>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28,15</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</si>
  <si>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</si>
  <si>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</si>
  <si>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</si>
  <si>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</si>
  <si>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46,00</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</si>
  <si>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</si>
  <si>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</si>
  <si>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</si>
  <si>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</si>
  <si>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</si>
  <si>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</si>
  <si>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</si>
  <si>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</si>
  <si>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</si>
  <si>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</si>
  <si>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</si>
  <si>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</si>
  <si>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31,11</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</si>
  <si>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</si>
  <si>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</si>
  <si>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</si>
  <si>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</si>
  <si>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</si>
  <si>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</si>
  <si>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</si>
  <si>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</si>
  <si>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</si>
  <si>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</si>
  <si>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LUVA DE REDUÇÃO, PVC, SOLDÁVEL, DN 40MM X 32MM, INSTALADO EM PRUMADA DE ÁGUA - FORNECIMENTO E INSTALAÇÃO.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</si>
  <si>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</si>
  <si>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</si>
  <si>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</si>
  <si>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</si>
  <si>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36,36</t>
  </si>
  <si>
    <t>JUNÇÃO SIMPLES, PVC, SERIE R, ÁGUA PLUVIAL, DN 100 X 100 MM, JUNTA ELÁSTICA, FORNECIDO E INSTALADO EM RAMAL DE ENCAMINHAMENTO. AF_12/2014</t>
  </si>
  <si>
    <t>63,64</t>
  </si>
  <si>
    <t>UNIÃO, PVC, SOLDÁVEL, DN 40MM, INSTALADO EM PRUMADA DE ÁGUA - FORNECIMENTO E INSTALAÇÃO. AF_12/2014</t>
  </si>
  <si>
    <t>JUNÇÃO SIMPLES, PVC, SERIE R, ÁGUA PLUVIAL, DN 100 X 75 MM, JUNTA ELÁSTICA, FORNECIDO E INSTALADO EM RAMAL DE ENCAMINHAMENTO. AF_12/2014</t>
  </si>
  <si>
    <t>60,09</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</si>
  <si>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</si>
  <si>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</si>
  <si>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</si>
  <si>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</si>
  <si>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</si>
  <si>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104,70</t>
  </si>
  <si>
    <t>LUVA, PVC, SOLDÁVEL, DN 50MM, INSTALADO EM PRUMADA DE ÁGUA - FORNECIMENTO E INSTALAÇÃO. AF_12/2014</t>
  </si>
  <si>
    <t>8,26</t>
  </si>
  <si>
    <t>LUVA DE CORRER, PVC, SOLDÁVEL, DN 50MM, INSTALADO EM PRUMADA DE ÁGUA - FORNECIMENTO E INSTALAÇÃO. AF_12/2014</t>
  </si>
  <si>
    <t>26,63</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</si>
  <si>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</si>
  <si>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</si>
  <si>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</si>
  <si>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19,10</t>
  </si>
  <si>
    <t>CURVA 87 GRAUS E 30 MINUTOS, PVC, SERIE R, ÁGUA PLUVIAL, DN 75 MM, JUNTA ELÁSTICA, FORNECIDO E INSTALADO EM CONDUTORES VERTICAIS DE ÁGUAS PLUVIAIS. AF_12/2014</t>
  </si>
  <si>
    <t>29,51</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</si>
  <si>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</si>
  <si>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</si>
  <si>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</si>
  <si>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</si>
  <si>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44,54</t>
  </si>
  <si>
    <t>JOELHO 90 GRAUS, PVC, SERIE R, ÁGUA PLUVIAL, DN 150 MM, JUNTA ELÁSTICA, FORNECIDO E INSTALADO EM CONDUTORES VERTICAIS DE ÁGUAS PLUVIAIS. AF_12/2014</t>
  </si>
  <si>
    <t>106,23</t>
  </si>
  <si>
    <t>JOELHO 45 GRAUS, PVC, SERIE R, ÁGUA PLUVIAL, DN 150 MM, JUNTA ELÁSTICA, FORNECIDO E INSTALADO EM CONDUTORES VERTICAIS DE ÁGUAS PLUVIAIS. AF_12/2014</t>
  </si>
  <si>
    <t>86,27</t>
  </si>
  <si>
    <t>CURVA 87 GRAUS E 30 MINUTOS, PVC, SERIE R, ÁGUA PLUVIAL, DN 150 MM, JUNTA ELÁSTICA, FORNECIDO E INSTALADO EM CONDUTORES VERTICAIS DE ÁGUAS PLUVIAIS. AF_12/2014</t>
  </si>
  <si>
    <t>144,31</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</si>
  <si>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</si>
  <si>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</si>
  <si>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</si>
  <si>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</si>
  <si>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</si>
  <si>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15,29</t>
  </si>
  <si>
    <t>LUVA DE CORRER, PVC, SOLDÁVEL, DN 60MM, INSTALADO EM PRUMADA DE ÁGUA   FORNECIMENTO E INSTALAÇÃO. AF_12/2014</t>
  </si>
  <si>
    <t>LUVA SIMPLES, PVC, SERIE R, ÁGUA PLUVIAL, DN 75 MM, JUNTA ELÁSTICA, FORNECIDO E INSTALADO EM CONDUTORES VERTICAIS DE ÁGUAS PLUVIAIS. AF_12/2014</t>
  </si>
  <si>
    <t>14,41</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</si>
  <si>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</si>
  <si>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</si>
  <si>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UNIÃO, PVC, SOLDÁVEL, DN 60MM, INSTALADO EM PRUMADA DE ÁGUA - FORNECIMENTO E INSTALAÇÃO. AF_12/2014</t>
  </si>
  <si>
    <t>67,41</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</si>
  <si>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</si>
  <si>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</si>
  <si>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</si>
  <si>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132,74</t>
  </si>
  <si>
    <t>ADAPTADOR CURTO COM BOLSA E ROSCA PARA REGISTRO, PVC, SOLDÁVEL, DN 75MM X 2.1/2, INSTALADO EM PRUMADA DE ÁGUA - FORNECIMENTO E INSTALAÇÃO. AF_12/2014</t>
  </si>
  <si>
    <t>LUVA, PVC, SOLDÁVEL, DN 85MM, INSTALADO EM PRUMADA DE ÁGUA - FORNECIMENTO E INSTALAÇÃO. AF_12/2014</t>
  </si>
  <si>
    <t>47,46</t>
  </si>
  <si>
    <t>UNIÃO, PVC, SOLDÁVEL, DN 85MM, INSTALADO EM PRUMADA DE ÁGUA - FORNECIMENTO E INSTALAÇÃO. AF_12/2014</t>
  </si>
  <si>
    <t>200,82</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</si>
  <si>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</si>
  <si>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</si>
  <si>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</si>
  <si>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</si>
  <si>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</si>
  <si>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</si>
  <si>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</si>
  <si>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TE, PVC, SOLDÁVEL, DN 40MM, INSTALADO EM PRUMADA DE ÁGUA - FORNECIMENTO E INSTALAÇÃO. AF_12/2014</t>
  </si>
  <si>
    <t>13,47</t>
  </si>
  <si>
    <t>TÊ DE REDUÇÃO, PVC, SOLDÁVEL, DN 40MM X 32MM, INSTALADO EM PRUMADA DE ÁGUA - FORNECIMENTO E INSTALAÇÃO. AF_12/2014</t>
  </si>
  <si>
    <t>TE, PVC, SOLDÁVEL, DN 50MM,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</si>
  <si>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</si>
  <si>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</si>
  <si>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</si>
  <si>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</si>
  <si>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DE REDUÇÃO, PVC, SOLDÁVEL, DN 75MM X 50MM, INSTALADO EM PRUMADA DE ÁGUA - FORNECIMENTO E INSTALAÇÃO. AF_12/2014</t>
  </si>
  <si>
    <t>53,91</t>
  </si>
  <si>
    <t>TE, PVC, SOLDÁVEL, DN 85MM, INSTALADO EM PRUMADA DE ÁGUA - FORNECIMENTO E INSTALAÇÃO. AF_12/2014</t>
  </si>
  <si>
    <t>95,05</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</si>
  <si>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</si>
  <si>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</si>
  <si>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</si>
  <si>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</si>
  <si>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89640</t>
  </si>
  <si>
    <t>JOELHO DE TRANSIÇÃO, 90 GRAUS, CPVC, SOLDÁVEL, DN 15MM X 1/2",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</si>
  <si>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</si>
  <si>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</si>
  <si>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</si>
  <si>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89644</t>
  </si>
  <si>
    <t>JOELHO DE TRANSIÇÃO, 90 GRAUS, CPVC, SOLDÁVEL, DN 22MM X 1/2",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</si>
  <si>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</si>
  <si>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</si>
  <si>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</si>
  <si>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</si>
  <si>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</si>
  <si>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</si>
  <si>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</si>
  <si>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</si>
  <si>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</si>
  <si>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</si>
  <si>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</si>
  <si>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</si>
  <si>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</si>
  <si>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</si>
  <si>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</si>
  <si>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</si>
  <si>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</si>
  <si>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</si>
  <si>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</si>
  <si>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</si>
  <si>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</si>
  <si>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</si>
  <si>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</si>
  <si>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</si>
  <si>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</si>
  <si>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</si>
  <si>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</si>
  <si>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27,94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</si>
  <si>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</si>
  <si>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</si>
  <si>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</si>
  <si>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</si>
  <si>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51,12</t>
  </si>
  <si>
    <t>CONECTOR, CPVC, SOLDÁVEL, DN 28MM X 1, INSTALADO EM RAMAL OU SUB-RAMAL DE ÁGUA  FORNECIMENTO E INSTALAÇÃO. AF_12/2014</t>
  </si>
  <si>
    <t>23,74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</si>
  <si>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</si>
  <si>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</si>
  <si>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</si>
  <si>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86,73</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</si>
  <si>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</si>
  <si>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</si>
  <si>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58,17</t>
  </si>
  <si>
    <t>LUVA DE CORRER, CPVC, SOLDÁVEL, DN 35MM, INSTALADO EM RAMAL OU SUB-RAMAL DE ÁGUA  FORNECIMENTO E INSTALAÇÃO. AF_12/2014</t>
  </si>
  <si>
    <t>UNIÃO, CPVC, SOLDÁVEL, DN35MM, INSTALADO EM RAMAL OU SUB-RAMAL DE ÁGUA  FORNECIMENTO E INSTALAÇÃO. AF_12/2014</t>
  </si>
  <si>
    <t>23,03</t>
  </si>
  <si>
    <t>JUNÇÃO SIMPLES, PVC, SERIE R, ÁGUA PLUVIAL, DN 75 X 75 MM, JUNTA ELÁSTICA, FORNECIDO E INSTALADO EM CONDUTORES VERTICAIS DE ÁGUAS PLUVIAIS. AF_12/2014</t>
  </si>
  <si>
    <t>40,52</t>
  </si>
  <si>
    <t>CONECTOR, CPVC, SOLDÁVEL, DN 35MM X 1 1/4, INSTALADO EM RAMAL OU SUB-RAMAL DE ÁGUA  FORNECIMENTO E INSTALAÇÃO. AF_12/2014</t>
  </si>
  <si>
    <t>80,01</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</si>
  <si>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</si>
  <si>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</si>
  <si>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</si>
  <si>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</si>
  <si>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</si>
  <si>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58,08</t>
  </si>
  <si>
    <t>TÊ, PVC, SERIE R, ÁGUA PLUVIAL, DN 100 X 100 MM, JUNTA ELÁSTICA, FORNECIDO E INSTALADO EM CONDUTORES VERTICAIS DE ÁGUAS PLUVIAIS. AF_12/2014</t>
  </si>
  <si>
    <t>56,22</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</si>
  <si>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</si>
  <si>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</si>
  <si>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</si>
  <si>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50,76</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</si>
  <si>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</si>
  <si>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</si>
  <si>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</si>
  <si>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156,93</t>
  </si>
  <si>
    <t>TE DE TRANSIÇÃO, CPVC, SOLDÁVEL, DN 22MM X 1/2, INSTALADO EM RAMAL OU SUB-RAMAL DE ÁGUA  FORNECIMENTO E INSTALAÇÃO. AF_12/2014</t>
  </si>
  <si>
    <t>12,52</t>
  </si>
  <si>
    <t>TÊ, PVC, SERIE R, ÁGUA PLUVIAL, DN 150 X 150 MM, JUNTA ELÁSTICA, FORNECIDO E INSTALADO EM CONDUTORES VERTICAIS DE ÁGUAS PLUVIAIS. AF_12/2014</t>
  </si>
  <si>
    <t>124,50</t>
  </si>
  <si>
    <t>TÊ MISTURADOR, CPVC, SOLDÁVEL, DN22MM, INSTALADO EM RAMAL OU SUB-RAMAL DE ÁGUA  FORNECIMENTO E INSTALAÇÃO. AF_12/2014</t>
  </si>
  <si>
    <t>TE MISTURADOR DE TRANSIÇÃO, CPVC, SOLDÁVEL, DN 22MM X 3/4", INSTALADO EM RAMAL OU SUB-RAMAL DE ÁGUA - FORNECIMENTO E INSTALAÇÃO. AF_12/2014</t>
  </si>
  <si>
    <t>24,74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</si>
  <si>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</si>
  <si>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</si>
  <si>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</si>
  <si>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</si>
  <si>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</si>
  <si>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</si>
  <si>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</si>
  <si>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89722</t>
  </si>
  <si>
    <t>JOELHO DE TRANSIÇÃO, 90 GRAUS, CPVC, SOLDÁVEL, DN 22MM X 1/2", INSTALADO EM RAMAL DE ALIMENTAÇAÕ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</si>
  <si>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</si>
  <si>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</si>
  <si>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</si>
  <si>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</si>
  <si>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</si>
  <si>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</si>
  <si>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</si>
  <si>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14,47</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</si>
  <si>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</si>
  <si>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</si>
  <si>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</si>
  <si>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</si>
  <si>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</si>
  <si>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</si>
  <si>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15,71</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</si>
  <si>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</si>
  <si>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</si>
  <si>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</si>
  <si>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</si>
  <si>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</si>
  <si>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</si>
  <si>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</si>
  <si>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</si>
  <si>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</si>
  <si>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19,42</t>
  </si>
  <si>
    <t>CONECTOR, CPVC, SOLDÁVEL, DN 22MM X 1/2 , INSTALADO EM RAMAL DE DISTRIBUIÇÃO DE ÁGUA   FORNECIMENTO E INSTALAÇÃO. AF_12/2014</t>
  </si>
  <si>
    <t>15,09</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</si>
  <si>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</si>
  <si>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</si>
  <si>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</si>
  <si>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</si>
  <si>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</si>
  <si>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52,22</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</si>
  <si>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</si>
  <si>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</si>
  <si>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4,91</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</si>
  <si>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</si>
  <si>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</si>
  <si>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</si>
  <si>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</si>
  <si>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</si>
  <si>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</si>
  <si>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</si>
  <si>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</si>
  <si>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</si>
  <si>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</si>
  <si>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21,16</t>
  </si>
  <si>
    <t>CONECTOR, CPVC, SOLDÁVEL, DN 35MM X 1 1/4 , INSTALADO EM RAMAL DE DISTRIBUIÇÃO DE ÁGUA - FORNECIMENTO E INSTALAÇÃO. AF_12/2014</t>
  </si>
  <si>
    <t>78,14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</si>
  <si>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</si>
  <si>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</si>
  <si>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</si>
  <si>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11,48</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</si>
  <si>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</si>
  <si>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</si>
  <si>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</si>
  <si>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</si>
  <si>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</si>
  <si>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11,82</t>
  </si>
  <si>
    <t>LUVA DE CORRER, PVC, SERIE NORMAL, ESGOTO PREDIAL, DN 75 MM, JUNTA ELÁSTICA, FORNECIDO E INSTALADO EM RAMAL DE DESCARGA OU RAMAL DE ESGOTO SANITÁRIO. AF_12/2014</t>
  </si>
  <si>
    <t>16,74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</si>
  <si>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</si>
  <si>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</si>
  <si>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</si>
  <si>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</si>
  <si>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</si>
  <si>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</si>
  <si>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</si>
  <si>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</si>
  <si>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</si>
  <si>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</si>
  <si>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</si>
  <si>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</si>
  <si>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36,01</t>
  </si>
  <si>
    <t>JOELHO 45 GRAUS, CPVC, SOLDÁVEL, DN 54MM, INSTALADO EM PRUMADA DE ÁGUA  FORNECIMENTO E INSTALAÇÃO. AF_12/2014</t>
  </si>
  <si>
    <t>36,54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</si>
  <si>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</si>
  <si>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</si>
  <si>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</si>
  <si>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101,86</t>
  </si>
  <si>
    <t>JOELHO 45 GRAUS, CPVC, SOLDÁVEL, DN 89MM, INSTALADO EM PRUMADA DE ÁGUA  FORNECIMENTO E INSTALAÇÃO. AF_12/2014</t>
  </si>
  <si>
    <t>104,48</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</si>
  <si>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</si>
  <si>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</si>
  <si>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28,16</t>
  </si>
  <si>
    <t>TE, PVC, SERIE NORMAL, ESGOTO PREDIAL, DN 100 X 100 MM, JUNTA ELÁSTICA, FORNECIDO E INSTALADO EM RAMAL DE DESCARGA OU RAMAL DE ESGOTO SANITÁRIO. AF_12/2014</t>
  </si>
  <si>
    <t>32,11</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</si>
  <si>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</si>
  <si>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</si>
  <si>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</si>
  <si>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</si>
  <si>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</si>
  <si>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</si>
  <si>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</si>
  <si>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</si>
  <si>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</si>
  <si>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32,69</t>
  </si>
  <si>
    <t>JOELHO 90 GRAUS, PVC, SERIE NORMAL, ESGOTO PREDIAL, DN 100 MM, JUNTA ELÁSTICA, FORNECIDO E INSTALADO EM PRUMADA DE ESGOTO SANITÁRIO OU VENTILAÇÃO. AF_12/2014</t>
  </si>
  <si>
    <t>14,67</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</si>
  <si>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</si>
  <si>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</si>
  <si>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</si>
  <si>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</si>
  <si>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</si>
  <si>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11,60</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</si>
  <si>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</si>
  <si>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</si>
  <si>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</si>
  <si>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</si>
  <si>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77,31</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</si>
  <si>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</si>
  <si>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</si>
  <si>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</si>
  <si>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</si>
  <si>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</si>
  <si>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</si>
  <si>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</si>
  <si>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</si>
  <si>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79,15</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</si>
  <si>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</si>
  <si>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</si>
  <si>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</si>
  <si>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</si>
  <si>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</si>
  <si>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94,34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</si>
  <si>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</si>
  <si>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</si>
  <si>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25,90</t>
  </si>
  <si>
    <t>JUNÇÃO SIMPLES, PVC, SERIE NORMAL, ESGOTO PREDIAL, DN 100 X 100 MM, JUNTA ELÁSTICA, FORNECIDO E INSTALADO EM PRUMADA DE ESGOTO SANITÁRIO OU VENTILAÇÃO. AF_12/2014</t>
  </si>
  <si>
    <t>30,78</t>
  </si>
  <si>
    <t>LUVA, CPVC, SOLDÁVEL, DN 54MM, INSTALADO EM PRUMADA DE ÁGUA  FORNECIMENTO E INSTALAÇÃO. AF_12/2014</t>
  </si>
  <si>
    <t>LUVA DE TRANSIÇÃO, CPVC, SOLDÁVEL, DN 54MM X 2, INSTALADO EM PRUMADA DE ÁGUA  FORNECIMENTO E INSTALAÇÃO. AF_12/2014</t>
  </si>
  <si>
    <t>127,33</t>
  </si>
  <si>
    <t>UNIÃO, CPVC, SOLDÁVEL, DN 54MM, INSTALADO EM PRUMADA DE ÁGUA  FORNECIMENTO E INSTALAÇÃO. AF_12/2014</t>
  </si>
  <si>
    <t>64,36</t>
  </si>
  <si>
    <t>LUVA, CPVC, SOLDÁVEL, DN 73MM, INSTALADO EM PRUMADA DE ÁGUA  FORNECIMENTO E INSTALAÇÃO. AF_12/2014</t>
  </si>
  <si>
    <t>70,65</t>
  </si>
  <si>
    <t>UNIÃO, CPVC, SOLDÁVEL, DN 73MM, INSTALADO EM PRUMADA DE ÁGUA  FORNECIMENTO E INSTALAÇÃO. AF_12/2014</t>
  </si>
  <si>
    <t>LUVA, CPVC, SOLDÁVEL, DN 89MM, INSTALADO EM PRUMADA DE ÁGUA  FORNECIMENTO E INSTALAÇÃO. AF_12/2014</t>
  </si>
  <si>
    <t>82,06</t>
  </si>
  <si>
    <t>UNIÃO, CPVC, SOLDÁVEL, DN 89MM, INSTALADO EM PRUMADA DE ÁGUA  FORNECIMENTO E INSTALAÇÃO. AF_12/2014</t>
  </si>
  <si>
    <t>136,20</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</si>
  <si>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</si>
  <si>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</si>
  <si>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</si>
  <si>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45,69</t>
  </si>
  <si>
    <t>TÊ, CPVC, SOLDÁVEL, DN 73MM, INSTALADO EM PRUMADA DE ÁGUA  FORNECIMENTO E INSTALAÇÃO. AF_12/2014</t>
  </si>
  <si>
    <t>99,89</t>
  </si>
  <si>
    <t>TÊ, CPVC, SOLDÁVEL, DN 89MM, INSTALADO EM PRUMADA DE ÁGUA  FORNECIMENTO E INSTALAÇÃO. AF_12/2014</t>
  </si>
  <si>
    <t>123,00</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</si>
  <si>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</si>
  <si>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</si>
  <si>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</si>
  <si>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30,87</t>
  </si>
  <si>
    <t>CURVA LONGA 90 GRAUS, PVC, SERIE NORMAL, ESGOTO PREDIAL, DN 100 MM, JUNTA ELÁSTICA, FORNECIDO E INSTALADO EM SUBCOLETOR AÉREO DE ESGOTO SANITÁRIO. AF_12/2014</t>
  </si>
  <si>
    <t>51,85</t>
  </si>
  <si>
    <t>JOELHO 90 GRAUS, PVC, SERIE NORMAL, ESGOTO PREDIAL, DN 150 MM, JUNTA ELÁSTICA, FORNECIDO E INSTALADO EM SUBCOLETOR AÉREO DE ESGOTO SANITÁRIO. AF_12/2014</t>
  </si>
  <si>
    <t>65,59</t>
  </si>
  <si>
    <t>JOELHO 45 GRAUS, PVC, SERIE NORMAL, ESGOTO PREDIAL, DN 150 MM, JUNTA ELÁSTICA, FORNECIDO E INSTALADO EM SUBCOLETOR AÉREO DE ESGOTO SANITÁRIO. AF_12/2014</t>
  </si>
  <si>
    <t>69,82</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</si>
  <si>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</si>
  <si>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</si>
  <si>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23,55</t>
  </si>
  <si>
    <t>LUVA DE CORRER, PVC, SERIE NORMAL, ESGOTO PREDIAL, DN 150 MM, JUNTA ELÁSTICA, FORNECIDO E INSTALADO EM SUBCOLETOR AÉREO DE ESGOTO SANITÁRIO. AF_12/2014</t>
  </si>
  <si>
    <t>61,31</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</si>
  <si>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</si>
  <si>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</si>
  <si>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</si>
  <si>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68,34</t>
  </si>
  <si>
    <t>JUNÇÃO SIMPLES, PVC, SERIE NORMAL, ESGOTO PREDIAL, DN 150 X 150 MM, JUNTA ELÁSTICA, FORNECIDO E INSTALADO EM SUBCOLETOR AÉREO DE ESGOTO SANITÁRIO. AF_12/2014</t>
  </si>
  <si>
    <t>149,97</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</si>
  <si>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</si>
  <si>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</si>
  <si>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</si>
  <si>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</si>
  <si>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</si>
  <si>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</si>
  <si>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</si>
  <si>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</si>
  <si>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</si>
  <si>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</si>
  <si>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COTOVELO EM COBRE, DN 22 MM, 90 GRAUS, SEM ANEL DE SOLDA, INSTALADO EM PRUMADA   FORNECIMENTO E INSTALAÇÃO. AF_12/2015</t>
  </si>
  <si>
    <t>COTOVELO EM COBRE, DN 28 MM, 90 GRAUS, SEM ANEL DE SOLDA, INSTALADO EM PRUMADA  FORNECIMENTO E INSTALAÇÃO. AF_12/2015</t>
  </si>
  <si>
    <t>17,10</t>
  </si>
  <si>
    <t>COTOVELO EM COBRE, DN 35 MM, 90 GRAUS, SEM ANEL DE SOLDA, INSTALADO EM PRUMADA  FORNECIMENTO E INSTALAÇÃO. AF_12/2015</t>
  </si>
  <si>
    <t>COTOVELO EM COBRE, DN 42 MM, 90 GRAUS, SEM ANEL DE SOLDA, INSTALADO EM PRUMADA  FORNECIMENTO E INSTALAÇÃO. AF_12/2015</t>
  </si>
  <si>
    <t>44,25</t>
  </si>
  <si>
    <t>COTOVELO EM COBRE, DN 54 MM, 90 GRAUS, SEM ANEL DE SOLDA, INSTALADO EM PRUMADA  FORNECIMENTO E INSTALAÇÃO. AF_12/2015</t>
  </si>
  <si>
    <t>67,38</t>
  </si>
  <si>
    <t>COTOVELO EM COBRE, DN 66 MM, 90 GRAUS, SEM ANEL DE SOLDA, INSTALADO EM PRUMADA  FORNECIMENTO E INSTALAÇÃO. AF_12/2015</t>
  </si>
  <si>
    <t>207,18</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</si>
  <si>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</si>
  <si>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</si>
  <si>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</si>
  <si>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</si>
  <si>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</si>
  <si>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38,96</t>
  </si>
  <si>
    <t>LUVA EM COBRE, DN 66 MM, SEM ANEL DE SOLDA, INSTALADO EM PRUMADA  FORNECIMENTO E INSTALAÇÃO. AF_12/2015</t>
  </si>
  <si>
    <t>107,53</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</si>
  <si>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</si>
  <si>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</si>
  <si>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</si>
  <si>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41,76</t>
  </si>
  <si>
    <t>TE EM COBRE, DN 42 MM, SEM ANEL DE SOLDA, INSTALADO EM PRUMADA  FORNECIMENTO E INSTALAÇÃO. AF_12/2015</t>
  </si>
  <si>
    <t>TE EM COBRE, DN 54 MM, SEM ANEL DE SOLDA, INSTALADO EM PRUMADA  FORNECIMENTO E INSTALAÇÃO. AF_12/2015</t>
  </si>
  <si>
    <t>99,63</t>
  </si>
  <si>
    <t>TE EM COBRE, DN 66 MM, SEM ANEL DE SOLDA, INSTALADO EM PRUMADA  FORNECIMENTO E INSTALAÇÃO. AF_12/2015</t>
  </si>
  <si>
    <t>255,90</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</si>
  <si>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</si>
  <si>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</si>
  <si>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</si>
  <si>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</si>
  <si>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</si>
  <si>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</si>
  <si>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12,08</t>
  </si>
  <si>
    <t>TE EM COBRE, DN 15 MM, SEM ANEL DE SOLDA, INSTALADO EM RAMAL DE DISTRIBUIÇÃO  FORNECIMENTO E INSTALAÇÃO. AF_12/2015</t>
  </si>
  <si>
    <t>TE EM COBRE, DN 22 MM, SEM ANEL DE SOLDA, INSTALADO EM RAMAL DE DISTRIBUIÇÃO  FORNECIMENTO E INSTALAÇÃO. AF_12/2015</t>
  </si>
  <si>
    <t>17,92</t>
  </si>
  <si>
    <t>TE EM COBRE, DN 28 MM, SEM ANEL DE SOLDA, INSTALADO EM RAMAL DE DISTRIBUIÇÃO  FORNECIMENTO E INSTALAÇÃO. AF_12/2015</t>
  </si>
  <si>
    <t>24,89</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</si>
  <si>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</si>
  <si>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</si>
  <si>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</si>
  <si>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</si>
  <si>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</si>
  <si>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</si>
  <si>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</si>
  <si>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</si>
  <si>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</si>
  <si>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NIPLE, EM FERRO GALVANIZADO, DN 50 (2"), CONEXÃO ROSQUEADA, INSTALADO EM PRUMADAS - FORNECIMENTO E INSTALAÇÃO. AF_12/2015</t>
  </si>
  <si>
    <t>46,81</t>
  </si>
  <si>
    <t>LUVA, EM FERRO GALVANIZADO, DN 50 (2"), CONEXÃO ROSQUEADA, INSTALADO EM PRUMADAS - FORNECIMENTO E INSTALAÇÃO. AF_12/2015</t>
  </si>
  <si>
    <t>NIPLE, EM FERRO GALVANIZADO, DN 65 (2 1/2"), CONEXÃO ROSQUEADA, INSTALADO EM PRUMADAS - FORNECIMENTO E INSTALAÇÃO. AF_12/2015</t>
  </si>
  <si>
    <t>61,10</t>
  </si>
  <si>
    <t>LUVA, EM FERRO GALVANIZADO, DN 65 (2 1/2"), CONEXÃO ROSQUEADA, INSTALADO EM PRUMADAS - FORNECIMENTO E INSTALAÇÃO. AF_12/2015</t>
  </si>
  <si>
    <t>67,77</t>
  </si>
  <si>
    <t>NIPLE, EM FERRO GALVANIZADO, DN 80 (3"), CONEXÃO ROSQUEADA, INSTALADO EM PRUMADAS - FORNECIMENTO E INSTALAÇÃO. AF_12/2015</t>
  </si>
  <si>
    <t>LUVA, EM FERRO GALVANIZADO, DN 80 (3"), CONEXÃO ROSQUEADA, INSTALADO EM PRUMADAS - FORNECIMENTO E INSTALAÇÃO. AF_12/2015</t>
  </si>
  <si>
    <t>91,07</t>
  </si>
  <si>
    <t>JOELHO 45 GRAUS, EM FERRO GALVANIZADO, DN 50 (2"), CONEXÃO ROSQUEADA, INSTALADO EM PRUMADAS - FORNECIMENTO E INSTALAÇÃO. AF_12/2015</t>
  </si>
  <si>
    <t>69,63</t>
  </si>
  <si>
    <t>JOELHO 90 GRAUS, EM FERRO GALVANIZADO, DN 50 (2"), CONEXÃO ROSQUEADA, INSTALADO EM PRUMADAS - FORNECIMENTO E INSTALAÇÃO. AF_12/2015</t>
  </si>
  <si>
    <t>68,14</t>
  </si>
  <si>
    <t>JOELHO 45 GRAUS, EM FERRO GALVANIZADO, DN 65 (2 1/2"), CONEXÃO ROSQUEADA, INSTALADO EM PRUMADAS - FORNECIMENTO E INSTALAÇÃO. AF_12/2015</t>
  </si>
  <si>
    <t>104,45</t>
  </si>
  <si>
    <t>JOELHO 90 GRAUS, EM FERRO GALVANIZADO, DN 65 (2 1/2"), CONEXÃO ROSQUEADA, INSTALADO EM PRUMADAS - FORNECIMENTO E INSTALAÇÃO. AF_12/2015</t>
  </si>
  <si>
    <t>97,92</t>
  </si>
  <si>
    <t>JOELHO 45 GRAUS, EM FERRO GALVANIZADO, DN 80 (3"), CONEXÃO ROSQUEADA, INSTALADO EM PRUMADAS - FORNECIMENTO E INSTALAÇÃO. AF_12/2015</t>
  </si>
  <si>
    <t>137,90</t>
  </si>
  <si>
    <t>JOELHO 90 GRAUS, EM FERRO GALVANIZADO, DN 80 (3"), CONEXÃO ROSQUEADA, INSTALADO EM PRUMADAS - FORNECIMENTO E INSTALAÇÃO. AF_12/2015</t>
  </si>
  <si>
    <t>125,31</t>
  </si>
  <si>
    <t>TÊ, EM FERRO GALVANIZADO, DN 50 (2"), CONEXÃO ROSQUEADA, INSTALADO EM PRUMADAS - FORNECIMENTO E INSTALAÇÃO. AF_12/2015</t>
  </si>
  <si>
    <t>90,83</t>
  </si>
  <si>
    <t>TÊ, EM FERRO GALVANIZADO, DN 65 (2 1/2"), CONEXÃO ROSQUEADA, INSTALADO EM PRUMADAS - FORNECIMENTO E INSTALAÇÃO. AF_12/2015</t>
  </si>
  <si>
    <t>133,85</t>
  </si>
  <si>
    <t>TÊ, EM FERRO GALVANIZADO, DN 80 (3"), CONEXÃO ROSQUEADA, INSTALADO EM PRUMADAS - FORNECIMENTO E INSTALAÇÃO. AF_12/2015</t>
  </si>
  <si>
    <t>165,89</t>
  </si>
  <si>
    <t>NIPLE, EM FERRO GALVANIZADO, DN 25 (1"), CONEXÃO ROSQUEADA, INSTALADO EM REDE DE ALIMENTAÇÃO PARA HIDRANTE - FORNECIMENTO E INSTALAÇÃO. AF_12/2015</t>
  </si>
  <si>
    <t>LUVA, EM FERRO GALVANIZADO, DN 25 (1"), CONEXÃO ROSQUEADA, INSTALADO EM REDE DE ALIMENTAÇÃO PARA HIDRANTE - FORNECIMENTO E INSTALAÇÃO. AF_12/2015</t>
  </si>
  <si>
    <t>NIPLE, EM FERRO GALVANIZADO, DN 32 (1 1/4"), CONEXÃO ROSQUEADA, INSTALADO EM REDE DE ALIMENTAÇÃO PARA HIDRANTE - FORNECIMENTO E INSTALAÇÃO. AF_12/2015</t>
  </si>
  <si>
    <t>LUVA, EM FERRO GALVANIZADO, DN 32 (1 1/4"), CONEXÃO ROSQUEADA, INSTALADO EM REDE DE ALIMENTAÇÃO PARA HIDRANTE - FORNECIMENTO E INSTALAÇÃO. AF_12/2015</t>
  </si>
  <si>
    <t>NIPLE, EM FERRO GALVANIZADO, DN 40 (1 1/2"), CONEXÃO ROSQUEADA, INSTALADO EM REDE DE ALIMENTAÇÃO PARA HIDRANTE - FORNECIMENTO E INSTALAÇÃO. AF_12/2015</t>
  </si>
  <si>
    <t>LUVA, EM FERRO GALVANIZADO, DN 40 (1 1/2"), CONEXÃO ROSQUEADA, INSTALADO EM REDE DE ALIMENTAÇÃO PARA HIDRANTE - FORNECIMENTO E INSTALAÇÃO. AF_12/2015</t>
  </si>
  <si>
    <t>NIPLE, EM FERRO GALVANIZADO, DN 50 (2"), CONEXÃO ROSQUEADA, INSTALADO EM REDE DE ALIMENTAÇÃO PARA HIDRANTE - FORNECIMENTO E INSTALAÇÃO. AF_12/2015</t>
  </si>
  <si>
    <t>46,77</t>
  </si>
  <si>
    <t>LUVA, EM FERRO GALVANIZADO, DN 50 (2"), CONEXÃO ROSQUEADA, INSTALADO EM REDE DE ALIMENTAÇÃO PARA HIDRANTE - FORNECIMENTO E INSTALAÇÃO. AF_12/2015</t>
  </si>
  <si>
    <t>46,76</t>
  </si>
  <si>
    <t>NIPLE, EM FERRO GALVANIZADO, DN 65 (2 1/2"), CONEXÃO ROSQUEADA, INSTALADO EM REDE DE ALIMENTAÇÃO PARA HIDRANTE - FORNECIMENTO E INSTALAÇÃO. AF_12/2015</t>
  </si>
  <si>
    <t>62,34</t>
  </si>
  <si>
    <t>LUVA, EM FERRO GALVANIZADO, DN 65 (2 1/2"), CONEXÃO ROSQUEADA, INSTALADO EM REDE DE ALIMENTAÇÃO PARA HIDRANTE - FORNECIMENTO E INSTALAÇÃO. AF_12/2015</t>
  </si>
  <si>
    <t>69,01</t>
  </si>
  <si>
    <t>NIPLE, EM FERRO GALVANIZADO, DN 80 (3"), CONEXÃO ROSQUEADA, INSTALADO EM REDE DE ALIMENTAÇÃO PARA HIDRANTE - FORNECIMENTO E INSTALAÇÃO. AF_12/2015</t>
  </si>
  <si>
    <t>87,70</t>
  </si>
  <si>
    <t>LUVA, EM FERRO GALVANIZADO, DN 80 (3"), CONEXÃO ROSQUEADA, INSTALADO EM REDE DE ALIMENTAÇÃO PARA HIDRANTE - FORNECIMENTO E INSTALAÇÃO. AF_12/2015</t>
  </si>
  <si>
    <t>93,64</t>
  </si>
  <si>
    <t>JOELHO 45 GRAUS, EM FERRO GALVANIZADO, DN 25 (1"), CONEXÃO ROSQUEADA, INSTALADO EM REDE DE ALIMENTAÇÃO PARA HIDRANTE - FORNECIMENTO E INSTALAÇÃO. AF_12/2015</t>
  </si>
  <si>
    <t>38,76</t>
  </si>
  <si>
    <t>JOELHO 90 GRAUS, EM FERRO GALVANIZADO, DN 25 (1"), CONEXÃO ROSQUEADA, INSTALADO EM REDE DE ALIMENTAÇÃO PARA HIDRANTE - FORNECIMENTO E INSTALAÇÃO. AF_12/2015</t>
  </si>
  <si>
    <t>JOELHO 45 GRAUS, EM FERRO GALVANIZADO, DN 32 (1 1/4"), CONEXÃO ROSQUEADA, INSTALADO EM REDE DE ALIMENTAÇÃO PARA HIDRANTE - FORNECIMENTO E INSTALAÇÃO. AF_12/2015</t>
  </si>
  <si>
    <t>48,49</t>
  </si>
  <si>
    <t>JOELHO 90 GRAUS, EM FERRO GALVANIZADO, DN 32 (1 1/4"), CONEXÃO ROSQUEADA, INSTALADO EM REDE DE ALIMENTAÇÃO PARA HIDRANTE - FORNECIMENTO E INSTALAÇÃO. AF_12/2015</t>
  </si>
  <si>
    <t>JOELHO 45 GRAUS, EM FERRO GALVANIZADO, DN 40 (1 1/2"), CONEXÃO ROSQUEADA, INSTALADO EM REDE DE ALIMENTAÇÃO PARA HIDRANTE - FORNECIMENTO E INSTALAÇÃO. AF_12/2015</t>
  </si>
  <si>
    <t>JOELHO 90 GRAUS, EM FERRO GALVANIZADO, DN 40 (1 1/2"), CONEXÃO ROSQUEADA, INSTALADO EM REDE DE ALIMENTAÇÃO PARA HIDRANTE - FORNECIMENTO E INSTALAÇÃO. AF_12/2015</t>
  </si>
  <si>
    <t>53,27</t>
  </si>
  <si>
    <t>JOELHO 45 GRAUS, EM FERRO GALVANIZADO, DN 50 (2"), CONEXÃO ROSQUEADA, INSTALADO EM REDE DE ALIMENTAÇÃO PARA HIDRANTE - FORNECIMENTO E INSTALAÇÃO. AF_12/2015</t>
  </si>
  <si>
    <t>JOELHO 90 GRAUS, EM FERRO GALVANIZADO, DN 50 (2"), CONEXÃO ROSQUEADA, INSTALADO EM REDE DE ALIMENTAÇÃO PARA HIDRANTE - FORNECIMENTO E INSTALAÇÃO. AF_12/2015</t>
  </si>
  <si>
    <t>68,06</t>
  </si>
  <si>
    <t>JOELHO 45 GRAUS, EM FERRO GALVANIZADO, DN 65 (2 1/2"), CONEXÃO ROSQUEADA, INSTALADO EM REDE DE ALIMENTAÇÃO PARA HIDRANTE - FORNECIMENTO E INSTALAÇÃO. AF_12/2015</t>
  </si>
  <si>
    <t>106,35</t>
  </si>
  <si>
    <t>JOELHO 90 GRAUS, EM FERRO GALVANIZADO, DN 65 (2 1/2"), CONEXÃO ROSQUEADA, INSTALADO EM REDE DE ALIMENTAÇÃO PARA HIDRANTE - FORNECIMENTO E INSTALAÇÃO. AF_12/2015</t>
  </si>
  <si>
    <t>JOELHO 45 GRAUS, EM FERRO GALVANIZADO, CONEXÃO ROSQUEADA, DN 80 (3"), INSTALADO EM REDE DE ALIMENTAÇÃO PARA HIDRANTE - FORNECIMENTO E INSTALAÇÃO. AF_12/2015</t>
  </si>
  <si>
    <t>141,75</t>
  </si>
  <si>
    <t>JOELHO 90 GRAUS, EM FERRO GALVANIZADO, CONEXÃO ROSQUEADA, DN 80 (3"), INSTALADO EM REDE DE ALIMENTAÇÃO PARA HIDRANTE - FORNECIMENTO E INSTALAÇÃO. AF_12/2015</t>
  </si>
  <si>
    <t>129,16</t>
  </si>
  <si>
    <t>TÊ, EM FERRO GALVANIZADO, CONEXÃO ROSQUEADA, DN 25 (1"), INSTALADO EM REDE DE ALIMENTAÇÃO PARA HIDRANTE - FORNECIMENTO E INSTALAÇÃO. AF_12/2015</t>
  </si>
  <si>
    <t>50,15</t>
  </si>
  <si>
    <t>TÊ, EM FERRO GALVANIZADO, CONEXÃO ROSQUEADA, DN 32 (1 1/4"), INSTALADO EM REDE DE ALIMENTAÇÃO PARA HIDRANTE - FORNECIMENTO E INSTALAÇÃO. AF_12/2015</t>
  </si>
  <si>
    <t>60,83</t>
  </si>
  <si>
    <t>TÊ, EM FERRO GALVANIZADO, CONEXÃO ROSQUEADA, DN 40 (1 1/2"), INSTALADO EM REDE DE ALIMENTAÇÃO PARA HIDRANTE - FORNECIMENTO E INSTALAÇÃO. AF_12/2015</t>
  </si>
  <si>
    <t>70,20</t>
  </si>
  <si>
    <t>TÊ, EM FERRO GALVANIZADO, CONEXÃO ROSQUEADA, DN 50 (2"), INSTALADO EM REDE DE ALIMENTAÇÃO PARA HIDRANTE - FORNECIMENTO E INSTALAÇÃO. AF_12/2015</t>
  </si>
  <si>
    <t>90,72</t>
  </si>
  <si>
    <t>TÊ, EM FERRO GALVANIZADO, CONEXÃO ROSQUEADA, DN 65 (2 1/2"), INSTALADO EM REDE DE ALIMENTAÇÃO PARA HIDRANTE - FORNECIMENTO E INSTALAÇÃO. AF_12/2015</t>
  </si>
  <si>
    <t>136,33</t>
  </si>
  <si>
    <t>TÊ, EM FERRO GALVANIZADO, CONEXÃO ROSQUEADA, DN 80 (3"), INSTALADO EM REDE DE ALIMENTAÇÃO PARA HIDRANTE - FORNECIMENTO E INSTALAÇÃO. AF_12/2015</t>
  </si>
  <si>
    <t>171,01</t>
  </si>
  <si>
    <t>NIPLE, EM FERRO GALVANIZADO, CONEXÃO ROSQUEADA, DN 25 (1"), INSTALADO EM REDE DE ALIMENTAÇÃO PARA SPRINKLER - FORNECIMENTO E INSTALAÇÃO. AF_12/2015</t>
  </si>
  <si>
    <t>LUVA, EM FERRO GALVANIZADO, CONEXÃO ROSQUEADA, DN 25 (1"), INSTALADO EM REDE DE ALIMENTAÇÃO PARA SPRINKLER - FORNECIMENTO E INSTALAÇÃO. AF_12/2015</t>
  </si>
  <si>
    <t>NIPLE, EM FERRO GALVANIZADO, CONEXÃO ROSQUEADA, DN 32 (1 1/4"), INSTALADO EM REDE DE ALIMENTAÇÃO PARA SPRINKLER - FORNECIMENTO E INSTALAÇÃO. AF_12/2015</t>
  </si>
  <si>
    <t>LUVA, EM FERRO GALVANIZADO, CONEXÃO ROSQUEADA, DN 32 (1 1/4"), INSTALADO EM REDE DE ALIMENTAÇÃO PARA SPRINKLER - FORNECIMENTO E INSTALAÇÃO. AF_12/2015</t>
  </si>
  <si>
    <t>NIPLE, EM FERRO GALVANIZADO, CONEXÃO ROSQUEADA, DN 40 (1 1/2"), INSTALADO EM REDE DE ALIMENTAÇÃO PARA SPRINKLER - FORNECIMENTO E INSTALAÇÃO. AF_12/2015</t>
  </si>
  <si>
    <t>LUVA, EM FERRO GALVANIZADO, CONEXÃO ROSQUEADA, DN 40 (1 1/2"), INSTALADO EM REDE DE ALIMENTAÇÃO PARA SPRINKLER - FORNECIMENTO E INSTALAÇÃO. AF_12/2015</t>
  </si>
  <si>
    <t>27,55</t>
  </si>
  <si>
    <t>NIPLE, EM FERRO GALVANIZADO, CONEXÃO ROSQUEADA, DN 50 (2"), INSTALADO EM REDE DE ALIMENTAÇÃO PARA SPRINKLER - FORNECIMENTO E INSTALAÇÃO. AF_12/2015</t>
  </si>
  <si>
    <t>36,47</t>
  </si>
  <si>
    <t>LUVA, EM FERRO GALVANIZADO, CONEXÃO ROSQUEADA, DN 50 (2"), INSTALADO EM REDE DE ALIMENTAÇÃO PARA SPRINKLER - FORNECIMENTO E INSTALAÇÃO. AF_12/2015</t>
  </si>
  <si>
    <t>36,46</t>
  </si>
  <si>
    <t>NIPLE, EM FERRO GALVANIZADO, CONEXÃO ROSQUEADA, DN 65 (2 1/2"), INSTALADO EM REDE DE ALIMENTAÇÃO PARA SPRINKLER - FORNECIMENTO E INSTALAÇÃO. AF_12/2015</t>
  </si>
  <si>
    <t>LUVA, EM FERRO GALVANIZADO, CONEXÃO ROSQUEADA, DN 65 (2 1/2"), INSTALADO EM REDE DE ALIMENTAÇÃO PARA SPRINKLER - FORNECIMENTO E INSTALAÇÃO. AF_12/2015</t>
  </si>
  <si>
    <t>56,69</t>
  </si>
  <si>
    <t>NIPLE, EM FERRO GALVANIZADO, CONEXÃO ROSQUEADA, DN 80 (3"), INSTALADO EM REDE DE ALIMENTAÇÃO PARA SPRINKLER - FORNECIMENTO E INSTALAÇÃO. AF_12/2015</t>
  </si>
  <si>
    <t>73,36</t>
  </si>
  <si>
    <t>LUVA, EM FERRO GALVANIZADO, CONEXÃO ROSQUEADA, DN 80 (3"), INSTALADO EM REDE DE ALIMENTAÇÃO PARA SPRINKLER - FORNECIMENTO E INSTALAÇÃO. AF_12/2015</t>
  </si>
  <si>
    <t>79,30</t>
  </si>
  <si>
    <t>JOELHO 45 GRAUS, EM FERRO GALVANIZADO, CONEXÃO ROSQUEADA, DN 25 (1"), INSTALADO EM REDE DE ALIMENTAÇÃO PARA SPRINKLER - FORNECIMENTO E INSTALAÇÃO. AF_12/2015</t>
  </si>
  <si>
    <t>JOELHO 90 GRAUS, EM FERRO GALVANIZADO, CONEXÃO ROSQUEADA, DN 25 (1"), INSTALADO EM REDE DE ALIMENTAÇÃO PARA SPRINKLER - FORNECIMENTO E INSTALAÇÃO. AF_12/2015</t>
  </si>
  <si>
    <t>JOELHO 45 GRAUS, EM FERRO GALVANIZADO, CONEXÃO ROSQUEADA, DN 32 (1 1/4"), INSTALADO EM REDE DE ALIMENTAÇÃO PARA SPRINKLER - FORNECIMENTO E INSTALAÇÃO. AF_12/2015</t>
  </si>
  <si>
    <t>JOELHO 90 GRAUS, EM FERRO GALVANIZADO, CONEXÃO ROSQUEADA, DN 32 (1 1/4"), INSTALADO EM REDE DE ALIMENTAÇÃO PARA SPRINKLER - FORNECIMENTO E INSTALAÇÃO. AF_12/2015</t>
  </si>
  <si>
    <t>JOELHO 45 GRAUS, EM FERRO GALVANIZADO, CONEXÃO ROSQUEADA, DN 40 (1 1/2"), INSTALADO EM REDE DE ALIMENTAÇÃO PARA SPRINKLER - FORNECIMENTO E INSTALAÇÃO. AF_12/2015</t>
  </si>
  <si>
    <t>42,08</t>
  </si>
  <si>
    <t>JOELHO 90 GRAUS, EM FERRO GALVANIZADO, CONEXÃO ROSQUEADA, DN 40 (1 1/2"), INSTALADO EM REDE DE ALIMENTAÇÃO PARA SPRINKLER - FORNECIMENTO E INSTALAÇÃO. AF_12/2015</t>
  </si>
  <si>
    <t>JOELHO 45 GRAUS, EM FERRO GALVANIZADO, CONEXÃO ROSQUEADA, DN 50 (2"), INSTALADO EM REDE DE ALIMENTAÇÃO PARA SPRINKLER - FORNECIMENTO E INSTALAÇÃO. AF_12/2015</t>
  </si>
  <si>
    <t>JOELHO 90 GRAUS, EM FERRO GALVANIZADO, CONEXÃO ROSQUEADA, DN 50 (2"), INSTALADO EM REDE DE ALIMENTAÇÃO PARA SPRINKLER - FORNECIMENTO E INSTALAÇÃO. AF_12/2015</t>
  </si>
  <si>
    <t>52,66</t>
  </si>
  <si>
    <t>JOELHO 45 GRAUS, EM FERRO GALVANIZADO, CONEXÃO ROSQUEADA, DN 65 (2 1/2"), INSTALADO EM REDE DE ALIMENTAÇÃO PARA SPRINKLER - FORNECIMENTO E INSTALAÇÃO. AF_12/2015</t>
  </si>
  <si>
    <t>87,88</t>
  </si>
  <si>
    <t>JOELHO 90 GRAUS, EM FERRO GALVANIZADO, CONEXÃO ROSQUEADA, DN 65 (2 1/2"), INSTALADO EM REDE DE ALIMENTAÇÃO PARA SPRINKLER - FORNECIMENTO E INSTALAÇÃO. AF_12/2015</t>
  </si>
  <si>
    <t>81,35</t>
  </si>
  <si>
    <t>JOELHO 45 GRAUS, EM FERRO GALVANIZADO, CONEXÃO ROSQUEADA, DN 80 (3"), INSTALADO EM REDE DE ALIMENTAÇÃO PARA SPRINKLER - FORNECIMENTO E INSTALAÇÃO. AF_12/2015</t>
  </si>
  <si>
    <t>JOELHO 90 GRAUS, EM FERRO GALVANIZADO, CONEXÃO ROSQUEADA, DN 80 (3"), INSTALADO EM REDE DE ALIMENTAÇÃO PARA SPRINKLER - FORNECIMENTO E INSTALAÇÃO. AF_12/2015</t>
  </si>
  <si>
    <t>107,65</t>
  </si>
  <si>
    <t>TÊ, EM FERRO GALVANIZADO, CONEXÃO ROSQUEADA, DN 25 (1"), INSTALADO EM REDE DE ALIMENTAÇÃO PARA SPRINKLER - FORNECIMENTO E INSTALAÇÃO. AF_12/2015</t>
  </si>
  <si>
    <t>36,32</t>
  </si>
  <si>
    <t>TÊ, EM FERRO GALVANIZADO, CONEXÃO ROSQUEADA, DN 32 (1 1/4"), INSTALADO EM REDE DE ALIMENTAÇÃO PARA SPRINKLER - FORNECIMENTO E INSTALAÇÃO. AF_12/2015</t>
  </si>
  <si>
    <t>45,10</t>
  </si>
  <si>
    <t>TÊ, EM FERRO GALVANIZADO, CONEXÃO ROSQUEADA, DN 40 (1 1/2"), INSTALADO EM REDE DE ALIMENTAÇÃO PARA SPRINKLER - FORNECIMENTO E INSTALAÇÃO. AF_12/2015</t>
  </si>
  <si>
    <t>TÊ, EM FERRO GALVANIZADO, CONEXÃO ROSQUEADA, DN 50 (2"), INSTALADO EM REDE DE ALIMENTAÇÃO PARA SPRINKLER - FORNECIMENTO E INSTALAÇÃO. AF_12/2015</t>
  </si>
  <si>
    <t>70,17</t>
  </si>
  <si>
    <t>TÊ, EM FERRO GALVANIZADO, CONEXÃO ROSQUEADA, DN 65 (2 1/2"), INSTALADO EM REDE DE ALIMENTAÇÃO PARA SPRINKLER - FORNECIMENTO E INSTALAÇÃO. AF_12/2015</t>
  </si>
  <si>
    <t>111,74</t>
  </si>
  <si>
    <t>TÊ, EM FERRO GALVANIZADO, CONEXÃO ROSQUEADA, DN 80 (3"), INSTALADO EM REDE DE ALIMENTAÇÃO PARA SPRINKLER - FORNECIMENTO E INSTALAÇÃO. AF_12/2015</t>
  </si>
  <si>
    <t>NIPLE, EM FERRO GALVANIZADO, CONEXÃO ROSQUEADA, DN 15 (1/2"), INSTALADO EM RAMAIS E SUB-RAMAIS DE GÁS - FORNECIMENTO E INSTALAÇÃO. AF_12/2015</t>
  </si>
  <si>
    <t>LUVA, EM FERRO GALVANIZADO, CONEXÃO ROSQUEADA, DN 15 (1/2"), INSTALADO EM RAMAIS E SUB-RAMAIS DE GÁS - FORNECIMENTO E INSTALAÇÃO. AF_12/2015</t>
  </si>
  <si>
    <t>NIPLE, EM FERRO GALVANIZADO, CONEXÃO ROSQUEADA, DN 20 (3/4"), INSTALADO EM RAMAIS E SUB-RAMAIS DE GÁS - FORNECIMENTO E INSTALAÇÃO. AF_12/2015</t>
  </si>
  <si>
    <t>16,12</t>
  </si>
  <si>
    <t>LUVA, EM FERRO GALVANIZADO, CONEXÃO ROSQUEADA, DN 20 (3/4"), INSTALADO EM RAMAIS E SUB-RAMAIS DE GÁS - FORNECIMENTO E INSTALAÇÃO. AF_12/2015</t>
  </si>
  <si>
    <t>NIPLE, EM FERRO GALVANIZADO, CONEXÃO ROSQUEADA, DN 25 (1"), INSTALADO EM RAMAIS E SUB-RAMAIS DE GÁS - FORNECIMENTO E INSTALAÇÃO. AF_12/2015</t>
  </si>
  <si>
    <t>LUVA, EM FERRO GALVANIZADO, CONEXÃO ROSQUEADA, DN 25 (1"), INSTALADO EM RAMAIS E SUB-RAMAIS DE GÁS - FORNECIMENTO E INSTALAÇÃO. AF_12/2015</t>
  </si>
  <si>
    <t>JOELHO 45 GRAUS, EM FERRO GALVANIZADO, CONEXÃO ROSQUEADA, DN 15 (1/2"), INSTALADO EM RAMAIS E SUB-RAMAIS DE GÁS - FORNECIMENTO E INSTALAÇÃO. AF_12/2015</t>
  </si>
  <si>
    <t>14,96</t>
  </si>
  <si>
    <t>JOELHO 90 GRAUS, EM FERRO GALVANIZADO, CONEXÃO ROSQUEADA, DN 15 (1/2"), INSTALADO EM RAMAIS E SUB-RAMAIS DE GÁS - FORNECIMENTO E INSTALAÇÃO. AF_12/2015</t>
  </si>
  <si>
    <t>JOELHO 45 GRAUS, EM FERRO GALVANIZADO, CONEXÃO ROSQUEADA, DN 20 (3/4"), INSTALADO EM RAMAIS E SUB-RAMAIS DE GÁS - FORNECIMENTO E INSTALAÇÃO. AF_12/2015</t>
  </si>
  <si>
    <t>24,46</t>
  </si>
  <si>
    <t>JOELHO 90 GRAUS, EM FERRO GALVANIZADO, CONEXÃO ROSQUEADA, DN 20 (3/4"), INSTALADO EM RAMAIS E SUB-RAMAIS DE GÁS - FORNECIMENTO E INSTALAÇÃO. AF_12/2015</t>
  </si>
  <si>
    <t>JOELHO 45 GRAUS, EM FERRO GALVANIZADO, CONEXÃO ROSQUEADA, DN 25 (1"), INSTALADO EM RAMAIS E SUB-RAMAIS DE GÁS - FORNECIMENTO E INSTALAÇÃO. AF_12/2015</t>
  </si>
  <si>
    <t>38,35</t>
  </si>
  <si>
    <t>JOELHO 90 GRAUS, EM FERRO GALVANIZADO, CONEXÃO ROSQUEADA, DN 25 (1"), INSTALADO EM RAMAIS E SUB-RAMAIS DE GÁS - FORNECIMENTO E INSTALAÇÃO. AF_12/2015</t>
  </si>
  <si>
    <t>TÊ, EM FERRO GALVANIZADO, CONEXÃO ROSQUEADA, DN 15 (1/2"), INSTALADO EM RAMAIS E SUB-RAMAIS DE GÁS - FORNECIMENTO E INSTALAÇÃO. AF_12/2015</t>
  </si>
  <si>
    <t>TÊ, EM FERRO GALVANIZADO, CONEXÃO ROSQUEADA, DN 20 (3/4"), INSTALADO EM RAMAIS E SUB-RAMAIS DE GÁS - FORNECIMENTO E INSTALAÇÃO. AF_12/2015</t>
  </si>
  <si>
    <t>TÊ, EM FERRO GALVANIZADO, CONEXÃO ROSQUEADA, DN 25 (1"), INSTALADO EM RAMAIS E SUB-RAMAIS DE GÁS - FORNECIMENTO E INSTALAÇÃO. AF_12/2015</t>
  </si>
  <si>
    <t>49,60</t>
  </si>
  <si>
    <t>UNIÃO, EM FERRO GALVANIZADO, DN 50 (2"), CONEXÃO ROSQUEADA, INSTALADO EM PRUMADAS - FORNECIMENTO E INSTALAÇÃO. AF_12/2015</t>
  </si>
  <si>
    <t>90,14</t>
  </si>
  <si>
    <t>UNIÃO, EM FERRO GALVANIZADO, DN 65 (2 1/2"), CONEXÃO ROSQUEADA, INSTALADO EM PRUMADAS - FORNECIMENTO E INSTALAÇÃO. AF_12/2015</t>
  </si>
  <si>
    <t>135,62</t>
  </si>
  <si>
    <t>UNIÃO, EM FERRO GALVANIZADO, DN 80 (3"), CONEXÃO ROSQUEADA, INSTALADO EM PRUMADAS - FORNECIMENTO E INSTALAÇÃO. AF_12/2015</t>
  </si>
  <si>
    <t>197,88</t>
  </si>
  <si>
    <t>UNIÃO, EM FERRO GALVANIZADO, DN 25 (1"), CONEXÃO ROSQUEADA, INSTALADO EM REDE DE ALIMENTAÇÃO PARA HIDRANTE - FORNECIMENTO E INSTALAÇÃO. AF_12/2015</t>
  </si>
  <si>
    <t>UNIÃO, EM FERRO GALVANIZADO, DN 32 (1 1/4"), CONEXÃO ROSQUEADA, INSTALADO EM REDE DE ALIMENTAÇÃO PARA HIDRANTE - FORNECIMENTO E INSTALAÇÃO. AF_12/2015</t>
  </si>
  <si>
    <t>UNIÃO, EM FERRO GALVANIZADO, DN 40 (1 1/2"), CONEXÃO ROSQUEADA, INSTALADO EM REDE DE ALIMENTAÇÃO PARA HIDRANTE - FORNECIMENTO E INSTALAÇÃO. AF_12/2015</t>
  </si>
  <si>
    <t>66,57</t>
  </si>
  <si>
    <t>UNIÃO, EM FERRO GALVANIZADO, DN 50 (2"), CONEXÃO ROSQUEADA, INSTALADO EM REDE DE ALIMENTAÇÃO PARA HIDRANTE - FORNECIMENTO E INSTALAÇÃO. AF_12/2015</t>
  </si>
  <si>
    <t>90,10</t>
  </si>
  <si>
    <t>UNIÃO, EM FERRO GALVANIZADO, DN 65 (2 1/2"), CONEXÃO ROSQUEADA, INSTALADO EM REDE DE ALIMENTAÇÃO PARA HIDRANTE - FORNECIMENTO E INSTALAÇÃO. AF_12/2015</t>
  </si>
  <si>
    <t>136,86</t>
  </si>
  <si>
    <t>UNIÃO, EM FERRO GALVANIZADO, DN 80 (3"), CONEXÃO ROSQUEADA, INSTALADO EM REDE DE ALIMENTAÇÃO PARA HIDRANTE - FORNECIMENTO E INSTALAÇÃO. AF_12/2015</t>
  </si>
  <si>
    <t>200,45</t>
  </si>
  <si>
    <t>UNIÃO, EM FERRO GALVANIZADO, CONEXÃO ROSQUEADA, DN 25 (1"), INSTALADO EM REDE DE ALIMENTAÇÃO PARA SPRINKLER - FORNECIMENTO E INSTALAÇÃO. AF_12/2015</t>
  </si>
  <si>
    <t>UNIÃO, EM FERRO GALVANIZADO, CONEXÃO ROSQUEADA, DN 32 (1 1/4"), INSTALADO EM REDE DE ALIMENTAÇÃO PARA SPRINKLER - FORNECIMENTO E INSTALAÇÃO. AF_12/2015</t>
  </si>
  <si>
    <t>UNIÃO, EM FERRO GALVANIZADO, CONEXÃO ROSQUEADA, DN 40 (1 1/2"), INSTALADO EM REDE DE ALIMENTAÇÃO PARA SPRINKLER - FORNECIMENTO E INSTALAÇÃO. AF_12/2015</t>
  </si>
  <si>
    <t>UNIÃO, EM FERRO GALVANIZADO, CONEXÃO ROSQUEADA, DN 50 (2"), INSTALADO EM REDE DE ALIMENTAÇÃO PARA SPRINKLER - FORNECIMENTO E INSTALAÇÃO. AF_12/2015</t>
  </si>
  <si>
    <t>79,80</t>
  </si>
  <si>
    <t>UNIÃO, EM FERRO GALVANIZADO, CONEXÃO ROSQUEADA, DN 65 (2 1/2"), INSTALADO EM REDE DE ALIMENTAÇÃO PARA SPRINKLER - FORNECIMENTO E INSTALAÇÃO. AF_12/2015</t>
  </si>
  <si>
    <t>124,54</t>
  </si>
  <si>
    <t>UNIÃO, EM FERRO GALVANIZADO, CONEXÃO ROSQUEADA, DN 80 (3"), INSTALADO EM REDE DE ALIMENTAÇÃO PARA SPRINKLER - FORNECIMENTO E INSTALAÇÃO. AF_12/2015</t>
  </si>
  <si>
    <t>UNIÃO, EM FERRO GALVANIZADO, CONEXÃO ROSQUEADA, DN 15 (1/2"), INSTALADO EM RAMAIS E SUB-RAMAIS DE GÁS - FORNECIMENTO E INSTALAÇÃO. AF_12/2015</t>
  </si>
  <si>
    <t>UNIÃO, EM FERRO GALVANIZADO, CONEXÃO ROSQUEADA, DN 20 (3/4"), INSTALADO EM RAMAIS E SUB-RAMAIS DE GÁS - FORNECIMENTO E INSTALAÇÃO. AF_12/2015</t>
  </si>
  <si>
    <t>31,93</t>
  </si>
  <si>
    <t>UNIÃO, EM FERRO GALVANIZADO, CONEXÃO ROSQUEADA, DN 25 (1"), INSTALADO EM RAMAIS E SUB-RAMAIS DE GÁS - FORNECIMENTO E INSTALAÇÃO. AF_12/2015</t>
  </si>
  <si>
    <t>39,42</t>
  </si>
  <si>
    <t>LUVA DE REDUÇÃO, EM FERRO GALVANIZADO, 2" X 1 1/2", CONEXÃO ROSQUEADA, INSTALADO EM PRUMADAS - FORNECIMENTO E INSTALAÇÃO. AF_12/2015</t>
  </si>
  <si>
    <t>LUVA DE REDUÇÃO, EM FERRO GALVANIZADO, 2" X 1 1/4", CONEXÃO ROSQUEADA, INSTALADO EM PRUMADAS - FORNECIMENTO E INSTALAÇÃO. AF_12/2015</t>
  </si>
  <si>
    <t>LUVA DE REDUÇÃO, EM FERRO GALVANIZADO, 2" X 1", CONEXÃO ROSQUEADA, INSTALADO EM PRUMADAS - FORNECIMENTO E INSTALAÇÃO. AF_12/2015</t>
  </si>
  <si>
    <t>LUVA DE REDUÇÃO, EM FERRO GALVANIZADO, 2 1/2" X 1 1/2", CONEXÃO ROSQUEADA, INSTALADO EM PRUMADAS - FORNECIMENTO E INSTALAÇÃO. AF_12/2015</t>
  </si>
  <si>
    <t>70,59</t>
  </si>
  <si>
    <t>LUVA DE REDUÇÃO, EM FERRO GALVANIZADO, 2 1/2" X 2", CONEXÃO ROSQUEADA, INSTALADO EM PRUMADAS - FORNECIMENTO E INSTALAÇÃO. AF_12/2015</t>
  </si>
  <si>
    <t>LUVA DE REDUÇÃO, EM FERRO GALVANIZADO, 3" X 1 1/2", CONEXÃO ROSQUEADA, INSTALADO EM PRUMADAS - FORNECIMENTO E INSTALAÇÃO. AF_12/2015</t>
  </si>
  <si>
    <t>LUVA DE REDUÇÃO, EM FERRO GALVANIZADO, 3" X 2 1/2", CONEXÃO ROSQUEADA, INSTALADO EM PRUMADAS - FORNECIMENTO E INSTALAÇÃO. AF_12/2015</t>
  </si>
  <si>
    <t>96,00</t>
  </si>
  <si>
    <t>LUVA DE REDUÇÃO, EM FERRO GALVANIZADO, 3" X 2", CONEXÃO ROSQUEADA, INSTALADO EM PRUMADAS - FORNECIMENTO E INSTALAÇÃO. AF_12/2015</t>
  </si>
  <si>
    <t>LUVA DE REDUÇÃO, EM FERRO GALVANIZADO, 1" X 1/2", CONEXÃO ROSQUEADA, INSTALADO EM REDE DE ALIMENTAÇÃO PARA HIDRANTE - FORNECIMENTO E INSTALAÇÃO. AF_12/2015</t>
  </si>
  <si>
    <t>LUVA DE REDUÇÃO, EM FERRO GALVANIZADO, 1" X 3/4", CONEXÃO ROSQUEADA, INSTALADO EM REDE DE ALIMENTAÇÃO PARA HIDRANTE - FORNECIMENTO E INSTALAÇÃO. AF_12/2015</t>
  </si>
  <si>
    <t>26,88</t>
  </si>
  <si>
    <t>LUVA DE REDUÇÃO, EM FERRO GALVANIZADO, 1 1/4" X 1", CONEXÃO ROSQUEADA, INSTALADO EM REDE DE ALIMENTAÇÃO PARA HIDRANTE - FORNECIMENTO E INSTALAÇÃO. AF_12/2015</t>
  </si>
  <si>
    <t>LUVA DE REDUÇÃO, EM FERRO GALVANIZADO, 1 1/4" X 1/2", CONEXÃO ROSQUEADA, INSTALADO EM REDE DE ALIMENTAÇÃO PARA HIDRANTE - FORNECIMENTO E INSTALAÇÃO. AF_12/2015</t>
  </si>
  <si>
    <t>LUVA DE REDUÇÃO, EM FERRO GALVANIZADO, 1 1/4" X 3/4", CONEXÃO ROSQUEADA, INSTALADO EM REDE DE ALIMENTAÇÃO PARA HIDRANTE - FORNECIMENTO E INSTALAÇÃO. AF_12/2015</t>
  </si>
  <si>
    <t>LUVA DE REDUÇÃO, EM FERRO GALVANIZADO, 1 1/2" X 1 1/4", CONEXÃO ROSQUEADA, INSTALADO EM REDE DE ALIMENTAÇÃO PARA HIDRANTE - FORNECIMENTO E INSTALAÇÃO. AF_12/2015</t>
  </si>
  <si>
    <t>LUVA DE REDUÇÃO, EM FERRO GALVANIZADO, 1 1/2" X 1", CONEXÃO ROSQUEADA, INSTALADO EM REDE DE ALIMENTAÇÃO PARA HIDRANTE - FORNECIMENTO E INSTALAÇÃO. AF_12/2015</t>
  </si>
  <si>
    <t>LUVA DE REDUÇÃO, EM FERRO GALVANIZADO, 1 1/2" X 3/4", CONEXÃO ROSQUEADA, INSTALADO EM REDE DE ALIMENTAÇÃO PARA HIDRANTE - FORNECIMENTO E INSTALAÇÃO. AF_12/2015</t>
  </si>
  <si>
    <t>LUVA DE REDUÇÃO, EM FERRO GALVANIZADO, 2" X 1 1/2", CONEXÃO ROSQUEADA, INSTALADO EM REDE DE ALIMENTAÇÃO PARA HIDRANTE - FORNECIMENTO E INSTALAÇÃO. AF_12/2015</t>
  </si>
  <si>
    <t>49,28</t>
  </si>
  <si>
    <t>LUVA DE REDUÇÃO, EM FERRO GALVANIZADO, 2" X 1 1/4", CONEXÃO ROSQUEADA, INSTALADO EM REDE DE ALIMENTAÇÃO PARA HIDRANTE - FORNECIMENTO E INSTALAÇÃO. AF_12/2015</t>
  </si>
  <si>
    <t>LUVA DE REDUÇÃO, EM FERRO GALVANIZADO, 2" X 1", CONEXÃO ROSQUEADA, INSTALADO EM REDE DE ALIMENTAÇÃO PARA HIDRANTE - FORNECIMENTO E INSTALAÇÃO. AF_12/2015</t>
  </si>
  <si>
    <t>LUVA DE REDUÇÃO, EM FERRO GALVANIZADO, 2 1/2" X 1 1/2", CONEXÃO ROSQUEADA, INSTALADO EM REDE DE ALIMENTAÇÃO PARA HIDRANTE - FORNECIMENTO E INSTALAÇÃO. AF_12/2015</t>
  </si>
  <si>
    <t>71,83</t>
  </si>
  <si>
    <t>LUVA DE REDUÇÃO, EM FERRO GALVANIZADO, 2 1/2" X 2", CONEXÃO ROSQUEADA, INSTALADO EM REDE DE ALIMENTAÇÃO PARA HIDRANTE - FORNECIMENTO E INSTALAÇÃO. AF_12/2015</t>
  </si>
  <si>
    <t>LUVA DE REDUÇÃO, EM FERRO GALVANIZADO, 3" X 2 1/2", CONEXÃO ROSQUEADA, INSTALADO EM REDE DE ALIMENTAÇÃO PARA HIDRANTE - FORNECIMENTO E INSTALAÇÃO. AF_12/2015</t>
  </si>
  <si>
    <t>98,57</t>
  </si>
  <si>
    <t>LUVA DE REDUÇÃO, EM FERRO GALVANIZADO, 3" X 2", CONEXÃO ROSQUEADA, INSTALADO EM REDE DE ALIMENTAÇÃO PARA HIDRANTE - FORNECIMENTO E INSTALAÇÃO. AF_12/2015</t>
  </si>
  <si>
    <t>LUVA DE REDUÇÃO, EM FERRO GALVANIZADO, 1" X 1/2", CONEXÃO ROSQUEADA, INSTALADO EM REDE DE ALIMENTAÇÃO PARA SPRINKLER - FORNECIMENTO E INSTALAÇÃO. AF_12/2015</t>
  </si>
  <si>
    <t>LUVA DE REDUÇÃO, EM FERRO GALVANIZADO, 1" X 3/4", CONEXÃO ROSQUEADA, INSTALADO EM REDE DE ALIMENTAÇÃO PARA SPRINKLER - FORNECIMENTO E INSTALAÇÃO. AF_12/2015</t>
  </si>
  <si>
    <t>LUVA DE REDUÇÃO, EM FERRO GALVANIZADO, 1 1/4" X 1", CONEXÃO ROSQUEADA, INSTALADO EM REDE DE ALIMENTAÇÃO PARA SPRINKLER - FORNECIMENTO E INSTALAÇÃO. AF_12/2015</t>
  </si>
  <si>
    <t>LUVA DE REDUÇÃO, EM FERRO GALVANIZADO, 1 1/4" X 1/2", CONEXÃO ROSQUEADA, INSTALADO EM REDE DE ALIMENTAÇÃO PARA SPRINKLER - FORNECIMENTO E INSTALAÇÃO. AF_12/2015</t>
  </si>
  <si>
    <t>LUVA DE REDUÇÃO, EM FERRO GALVANIZADO, 1 1/4" X 3/4", CONEXÃO ROSQUEADA, INSTALADO EM REDE DE ALIMENTAÇÃO PARA SPRINKLER - FORNECIMENTO E INSTALAÇÃO. AF_12/2015</t>
  </si>
  <si>
    <t>LUVA DE REDUÇÃO, EM FERRO GALVANIZADO, 1 1/2" X 1 1/4", CONEXÃO ROSQUEADA, INSTALADO EM REDE DE ALIMENTAÇÃO PARA SPRINKLER - FORNECIMENTO E INSTALAÇÃO. AF_12/2015</t>
  </si>
  <si>
    <t>LUVA DE REDUÇÃO, EM FERRO GALVANIZADO, 1 1/2" X 1", CONEXÃO ROSQUEADA, INSTALADO EM REDE DE ALIMENTAÇÃO PARA SPRINKLER - FORNECIMENTO E INSTALAÇÃO. AF_12/2015</t>
  </si>
  <si>
    <t>LUVA DE REDUÇÃO, EM FERRO GALVANIZADO, 1 1/2" X 3/4", CONEXÃO ROSQUEADA, INSTALADO EM REDE DE ALIMENTAÇÃO PARA SPRINKLER - FORNECIMENTO E INSTALAÇÃO. AF_12/2015</t>
  </si>
  <si>
    <t>LUVA DE REDUÇÃO, EM FERRO GALVANIZADO, 2" X 1 1/2", CONEXÃO ROSQUEADA, INSTALADO EM REDE DE ALIMENTAÇÃO PARA SPRINKLER - FORNECIMENTO E INSTALAÇÃO. AF_12/2015</t>
  </si>
  <si>
    <t>LUVA DE REDUÇÃO, EM FERRO GALVANIZADO, 2" X 1 1/4", CONEXÃO ROSQUEADA, INSTALADO EM REDE DE ALIMENTAÇÃO PARA SPRINKLER - FORNECIMENTO E INSTALAÇÃO. AF_12/2015</t>
  </si>
  <si>
    <t>LUVA DE REDUÇÃO, EM FERRO GALVANIZADO, 2" X 1", CONEXÃO ROSQUEADA, INSTALADO EM REDE DE ALIMENTAÇÃO PARA SPRINKLER - FORNECIMENTO E INSTALAÇÃO. AF_12/2015</t>
  </si>
  <si>
    <t>LUVA DE REDUÇÃO, EM FERRO GALVANIZADO, 2 1/2" X 1 1/2", CONEXÃO ROSQUEADA, INSTALADO EM REDE DE ALIMENTAÇÃO PARA SPRINKLER - FORNECIMENTO E INSTALAÇÃO. AF_12/2015</t>
  </si>
  <si>
    <t>59,51</t>
  </si>
  <si>
    <t>LUVA DE REDUÇÃO, EM FERRO GALVANIZADO, 2 1/2" X 2", CONEXÃO ROSQUEADA, INSTALADO EM REDE DE ALIMENTAÇÃO PARA SPRINKLER - FORNECIMENTO E INSTALAÇÃO. AF_12/2015</t>
  </si>
  <si>
    <t>LUVA DE REDUÇÃO, EM FERRO GALVANIZADO, 3" X 2 1/2", CONEXÃO ROSQUEADA, INSTALADO EM REDE DE ALIMENTAÇÃO PARA SPRINKLER - FORNECIMENTO E INSTALAÇÃO. AF_12/2015</t>
  </si>
  <si>
    <t>LUVA DE REDUÇÃO, EM FERRO GALVANIZADO, 3" X 2", CONEXÃO ROSQUEADA, INSTALADO EM REDE DE ALIMENTAÇÃO PARA SPRINKLER - FORNECIMENTO E INSTALAÇÃO. AF_12/2015</t>
  </si>
  <si>
    <t>LUVA DE REDUÇÃO, EM FERRO GALVANIZADO, 3/4" X 1/2", CONEXÃO ROSQUEADA, INSTALADO EM RAMAIS E SUB-RAMAIS DE GÁS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</si>
  <si>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</si>
  <si>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</si>
  <si>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</si>
  <si>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301,56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</si>
  <si>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</si>
  <si>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</si>
  <si>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</si>
  <si>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</si>
  <si>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</si>
  <si>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331,67</t>
  </si>
  <si>
    <t>CONECTOR EM BRONZE/LATÃO, DN 28 MM X 1/2", SEM ANEL DE SOLDA, BOLSA X ROSCA F, INSTALADO EM PRUMADA  FORNECIMENTO E INSTALAÇÃO. AF_01/2016</t>
  </si>
  <si>
    <t>18,36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</si>
  <si>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</si>
  <si>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</si>
  <si>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</si>
  <si>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</si>
  <si>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379,91</t>
  </si>
  <si>
    <t>LUVA PASSANTE EM COBRE, DN 42 MM, SEM ANEL DE SOLDA, INSTALADO EM PRUMADA  FORNECIMENTO E INSTALAÇÃO. AF_01/2016</t>
  </si>
  <si>
    <t>29,36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</si>
  <si>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</si>
  <si>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</si>
  <si>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476,82</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</si>
  <si>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</si>
  <si>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</si>
  <si>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</si>
  <si>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660,67</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</si>
  <si>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</si>
  <si>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</si>
  <si>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</si>
  <si>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871,50</t>
  </si>
  <si>
    <t>TE DUPLA CURVA EM BRONZE/LATÃO, DN 3/4" X 22 MM X 3/4", SEM ANEL DE SOLDA, ROSCA F X BOLSA X ROSCA F, INSTALADO EM PRUMADA  FORNECIMENTO E INSTALAÇÃO. AF_01/2016</t>
  </si>
  <si>
    <t>49,13</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</si>
  <si>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</si>
  <si>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</si>
  <si>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13,57</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</si>
  <si>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</si>
  <si>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</si>
  <si>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18,99</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</si>
  <si>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</si>
  <si>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</si>
  <si>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</si>
  <si>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</si>
  <si>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</si>
  <si>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</si>
  <si>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261,01</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</si>
  <si>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</si>
  <si>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</si>
  <si>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</si>
  <si>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303,11</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</si>
  <si>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</si>
  <si>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</si>
  <si>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</si>
  <si>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28,35</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</si>
  <si>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</si>
  <si>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</si>
  <si>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</si>
  <si>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</si>
  <si>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</si>
  <si>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</si>
  <si>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36,91</t>
  </si>
  <si>
    <t>TE DUPLA CURVA EM BRONZE/LATÃO, DN 3/4" X 22 MM X 3/4", SEM ANEL DE SOLDA, ROSCA F X BOLSA X ROSCA F, INSTALADO EM RAMAL DE DISTRIBUIÇÃO  FORNECIMENTO E INSTALAÇÃO. AF_01/2016</t>
  </si>
  <si>
    <t>52,18</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</si>
  <si>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</si>
  <si>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</si>
  <si>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</si>
  <si>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</si>
  <si>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</si>
  <si>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</si>
  <si>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</si>
  <si>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</si>
  <si>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</si>
  <si>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</si>
  <si>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261,17</t>
  </si>
  <si>
    <t>LUVA PASSANTE EM COBRE, DN 22 MM, SEM ANEL DE SOLDA, INSTALADO EM RAMAL E SUB-RAMAL  FORNECIMENTO E INSTALAÇÃO. AF_01/2016</t>
  </si>
  <si>
    <t>10,25</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</si>
  <si>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</si>
  <si>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</si>
  <si>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304,49</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</si>
  <si>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</si>
  <si>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</si>
  <si>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</si>
  <si>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29,73</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</si>
  <si>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</si>
  <si>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</si>
  <si>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</si>
  <si>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</si>
  <si>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335,71</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</si>
  <si>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</si>
  <si>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</si>
  <si>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</si>
  <si>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</si>
  <si>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</si>
  <si>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</si>
  <si>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</si>
  <si>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34,43</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</si>
  <si>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</si>
  <si>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</si>
  <si>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</si>
  <si>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</si>
  <si>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</si>
  <si>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</si>
  <si>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</si>
  <si>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54,73</t>
  </si>
  <si>
    <t>NIPLE, EM FERRO GALVANIZADO, CONEXÃO ROSQUEADA, DN 65 (2 1/2), INSTALADO EM RESERVAÇÃO DE ÁGUA DE EDIFICAÇÃO QUE POSSUA RESERVATÓRIO DE FIBRA/FIBROCIMENTO  FORNECIMENTO E INSTALAÇÃO. AF_06/2016</t>
  </si>
  <si>
    <t>48,06</t>
  </si>
  <si>
    <t>LUVA, EM FERRO GALVANIZADO, CONEXÃO ROSQUEADA, DN 80 (3), INSTALADO EM RESERVAÇÃO DE ÁGUA DE EDIFICAÇÃO QUE POSSUA RESERVATÓRIO DE FIBRA/FIBROCIMENTO  FORNECIMENTO E INSTALAÇÃO. AF_06/2016</t>
  </si>
  <si>
    <t>79,21</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</si>
  <si>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</si>
  <si>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</si>
  <si>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51,87</t>
  </si>
  <si>
    <t>COTOVELO 45 GRAUS, EM FERRO GALVANIZADO, CONEXÃO ROSQUEADA, DN 50 (2), INSTALADO EM RESERVAÇÃO DE ÁGUA DE EDIFICAÇÃO QUE POSSUA RESERVATÓRIO DE FIBRA/FIBROCIMENTO  FORNECIMENTO E INSTALAÇÃO. AF_06/2016</t>
  </si>
  <si>
    <t>53,36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</si>
  <si>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</si>
  <si>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</si>
  <si>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84,98</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</si>
  <si>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</si>
  <si>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</si>
  <si>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120,12</t>
  </si>
  <si>
    <t>TÊ, EM FERRO GALVANIZADO, CONEXÃO ROSQUEADA, DN 50 (2), INSTALADO EM RESERVAÇÃO DE ÁGUA DE EDIFICAÇÃO QUE POSSUA RESERVATÓRIO DE FIBRA/FIBROCIMENTO  FORNECIMENTO E INSTALAÇÃO. AF_06/2016</t>
  </si>
  <si>
    <t>69,05</t>
  </si>
  <si>
    <t>TÊ, EM FERRO GALVANIZADO, CONEXÃO ROSQUEADA, DN 65 (2 1/2), INSTALADO EM RESERVAÇÃO DE ÁGUA DE EDIFICAÇÃO QUE POSSUA RESERVATÓRIO DE FIBRA/FIBROCIMENTO  FORNECIMENTO E INSTALAÇÃO. AF_06/2016</t>
  </si>
  <si>
    <t>107,78</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</si>
  <si>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</si>
  <si>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</si>
  <si>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49,74</t>
  </si>
  <si>
    <t>LUVA EM COBRE, DN 66 MM, SEM ANEL DE SOLDA, INSTALADO EM RESERVAÇÃO DE ÁGUA DE EDIFICAÇÃO QUE POSSUA RESERVATÓRIO DE FIBRA/FIBROCIMENTO  FORNECIMENTO E INSTALAÇÃO. AF_06/2016</t>
  </si>
  <si>
    <t>116,33</t>
  </si>
  <si>
    <t>LUVA EM COBRE, DN 79 MM, SEM ANEL DE SOLDA, INSTALADO EM RESERVAÇÃO DE ÁGUA DE EDIFICAÇÃO QUE POSSUA RESERVATÓRIO DE FIBRA/FIBROCIMENTO  FORNECIMENTO E INSTALAÇÃO. AF_06/2016</t>
  </si>
  <si>
    <t>171,20</t>
  </si>
  <si>
    <t>LUVA DE COBRE, DN 104 MM, SEM ANEL DE SOLDA, INSTALADO EM RESERVAÇÃO DE ÁGUA DE EDIFICAÇÃO QUE POSSUA RESERVATÓRIO DE FIBRA/FIBROCIMENTO  FORNECIMENTO E INSTALAÇÃO. AF_06/2016</t>
  </si>
  <si>
    <t>238,42</t>
  </si>
  <si>
    <t>COTOVELO EM COBRE, DN 54 MM, 90 GRAUS, SEM ANEL DE SOLDA, INSTALADO EM RESERVAÇÃO DE ÁGUA DE EDIFICAÇÃO QUE POSSUA RESERVATÓRIO DE FIBRA/FIBROCIMENTO  FORNECIMENTO E INSTALAÇÃO. AF_06/2016</t>
  </si>
  <si>
    <t>83,37</t>
  </si>
  <si>
    <t>CURVA EM COBRE, DN 54 MM, 45 GRAUS, SEM ANEL DE SOLDA, BOLSA X BOLSA, INSTALADO EM RESERVAÇÃO DE ÁGUA DE EDIFICAÇÃO QUE POSSUA RESERVATÓRIO DE FIBRA/FIBROCIMENTO  FORNECIMENTO E INSTALAÇÃO. AF_06/2016</t>
  </si>
  <si>
    <t>93,82</t>
  </si>
  <si>
    <t>COTOVELO EM COBRE, DN 66 MM, 90 GRAUS, SEM ANEL DE SOLDA, INSTALADO EM RESERVAÇÃO DE ÁGUA DE EDIFICAÇÃO QUE POSSUA RESERVATÓRIO DE FIBRA/FIBROCIMENTO  FORNECIMENTO E INSTALAÇÃO. AF_06/2016</t>
  </si>
  <si>
    <t>220,75</t>
  </si>
  <si>
    <t>CURVA EM COBRE, DN 66 MM, 45 GRAUS, SEM ANEL DE SOLDA, BOLSA X BOLSA, INSTALADO EM RESERVAÇÃO DE ÁGUA DE EDIFICAÇÃO QUE POSSUA RESERVATÓRIO DE FIBRA/FIBROCIMENTO  FORNECIMENTO E INSTALAÇÃO. AF_06/2016</t>
  </si>
  <si>
    <t>184,41</t>
  </si>
  <si>
    <t>COTOVELO EM COBRE, DN 79 MM, 90 GRAUS, SEM ANEL DE SOLDA, INSTALADO EM RESERVAÇÃO DE ÁGUA DE EDIFICAÇÃO QUE POSSUA RESERVATÓRIO DE FIBRA/FIBROCIMENTO  FORNECIMENTO E INSTALAÇÃO. AF_06/2016</t>
  </si>
  <si>
    <t>217,43</t>
  </si>
  <si>
    <t>COTOVELO EM COBRE, DN 104 MM, 90 GRAUS, SEM ANEL DE SOLDA, INSTALADO EM RESERVAÇÃO DE ÁGUA DE EDIFICAÇÃO QUE POSSUA RESERVATÓRIO DE FIBRA/FIBROCIMENTO  FORNECIMENTO E INSTALAÇÃO. AF_06/2016</t>
  </si>
  <si>
    <t>489,30</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</si>
  <si>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</si>
  <si>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</si>
  <si>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273,99</t>
  </si>
  <si>
    <t>TE EM COBRE, DN 79 MM, SEM ANEL DE SOLDA, INSTALADO EM RESERVAÇÃO DE ÁGUA DE EDIFICAÇÃO QUE POSSUA RESERVATÓRIO DE FIBRA/FIBROCIMENTO  FORNECIMENTO E INSTALAÇÃO. AF_06/2016</t>
  </si>
  <si>
    <t>413,40</t>
  </si>
  <si>
    <t>TE EM COBRE, DN 104 MM, SEM ANEL DE SOLDA, INSTALADO EM RESERVAÇÃO DE ÁGUA DE EDIFICAÇÃO QUE POSSUA RESERVATÓRIO DE FIBRA/FIBROCIMENTO  FORNECIMENTO E INSTALAÇÃO. AF_06/2016</t>
  </si>
  <si>
    <t>850,67</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</si>
  <si>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</si>
  <si>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</si>
  <si>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</si>
  <si>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</si>
  <si>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</si>
  <si>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</si>
  <si>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</si>
  <si>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</si>
  <si>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</si>
  <si>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</si>
  <si>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</si>
  <si>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</si>
  <si>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</si>
  <si>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</si>
  <si>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</si>
  <si>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</si>
  <si>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81,65</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</si>
  <si>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</si>
  <si>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</si>
  <si>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</si>
  <si>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</si>
  <si>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</si>
  <si>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</si>
  <si>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</si>
  <si>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</si>
  <si>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20,29</t>
  </si>
  <si>
    <t>JOELHO 90 GRAUS, PVC, SOLDÁVEL, DN 60 MM INSTALADO EM RESERVAÇÃO DE ÁGUA DE EDIFICAÇÃO QUE POSSUA RESERVATÓRIO DE FIBRA/FIBROCIMENTO   FORNECIMENTO E INSTALAÇÃO. AF_06/2016</t>
  </si>
  <si>
    <t>33,95</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</si>
  <si>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</si>
  <si>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</si>
  <si>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87,23</t>
  </si>
  <si>
    <t>CURVA 90 GRAUS, PVC, SOLDÁVEL, DN 75 MM, INSTALADO EM RESERVAÇÃO DE ÁGUA DE EDIFICAÇÃO QUE POSSUA RESERVATÓRIO DE FIBRA/FIBROCIMENTO   FORNECIMENTO E INSTALAÇÃO. AF_06/2016</t>
  </si>
  <si>
    <t>56,82</t>
  </si>
  <si>
    <t>JOELHO 90 GRAUS, PVC, SOLDÁVEL, DN 85 MM INSTALADO EM RESERVAÇÃO DE ÁGUA DE EDIFICAÇÃO QUE POSSUA RESERVATÓRIO DE FIBRA/FIBROCIMENTO   FORNECIMENTO E INSTALAÇÃO. AF_06/2016</t>
  </si>
  <si>
    <t>112,13</t>
  </si>
  <si>
    <t>CURVA 90 GRAUS, PVC, SOLDÁVEL, DN 85 MM, INSTALADO EM RESERVAÇÃO DE ÁGUA DE EDIFICAÇÃO QUE POSSUA RESERVATÓRIO DE FIBRA/FIBROCIMENTO   FORNECIMENTO E INSTALAÇÃO. AF_06/2016</t>
  </si>
  <si>
    <t>86,83</t>
  </si>
  <si>
    <t>JOELHO 90 GRAUS, PVC, SOLDÁVEL, DN 110 MM INSTALADO EM RESERVAÇÃO DE ÁGUA DE EDIFICAÇÃO QUE POSSUA RESERVATÓRIO DE FIBRA/FIBROCIMENTO   FORNECIMENTO E INSTALAÇÃO. AF_06/2016</t>
  </si>
  <si>
    <t>207,54</t>
  </si>
  <si>
    <t>CURVA 90 GRAUS, PVC, SOLDÁVEL, DN 110 MM, INSTALADO EM RESERVAÇÃO DE ÁGUA DE EDIFICAÇÃO QUE POSSUA RESERVATÓRIO DE FIBRA/FIBROCIMENTO   FORNECIMENTO E INSTALAÇÃO. AF_06/2016</t>
  </si>
  <si>
    <t>169,39</t>
  </si>
  <si>
    <t>TÊ, PVC, SOLDÁVEL, DN  25 MM INSTALADO EM RESERVAÇÃO DE ÁGUA DE EDIFICAÇÃO QUE POSSUA RESERVATÓRIO DE FIBRA/FIBROCIMENTO   FORNECIMENTO E INSTALAÇÃO. AF_06/2016</t>
  </si>
  <si>
    <t>8,45</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</si>
  <si>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</si>
  <si>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</si>
  <si>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</si>
  <si>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</si>
  <si>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</si>
  <si>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19,35</t>
  </si>
  <si>
    <t>TÊ, PVC, SOLDÁVEL, DN 50 MM INSTALADO EM RESERVAÇÃO DE ÁGUA DE EDIFICAÇÃO QUE POSSUA RESERVATÓRIO DE FIBRA/FIBROCIMENTO   FORNECIMENTO E INSTALAÇÃO. AF_06/2016</t>
  </si>
  <si>
    <t>19,39</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</si>
  <si>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</si>
  <si>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</si>
  <si>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44,18</t>
  </si>
  <si>
    <t>TÊ, PVC, SOLDÁVEL, DN 75 MM INSTALADO EM RESERVAÇÃO DE ÁGUA DE EDIFICAÇÃO QUE POSSUA RESERVATÓRIO DE FIBRA/FIBROCIMENTO   FORNECIMENTO E INSTALAÇÃO. AF_06/2016</t>
  </si>
  <si>
    <t>68,11</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</si>
  <si>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</si>
  <si>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</si>
  <si>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114,76</t>
  </si>
  <si>
    <t>TÊ DE REDUÇÃO, PVC, SOLDÁVEL, DN 85 MM X 60 MM, INSTALADO EM RESERVAÇÃO DE ÁGUA DE EDIFICAÇÃO QUE POSSUA RESERVATÓRIO DE FIBRA/FIBROCIMENTO   FORNECIMENTO E INSTALAÇÃO. AF_06/2016</t>
  </si>
  <si>
    <t>97,54</t>
  </si>
  <si>
    <t>TÊ, PVC, SOLDÁVEL, DN 110 MM INSTALADO EM RESERVAÇÃO DE ÁGUA DE EDIFICAÇÃO QUE POSSUA RESERVATÓRIO DE FIBRA/FIBROCIMENTO   FORNECIMENTO E INSTALAÇÃO. AF_06/2016</t>
  </si>
  <si>
    <t>169,37</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</si>
  <si>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</si>
  <si>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</si>
  <si>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</si>
  <si>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</si>
  <si>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</si>
  <si>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</si>
  <si>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38,51</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</si>
  <si>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</si>
  <si>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</si>
  <si>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</si>
  <si>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38,03</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</si>
  <si>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</si>
  <si>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</si>
  <si>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</si>
  <si>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155,65</t>
  </si>
  <si>
    <t>ADAPTADOR COM FLANGES LIVRES, PVC, SOLDÁVEL, DN 85 MM X 3 , INSTALADO EM RESERVAÇÃO DE ÁGUA DE EDIFICAÇÃO QUE POSSUA RESERVATÓRIO DE FIBRA/FIBROCIMENTO   FORNECIMENTO E INSTALAÇÃO. AF_06/2016</t>
  </si>
  <si>
    <t>210,59</t>
  </si>
  <si>
    <t>ADAPTADOR COM FLANGES LIVRES, PVC, SOLDÁVEL, DN 110 MM X 4 , INSTALADO EM RESERVAÇÃO DE ÁGUA DE EDIFICAÇÃO QUE POSSUA RESERVATÓRIO DE FIBRA/FIBROCIMENTO   FORNECIMENTO E INSTALAÇÃO. AF_06/2016</t>
  </si>
  <si>
    <t>290,25</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</si>
  <si>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</si>
  <si>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</si>
  <si>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</si>
  <si>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</si>
  <si>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</si>
  <si>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</si>
  <si>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</si>
  <si>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93,99</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</si>
  <si>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</si>
  <si>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</si>
  <si>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</si>
  <si>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85,16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</si>
  <si>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</si>
  <si>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</si>
  <si>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</si>
  <si>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</si>
  <si>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</si>
  <si>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</si>
  <si>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</si>
  <si>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</si>
  <si>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86,75</t>
  </si>
  <si>
    <t>JOELHO 90 GRAUS, CPVC, SOLDÁVEL, DN 89 MM, INSTALADO EM RESERVAÇÃO DE ÁGUA DE EDIFICAÇÃO QUE POSSUA RESERVATÓRIO DE FIBRA/FIBROCIMENTO  FORNECIMENTO E INSTALAÇÃO. AF_06/2016</t>
  </si>
  <si>
    <t>109,06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</si>
  <si>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</si>
  <si>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</si>
  <si>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</si>
  <si>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</si>
  <si>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</si>
  <si>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49,54</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</si>
  <si>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</si>
  <si>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</si>
  <si>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131,81</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</si>
  <si>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</si>
  <si>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</si>
  <si>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</si>
  <si>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</si>
  <si>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43,38</t>
  </si>
  <si>
    <t>ADAPTADOR COM FLANGES LIVRES, PVC, SOLDÁVEL LONGO, DN 60 MM X 2 , INSTALADO EM RESERVAÇÃO DE ÁGUA DE EDIFICAÇÃO QUE POSSUA RESERVATÓRIO DE FIBRA/FIBROCIMENTO   FORNECIMENTO E INSTALAÇÃO. AF_06/2016</t>
  </si>
  <si>
    <t>62,16</t>
  </si>
  <si>
    <t>ADAPTADOR COM FLANGES LIVRES, PVC, SOLDÁVEL LONGO, DN 75 MM X 2 1/2 , INSTALADO EM RESERVAÇÃO DE ÁGUA DE EDIFICAÇÃO QUE POSSUA RESERVATÓRIO DE FIBRA/FIBROCIMENTO   FORNECIMENTO E INSTALAÇÃO. AF_06/2016</t>
  </si>
  <si>
    <t>192,47</t>
  </si>
  <si>
    <t>ADAPTADOR COM FLANGES LIVRES, PVC, SOLDÁVEL LONGO, DN 85 MM X 3 , INSTALADO EM RESERVAÇÃO DE ÁGUA DE EDIFICAÇÃO QUE POSSUA RESERVATÓRIO DE FIBRA/FIBROCIMENTO   FORNECIMENTO E INSTALAÇÃO. AF_06/2016</t>
  </si>
  <si>
    <t>222,44</t>
  </si>
  <si>
    <t>ADAPTADOR COM FLANGES LIVRES, PVC, SOLDÁVEL LONGO, DN 110 MM X 4 , INSTALADO EM RESERVAÇÃO DE ÁGUA DE EDIFICAÇÃO QUE POSSUA RESERVATÓRIO DE FIBRA/FIBROCIMENTO   FORNECIMENTO E INSTALAÇÃO. AF_06/2016</t>
  </si>
  <si>
    <t>311,12</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</si>
  <si>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</si>
  <si>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</si>
  <si>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23,70</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</si>
  <si>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</si>
  <si>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</si>
  <si>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42,61</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</si>
  <si>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</si>
  <si>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</si>
  <si>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56,32</t>
  </si>
  <si>
    <t>SPRINKLER TIPO PENDENTE, 68 °C, UNIÃO POR ROSCA DN 15 (1/2") - FORNECIMENTO E INSTALAÇÃO. AF_12/2015</t>
  </si>
  <si>
    <t>31,68</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</si>
  <si>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</si>
  <si>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</si>
  <si>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</si>
  <si>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</si>
  <si>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</si>
  <si>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</si>
  <si>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</si>
  <si>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</si>
  <si>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</si>
  <si>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</si>
  <si>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</si>
  <si>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</si>
  <si>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</si>
  <si>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</si>
  <si>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</si>
  <si>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</si>
  <si>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</si>
  <si>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</si>
  <si>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</si>
  <si>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20,76</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</si>
  <si>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</si>
  <si>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</si>
  <si>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</si>
  <si>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</si>
  <si>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</si>
  <si>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19,85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</si>
  <si>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</si>
  <si>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</si>
  <si>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</si>
  <si>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</si>
  <si>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</si>
  <si>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</si>
  <si>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</si>
  <si>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</si>
  <si>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</si>
  <si>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</si>
  <si>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</si>
  <si>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</si>
  <si>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54,03</t>
  </si>
  <si>
    <t>JOELHO 45 GRAUS, PPR, DN 75 MM, CLASSE PN 25, INSTALADO EM PRUMADA DE ÁGUA  FORNECIMENTO E INSTALAÇÃO . AF_06/2015</t>
  </si>
  <si>
    <t>52,55</t>
  </si>
  <si>
    <t>JOELHO 90 GRAUS, PPR, DN 90 MM, CLASSE PN 25, INSTALADO EM PRUMADA DE ÁGUA  FORNECIMENTO E INSTALAÇÃO . AF_06/2015</t>
  </si>
  <si>
    <t>81,22</t>
  </si>
  <si>
    <t>JOELHO 90 GRAUS, PPR, DN 110 MM, CLASSE PN 25, INSTALADO EM PRUMADA DE ÁGUA  FORNECIMENTO E INSTALAÇÃO . AF_06/2015</t>
  </si>
  <si>
    <t>121,47</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</si>
  <si>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</si>
  <si>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</si>
  <si>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</si>
  <si>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</si>
  <si>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</si>
  <si>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</si>
  <si>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</si>
  <si>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</si>
  <si>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</si>
  <si>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</si>
  <si>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</si>
  <si>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</si>
  <si>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86,18</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</si>
  <si>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</si>
  <si>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</si>
  <si>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</si>
  <si>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</si>
  <si>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</si>
  <si>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31,67</t>
  </si>
  <si>
    <t>TÊ NORMAL, PPR, DN 75 MM, CLASSE PN 25, INSTALADO EM PRUMADA DE ÁGUA  FORNECIMENTO E INSTALAÇÃO . AF_06/2015</t>
  </si>
  <si>
    <t>58,64</t>
  </si>
  <si>
    <t>TÊ NORMAL, PPR, DN 90 MM, CLASSE PN 25, INSTALADO EM PRUMADA DE ÁGUA  FORNECIMENTO E INSTALAÇÃO . AF_06/2015</t>
  </si>
  <si>
    <t>87,87</t>
  </si>
  <si>
    <t>TÊ NORMAL, PPR, DN 110 MM, CLASSE PN 25, INSTALADO EM PRUMADA DE ÁGUA  FORNECIMENTO E INSTALAÇÃO . AF_06/2015</t>
  </si>
  <si>
    <t>138,02</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</si>
  <si>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</si>
  <si>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</si>
  <si>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</si>
  <si>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</si>
  <si>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</si>
  <si>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</si>
  <si>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</si>
  <si>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</si>
  <si>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</si>
  <si>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37,33</t>
  </si>
  <si>
    <t>LUVA, PPR, DN 90 MM, CLASSE PN 25, INSTALADO EM RESERVAÇÃO DE ÁGUA DE EDIFICAÇÃO QUE POSSUA RESERVATÓRIO DE FIBRA/FIBROCIMENTO  FORNECIMENTO E INSTALAÇÃO. AF_06/2016</t>
  </si>
  <si>
    <t>54,04</t>
  </si>
  <si>
    <t>LUVA, PPR, DN 110 MM, CLASSE PN 25, INSTALADO EM RESERVAÇÃO DE ÁGUA DE EDIFICAÇÃO QUE POSSUA RESERVATÓRIO DE FIBRA/FIBROCIMENTO  FORNECIMENTO E INSTALAÇÃO. AF_06/2016</t>
  </si>
  <si>
    <t>86,14</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</si>
  <si>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</si>
  <si>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</si>
  <si>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</si>
  <si>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</si>
  <si>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11,45</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</si>
  <si>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</si>
  <si>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</si>
  <si>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</si>
  <si>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57,87</t>
  </si>
  <si>
    <t>JOELHO 90 GRAUS, PPR, DN 90 MM, CLASSE PN 25,  INSTALADO EM RESERVAÇÃO DE ÁGUA DE EDIFICAÇÃO QUE POSSUA RESERVATÓRIO DE FIBRA/FIBROCIMENTO  FORNECIMENTO E INSTALAÇÃO. AF_06/2016</t>
  </si>
  <si>
    <t>80,28</t>
  </si>
  <si>
    <t>JOELHO 90 GRAUS, PPR, DN 110 MM, CLASSE PN 25,  INSTALADO EM RESERVAÇÃO DE ÁGUA DE EDIFICAÇÃO QUE POSSUA RESERVATÓRIO DE FIBRA/FIBROCIMENTO  FORNECIMENTO E INSTALAÇÃO. AF_06/2016</t>
  </si>
  <si>
    <t>121,43</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</si>
  <si>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</si>
  <si>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</si>
  <si>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</si>
  <si>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</si>
  <si>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</si>
  <si>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</si>
  <si>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33,05</t>
  </si>
  <si>
    <t>TÊ, PPR, DN 75 MM, CLASSE PN 25,  INSTALADO EM RESERVAÇÃO DE ÁGUA DE EDIFICAÇÃO QUE POSSUA RESERVATÓRIO DE FIBRA/FIBROCIMENTO  FORNECIMENTO E INSTALAÇÃO. AF_06/2016</t>
  </si>
  <si>
    <t>63,71</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</si>
  <si>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</si>
  <si>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</si>
  <si>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137,94</t>
  </si>
  <si>
    <t>KIT CHASSI PEX, PRÉ-FABRICADO, PARA CHUVEIRO COM REGISTROS DE PRESSÃO E CONEXÕES POR CRIMPAGEM  FORNECIMENTO E INSTALAÇÃO. AF_06/2015</t>
  </si>
  <si>
    <t>216,56</t>
  </si>
  <si>
    <t>KIT CHASSI PEX, PRÉ-FABRICADO, PARA COZINHA COM CUBA SIMPLES E CONEXÕES POR CRIMPAGEM  FORNECIMENTO E INSTALAÇÃO. AF_06/2015</t>
  </si>
  <si>
    <t>111,20</t>
  </si>
  <si>
    <t>KIT CHASSI PEX, PRÉ-FABRICADO, PARA ÁREA DE SERVIÇO COM TANQUE E MÁQUINA DE LAVAR ROUPA, E CONEXÕES POR CRIMPAGEM  FORNECIMENTO E INSTALAÇÃO. AF_06/2015</t>
  </si>
  <si>
    <t>199,05</t>
  </si>
  <si>
    <t>KIT CHASSI PEX, PRÉ-FABRICADO, PARA CHUVEIRO COM REGISTROS DE PRESSÃO E CONEXÕES POR ANEL DESLIZANTE  FORNECIMENTO E INSTALAÇÃO. AF_06/2015</t>
  </si>
  <si>
    <t>223,61</t>
  </si>
  <si>
    <t>KIT CHASSI PEX, PRÉ-FABRICADO, PARA COZINHA COM CUBA SIMPLES E CONEXÕES POR ANEL DESLIZANTE  FORNECIMENTO E INSTALAÇÃO. AF_06/2015</t>
  </si>
  <si>
    <t>108,53</t>
  </si>
  <si>
    <t>KIT CHASSI PEX, PRÉ-FABRICADO, PARA ÁREA DE SERVIÇO COM TANQUE E MÁQUINA DE LAVAR ROUPA, E CONEXÕES POR ANEL DESLIZANTE  FORNECIMENTO E INSTALAÇÃO. AF_06/2015</t>
  </si>
  <si>
    <t>180,97</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</si>
  <si>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</si>
  <si>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</si>
  <si>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</si>
  <si>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</si>
  <si>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</si>
  <si>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</si>
  <si>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</si>
  <si>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12,76</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</si>
  <si>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</si>
  <si>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</si>
  <si>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</si>
  <si>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20,05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</si>
  <si>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</si>
  <si>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</si>
  <si>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</si>
  <si>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33,84</t>
  </si>
  <si>
    <t>CONEXÃO FIXA, ROSCA FÊMEA, METÁLICA, PARA INSTALAÇÕES EM PEX, DN 32 MM X 1", COM ANEL DESLIZANTE  FORNECIMENTO E INSTALAÇÃO. AF_06/2015</t>
  </si>
  <si>
    <t>28,88</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</si>
  <si>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</si>
  <si>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</si>
  <si>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</si>
  <si>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</si>
  <si>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18,37</t>
  </si>
  <si>
    <t>LUVA PARA INSTALAÇÕES EM PEX, DN 20 MM, CONEXÃO POR CRIMPAGEM   FORNECIMENTO E INSTALAÇÃO. AF_06/2015</t>
  </si>
  <si>
    <t>16,70</t>
  </si>
  <si>
    <t>CONEXÃO FIXA, ROSCA FÊMEA, PARA INSTALAÇÕES EM PEX, DN 20MM X 1/2", CONEXÃO POR CRIMPAGEM  FORNECIMENTO E INSTALAÇÃO. AF_06/2015</t>
  </si>
  <si>
    <t>17,32</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</si>
  <si>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</si>
  <si>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</si>
  <si>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</si>
  <si>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</si>
  <si>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19,77</t>
  </si>
  <si>
    <t>CONEXÃO FIXA, ROSCA FÊMEA, PARA INSTALAÇÕES EM PEX, DN 25MM X 3/4", CONEXÃO POR CRIMPAGEM  FORNECIMENTO E INSTALAÇÃO. AF_06/2015</t>
  </si>
  <si>
    <t>22,81</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</si>
  <si>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</si>
  <si>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</si>
  <si>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</si>
  <si>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</si>
  <si>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32,45</t>
  </si>
  <si>
    <t>JOELHO 90 GRAUS, METÁLICO, PARA INSTALAÇÕES EM PEX, DN 16 MM, CONEXÃO POR ANEL DESLIZANTE   FORNECIMENTO E INSTALAÇÃO. AF_06/2015</t>
  </si>
  <si>
    <t>17,77</t>
  </si>
  <si>
    <t>JOELHO 90 GRAUS, ROSCA FÊMEA TERMINAL, METÁLICO, PARA INSTALAÇÕES EM PEX, DN 16MM X 1/2", CONEXÃO POR ANEL DESLIZANTE  FORNECIMENTO E INSTALAÇÃO. AF_06/2015</t>
  </si>
  <si>
    <t>16,35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</si>
  <si>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</si>
  <si>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</si>
  <si>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</si>
  <si>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</si>
  <si>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</si>
  <si>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</si>
  <si>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</si>
  <si>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</si>
  <si>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</si>
  <si>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</si>
  <si>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</si>
  <si>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15,25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</si>
  <si>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</si>
  <si>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</si>
  <si>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23,47</t>
  </si>
  <si>
    <t>JOELHO 90 GRAUS, PARA INSTALAÇÕES EM PEX, DN 20 MM, CONEXÃO POR CRIMPAGEM   FORNECIMENTO E INSTALAÇÃO. AF_06/2015</t>
  </si>
  <si>
    <t>JOELHO 90 GRAUS, ROSCA FÊMEA TERMINAL, PARA INSTALAÇÕES EM PEX, DN 20MM X 1/2", CONEXÃO POR CRIMPAGEM  FORNECIMENTO E INSTALAÇÃO. AF_06/2015</t>
  </si>
  <si>
    <t>22,74</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</si>
  <si>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</si>
  <si>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</si>
  <si>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</si>
  <si>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25,50</t>
  </si>
  <si>
    <t>JOELHO 90 GRAUS, ROSCA FÊMEA TERMINAL, PARA INSTALAÇÕES EM PEX, DN 25MM X 1, CONEXÃO POR CRIMPAGEM  FORNECIMENTO E INSTALAÇÃO. AF_06/2015</t>
  </si>
  <si>
    <t>40,36</t>
  </si>
  <si>
    <t>JOELHO 90 GRAUS, PARA INSTALAÇÕES EM PEX, DN 32 MM, CONEXÃO POR CRIMPAGEM   FORNECIMENTO E INSTALAÇÃO. AF_06/2015</t>
  </si>
  <si>
    <t>JOELHO 90 GRAUS, ROSCA FÊMEA TERMINAL, PARA INSTALAÇÕES EM PEX, DN 32 MM X 1", CONEXÃO POR CRIMPAGEM  FORNECIMENTO E INSTALAÇÃO. AF_06/2015</t>
  </si>
  <si>
    <t>50,56</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</si>
  <si>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</si>
  <si>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</si>
  <si>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</si>
  <si>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24,93</t>
  </si>
  <si>
    <t>TÊ, ROSCA FÊMEA, METÁLICO, PARA INSTALAÇÕES EM PEX, DN 20 MM X ½, CONEXÃO POR ANEL DESLIZANTE   FORNECIMENTO E INSTALAÇÃO. AF_06/2015</t>
  </si>
  <si>
    <t>24,66</t>
  </si>
  <si>
    <t>TÊ, METÁLICO, PARA INSTALAÇÕES EM PEX, DN 25 MM, CONEXÃO POR ANEL DESLIZANTE  FORNECIMENTO E INSTALAÇÃO. AF_06/2015</t>
  </si>
  <si>
    <t>38,81</t>
  </si>
  <si>
    <t>TÊ, ROSCA FÊMEA, METÁLICO, PARA INSTALAÇÕES EM PEX, DN 25 MM X 3/4", CONEXÃO POR ANEL DESLIZANTE  FORNECIMENTO E INSTALAÇÃO. AF_06/2015</t>
  </si>
  <si>
    <t>TÊ, METÁLICO, PARA INSTALAÇÕES EM PEX, DN 32 MM, CONEXÃO POR ANEL DESLIZANTE  FORNECIMENTO E INSTALAÇÃO. AF_06/2015</t>
  </si>
  <si>
    <t>50,96</t>
  </si>
  <si>
    <t>TÊ, ROSCA MACHO, METÁLICO, PARA INSTALAÇÕES EM PEX, DN 32 MM X 1", CONEXÃO POR ANEL DESLIZANTE  FORNECIMENTO E INSTALAÇÃO. AF_06/2015</t>
  </si>
  <si>
    <t>59,06</t>
  </si>
  <si>
    <t>TÊ, PARA INSTALAÇÕES EM PEX, DN 16 MM, CONEXÃO POR CRIMPAGEM  FORNECIMENTO E INSTALAÇÃO. AF_06/2015</t>
  </si>
  <si>
    <t>23,58</t>
  </si>
  <si>
    <t>TÊ, PARA INSTALAÇÕES EM PEX, DN 20 MM, CONEXÃO POR CRIMPAGEM  FORNECIMENTO E INSTALAÇÃO. AF_06/2015</t>
  </si>
  <si>
    <t>TÊ, PEX, DN 25 MM, CONEXÃO POR CRIMPAGEM  FORNECIMENTO E INSTALAÇÃO. AF_06/2015</t>
  </si>
  <si>
    <t>44,29</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</si>
  <si>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</si>
  <si>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</si>
  <si>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</si>
  <si>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69,02</t>
  </si>
  <si>
    <t>DISTRIBUIDOR 3 SAÍDAS, METÁLICO, PARA INSTALAÇÕES EM PEX, ENTRADA DE 3/4" X 3 SAÍDAS DE 1/2", CONEXÃO POR ANEL DESLIZANTE  FORNECIMENTO E INSTALAÇÃO . AF_06/2015</t>
  </si>
  <si>
    <t>73,10</t>
  </si>
  <si>
    <t>DISTRIBUIDOR 3 SAÍDAS, METÁLICO, PARA INSTALAÇÕES EM PEX, ENTRADA DE 1 X 3 SAÍDAS DE 1/2, CONEXÃO POR ANEL DESLIZANTE   FORNECIMENTO E INSTALAÇÃO. AF_06/2015</t>
  </si>
  <si>
    <t>87,48</t>
  </si>
  <si>
    <t>DISTRIBUIDOR 2 SAÍDAS, PARA INSTALAÇÕES EM PEX, ENTRADA DE 32 MM X 2 SAÍDAS DE 16 MM, CONEXÃO POR CRIMPAGEM FORNECIMENTO E INSTALAÇÃO. AF_06/2015</t>
  </si>
  <si>
    <t>153,12</t>
  </si>
  <si>
    <t>DISTRIBUIDOR 2 SAÍDAS, PARA INSTALAÇÕES EM PEX, ENTRADA DE 32 MM X 2 SAÍDAS DE 20 MM, CONEXÃO POR CRIMPAGEM  FORNECIMENTO E INSTALAÇÃO. AF_06/2015</t>
  </si>
  <si>
    <t>163,56</t>
  </si>
  <si>
    <t>DISTRIBUIDOR 2 SAÍDAS, PARA INSTALAÇÕES EM PEX, ENTRADA DE 32 MM X 2 SAÍDAS DE 25 MM, CONEXÃO POR CRIMPAGEM  FORNECIMENTO E INSTALAÇÃO. AF_06/2015</t>
  </si>
  <si>
    <t>165,51</t>
  </si>
  <si>
    <t>DISTRIBUIDOR 3 SAÍDAS, PARA INSTALAÇÕES EM PEX, ENTRADA DE 32 MM X 3 SAÍDAS DE 16 MM, CONEXÃO POR CRIMPAGEM  FORNECIMENTO E INSTALAÇÃO. AF_06/2015</t>
  </si>
  <si>
    <t>166,45</t>
  </si>
  <si>
    <t>DISTRIBUIDOR 3 SAÍDAS, PARA INSTALAÇÕES EM PEX, ENTRADA DE 32 MM X 3 SAÍDAS DE 20 MM, CONEXÃO POR CRIMPAGEM  FORNECIMENTO E INSTALAÇÃO. AF_06/2015</t>
  </si>
  <si>
    <t>189,82</t>
  </si>
  <si>
    <t>DISTRIBUIDOR 3 SAÍDAS, PARA INSTALAÇÕES EM PEX, ENTRADA DE 32 MM X 3 SAÍDAS DE 25 MM, CONEXÃO POR CRIMPAGEM  FORNECIMENTO E INSTALAÇÃO. AF_06/2015</t>
  </si>
  <si>
    <t>200,41</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</si>
  <si>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</si>
  <si>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</si>
  <si>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</si>
  <si>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</si>
  <si>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</si>
  <si>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44,11</t>
  </si>
  <si>
    <t>ACOPLAMENTO RÍGIDO EM AÇO, CONEXÃO RANHURADA, DN 50 (2"), INSTALADO EM PRUMADAS - FORNECIMENTO E INSTALAÇÃO. AF_12/2015</t>
  </si>
  <si>
    <t>26,76</t>
  </si>
  <si>
    <t>ACOPLAMENTO RÍGIDO EM AÇO, CONEXÃO RANHURADA, DN 65 (2 1/2"), INSTALADO EM PRUMADAS - FORNECIMENTO E INSTALAÇÃO. AF_12/2015</t>
  </si>
  <si>
    <t>ACOPLAMENTO RÍGIDO EM AÇO, CONEXÃO RANHURADA, DN 80 (3"), INSTALADO EM PRUMADAS - FORNECIMENTO E INSTALAÇÃO. AF_12/2015</t>
  </si>
  <si>
    <t>33,83</t>
  </si>
  <si>
    <t>CURVA 45 GRAUS, EM AÇO, CONEXÃO RANHURADA, DN 50 (2), INSTALADO EM PRUMADAS - FORNECIMENTO E INSTALAÇÃO. AF_12/2015</t>
  </si>
  <si>
    <t>58,90</t>
  </si>
  <si>
    <t>CURVA 90 GRAUS, EM AÇO, CONEXÃO RANHURADA, DN 50 (2"), INSTALADO EM PRUMADAS - FORNECIMENTO E INSTALAÇÃO. AF_12/2015</t>
  </si>
  <si>
    <t>CURVA 45 GRAUS, EM AÇO, CONEXÃO RANHURADA, DN 65 (2 1/2"), INSTALADO EM PRUMADAS - FORNECIMENTO E INSTALAÇÃO. AF_12/2015</t>
  </si>
  <si>
    <t>68,81</t>
  </si>
  <si>
    <t>CURVA 90 GRAUS, EM AÇO, CONEXÃO RANHURADA, DN 65 (2 1/2), INSTALADO EM PRUMADAS - FORNECIMENTO E INSTALAÇÃO. AF_12/2015</t>
  </si>
  <si>
    <t>70,78</t>
  </si>
  <si>
    <t>CURVA 45 GRAUS, EM AÇO, CONEXÃO RANHURADA, DN 80 (3"), INSTALADO EM PRUMADAS - FORNECIMENTO E INSTALAÇÃO. AF_12/2015</t>
  </si>
  <si>
    <t>78,73</t>
  </si>
  <si>
    <t>CURVA 90 GRAUS, EM AÇO, CONEXÃO RANHURADA, DN 80 (3"), INSTALADO EM PRUMADAS - FORNECIMENTO E INSTALAÇÃO. AF_12/2015</t>
  </si>
  <si>
    <t>80,84</t>
  </si>
  <si>
    <t>TÊ, EM AÇO, CONEXÃO RANHURADA, DN 50 (2"), INSTALADO EM PRUMADAS - FORNECIMENTO E INSTALAÇÃO. AF_12/2015</t>
  </si>
  <si>
    <t>TÊ, EM AÇO, CONEXÃO RANHURADA, DN 65 (2 1/2"), INSTALADO EM PRUMADAS - FORNECIMENTO E INSTALAÇÃO. AF_12/2015</t>
  </si>
  <si>
    <t>105,66</t>
  </si>
  <si>
    <t>TÊ, EM AÇO, CONEXÃO RANHURADA, DN 80 (3"), INSTALADO EM PRUMADAS - FORNECIMENTO E INSTALAÇÃO. AF_12/2015</t>
  </si>
  <si>
    <t>LUVA, EM AÇO, CONEXÃO SOLDADA, DN 50 (2"), INSTALADO EM PRUMADAS - FORNECIMENTO E INSTALAÇÃO. AF_12/2015</t>
  </si>
  <si>
    <t>82,12</t>
  </si>
  <si>
    <t>LUVA COM REDUÇÃO, EM AÇO, CONEXÃO SOLDADA, DN 50 X 40 MM (2 X 1 1/2), INSTALADO EM PRUMADAS - FORNECIMENTO E INSTALAÇÃO. AF_12/2015</t>
  </si>
  <si>
    <t>LUVA, EM AÇO, CONEXÃO SOLDADA, DN 65 (2 1/2"), INSTALADO EM PRUMADAS - FORNECIMENTO E INSTALAÇÃO. AF_12/2015</t>
  </si>
  <si>
    <t>165,61</t>
  </si>
  <si>
    <t>LUVA COM REDUÇÃO, EM AÇO, CONEXÃO SOLDADA, DN 65 X 50 MM (2 1/2" X 2"), INSTALADO EM PRUMADAS - FORNECIMENTO E INSTALAÇÃO. AF_12/2015</t>
  </si>
  <si>
    <t>LUVA, EM AÇO, CONEXÃO SOLDADA, DN 80 (3), INSTALADO EM PRUMADAS - FORNECIMENTO E INSTALAÇÃO. AF_12/2015</t>
  </si>
  <si>
    <t>176,36</t>
  </si>
  <si>
    <t>LUVA COM REDUÇÃO, EM AÇO, CONEXÃO SOLDADA, DN 80 X 65 MM (3" X 2 1/2"), INSTALADO EM PRUMADAS - FORNECIMENTO E INSTALAÇÃO. AF_12/2015</t>
  </si>
  <si>
    <t>215,19</t>
  </si>
  <si>
    <t>CURVA 45 GRAUS, EM AÇO, CONEXÃO SOLDADA, DN 50 (2), INSTALADO EM PRUMADAS - FORNECIMENTO E INSTALAÇÃO. AF_12/2015</t>
  </si>
  <si>
    <t>134,95</t>
  </si>
  <si>
    <t>CURVA 90 GRAUS, EM AÇO, CONEXÃO SOLDADA, DN 50 (2), INSTALADO EM PRUMADAS - FORNECIMENTO E INSTALAÇÃO. AF_12/2015</t>
  </si>
  <si>
    <t>143,09</t>
  </si>
  <si>
    <t>CURVA 45 GRAUS, EM AÇO, CONEXÃO SOLDADA, DN 65 (2 1/2), INSTALADO EM PRUMADAS - FORNECIMENTO E INSTALAÇÃO. AF_12/2015</t>
  </si>
  <si>
    <t>228,05</t>
  </si>
  <si>
    <t>CURVA 90 GRAUS, EM AÇO, CONEXÃO SOLDADA, DN 65 (2 1/2), INSTALADO EM PRUMADAS - FORNECIMENTO E INSTALAÇÃO. AF_12/2015</t>
  </si>
  <si>
    <t>241,06</t>
  </si>
  <si>
    <t>CURVA 45 GRAUS, EM AÇO, CONEXÃO SOLDADA, DN 80 (3), INSTALADO EM PRUMADAS - FORNECIMENTO E INSTALAÇÃO. AF_12/2015</t>
  </si>
  <si>
    <t>513,17</t>
  </si>
  <si>
    <t>CURVA 90 GRAUS, EM AÇO, CONEXÃO SOLDADA, DN 80 (3), INSTALADO EM PRUMADAS - FORNECIMENTO E INSTALAÇÃO. AF_12/2015</t>
  </si>
  <si>
    <t>454,78</t>
  </si>
  <si>
    <t>TÊ, EM AÇO, CONEXÃO SOLDADA, DN 50 (2"), INSTALADO EM PRUMADAS - FORNECIMENTO E INSTALAÇÃO. AF_12/2015</t>
  </si>
  <si>
    <t>212,63</t>
  </si>
  <si>
    <t>TÊ, EM AÇO, CONEXÃO SOLDADA, DN 65 (2 1/2"), INSTALADO EM PRUMADAS - FORNECIMENTO E INSTALAÇÃO. AF_12/2015</t>
  </si>
  <si>
    <t>362,46</t>
  </si>
  <si>
    <t>TÊ, EM AÇO, CONEXÃO SOLDADA, DN 80 (3"), INSTALADO EM PRUMADAS - FORNECIMENTO E INSTALAÇÃO. AF_12/2015</t>
  </si>
  <si>
    <t>555,34</t>
  </si>
  <si>
    <t>LUVA, EM AÇO, CONEXÃO SOLDADA, DN 25 (1), INSTALADO EM REDE DE ALIMENTAÇÃO PARA HIDRANTE - FORNECIMENTO E INSTALAÇÃO. AF_12/2015</t>
  </si>
  <si>
    <t>25,82</t>
  </si>
  <si>
    <t>LUVA COM REDUÇÃO, EM AÇO, CONEXÃO SOLDADA, DN 25 X 20 MM (1 X 3/4), INSTALADO EM REDE DE ALIMENTAÇÃO PARA HIDRANTE - FORNECIMENTO E INSTALAÇÃO. AF_12/2015</t>
  </si>
  <si>
    <t>LUVA, EM AÇO, CONEXÃO SOLDADA, DN 32 (1 1/4), INSTALADO EM REDE DE ALIMENTAÇÃO PARA HIDRANTE - FORNECIMENTO E INSTALAÇÃO. AF_12/2015</t>
  </si>
  <si>
    <t>LUVA COM REDUÇÃO, EM AÇO, CONEXÃO SOLDADA, DN 32 X 25 MM (1 1/4  X 1), INSTALADO EM REDE DE ALIMENTAÇÃO PARA HIDRANTE - FORNECIMENTO E INSTALAÇÃO. AF_12/2015</t>
  </si>
  <si>
    <t>44,14</t>
  </si>
  <si>
    <t>LUVA, EM AÇO, CONEXÃO SOLDADA, DN 40 (1 1/2), INSTALADO EM REDE DE ALIMENTAÇÃO PARA HIDRANTE - FORNECIMENTO E INSTALAÇÃO. AF_12/2015</t>
  </si>
  <si>
    <t>47,06</t>
  </si>
  <si>
    <t>LUVA COM REDUÇÃO, EM AÇO, CONEXÃO SOLDADA, DN 40  X 32 MM (1 1/2 X 1 1/4), INSTALADO EM REDE DE ALIMENTAÇÃO PARA HIDRANTE - FORNECIMENTO E INSTALAÇÃO. AF_12/2015</t>
  </si>
  <si>
    <t>LUVA, EM AÇO, CONEXÃO SOLDADA, DN 50 (2), INSTALADO EM REDE DE ALIMENTAÇÃO PARA HIDRANTE - FORNECIMENTO E INSTALAÇÃO. AF_12/2015</t>
  </si>
  <si>
    <t>69,32</t>
  </si>
  <si>
    <t>LUVA COM REDUÇÃO, EM AÇO, CONEXÃO SOLDADA, DN 50 X 40 MM (2 X 1 1/2), INSTALADO EM REDE DE ALIMENTAÇÃO PARA HIDRANTE - FORNECIMENTO E INSTALAÇÃO. AF_12/2015</t>
  </si>
  <si>
    <t>LUVA, EM AÇO, CONEXÃO SOLDADA, DN 65 (2 1/2), INSTALADO EM REDE DE ALIMENTAÇÃO PARA HIDRANTE - FORNECIMENTO E INSTALAÇÃO. AF_12/2015</t>
  </si>
  <si>
    <t>126,17</t>
  </si>
  <si>
    <t>LUVA COM REDUÇÃO, EM AÇO, CONEXÃO SOLDADA, DN 65 X 50 MM (2 1/2 X 2), INSTALADO EM REDE DE ALIMENTAÇÃO PARA HIDRANTE - FORNECIMENTO E INSTALAÇÃO. AF_12/2015</t>
  </si>
  <si>
    <t>154,99</t>
  </si>
  <si>
    <t>LUVA, EM AÇO, CONEXÃO SOLDADA, DN 80 (3), INSTALADO EM REDE DE ALIMENTAÇÃO PARA HIDRANTE - FORNECIMENTO E INSTALAÇÃO. AF_12/2015</t>
  </si>
  <si>
    <t>167,93</t>
  </si>
  <si>
    <t>LUVA COM REDUÇÃO, EM AÇO, CONEXÃO SOLDADA, DN 80 X 65 MM (3 X 2 1/2), INSTALADO EM REDE DE ALIMENTAÇÃO PARA HIDRANTE - FORNECIMENTO E INSTALAÇÃO. AF_12/2015</t>
  </si>
  <si>
    <t>206,76</t>
  </si>
  <si>
    <t>CURVA 45 GRAUS, EM AÇO, CONEXÃO SOLDADA, DN 25 (1), INSTALADO EM REDE DE ALIMENTAÇÃO PARA HIDRANTE - FORNECIMENTO E INSTALAÇÃO. AF_12/2015</t>
  </si>
  <si>
    <t>41,62</t>
  </si>
  <si>
    <t>CURVA 90 GRAUS, EM AÇO, CONEXÃO SOLDADA, DN 25 (1), INSTALADO EM REDE DE ALIMENTAÇÃO PARA HIDRANTE - FORNECIMENTO E INSTALAÇÃO. AF_12/2015</t>
  </si>
  <si>
    <t>CURVA 45 GRAUS, EM AÇO, CONEXÃO SOLDADA, DN 32 (1 1/4), INSTALADO EM REDE DE ALIMENTAÇÃO PARA HIDRANTE - FORNECIMENTO E INSTALAÇÃO. AF_12/2015</t>
  </si>
  <si>
    <t>60,16</t>
  </si>
  <si>
    <t>CURVA 90 GRAUS, EM AÇO, CONEXÃO SOLDADA, DN 32 (1 1/4), INSTALADO EM REDE DE ALIMENTAÇÃO PARA HIDRANTE - FORNECIMENTO E INSTALAÇÃO. AF_12/2015</t>
  </si>
  <si>
    <t>CURVA 45 GRAUS, EM AÇO, CONEXÃO SOLDADA, DN 40 (1 1/2"), INSTALADO EM REDE DE ALIMENTAÇÃO PARA HIDRANTE - FORNECIMENTO E INSTALAÇÃO. AF_12/2015</t>
  </si>
  <si>
    <t>CURVA 90 GRAUS, EM AÇO, CONEXÃO SOLDADA, DN 40 (1 1/2"), INSTALADO EM REDE DE ALIMENTAÇÃO PARA HIDRANTE - FORNECIMENTO E INSTALAÇÃO. AF_12/2015</t>
  </si>
  <si>
    <t>CURVA 45 GRAUS, EM AÇO, CONEXÃO SOLDADA, DN 50 (2"), INSTALADO EM REDE DE ALIMENTAÇÃO PARA HIDRANTE - FORNECIMENTO E INSTALAÇÃO. AF_12/2015</t>
  </si>
  <si>
    <t>115,78</t>
  </si>
  <si>
    <t>CURVA 90 GRAUS, EM AÇO, CONEXÃO SOLDADA, DN 50 (2"), INSTALADO EM REDE DE ALIMENTAÇÃO PARA HIDRANTE - FORNECIMENTO E INSTALAÇÃO. AF_12/2015</t>
  </si>
  <si>
    <t>123,92</t>
  </si>
  <si>
    <t>CURVA 45 GRAUS, EM AÇO, CONEXÃO SOLDADA, DN 65 (2 1/2"), INSTALADO EM REDE DE ALIMENTAÇÃO PARA HIDRANTE - FORNECIMENTO E INSTALAÇÃO. AF_12/2015</t>
  </si>
  <si>
    <t>212,14</t>
  </si>
  <si>
    <t>CURVA 90 GRAUS, EM AÇO, CONEXÃO SOLDADA, DN 65 (2 1/2"), INSTALADO EM REDE DE ALIMENTAÇÃO PARA HIDRANTE - FORNECIMENTO E INSTALAÇÃO. AF_12/2015</t>
  </si>
  <si>
    <t>225,15</t>
  </si>
  <si>
    <t>CURVA 45 GRAUS, EM AÇO, CONEXÃO SOLDADA, DN 80 (3"), INSTALADO EM REDE DE ALIMENTAÇÃO PARA HIDRANTE - FORNECIMENTO E INSTALAÇÃO. AF_12/2015</t>
  </si>
  <si>
    <t>500,49</t>
  </si>
  <si>
    <t>CURVA 90 GRAUS, EM AÇO, CONEXÃO SOLDADA, DN 80 (3"), INSTALADO EM REDE DE ALIMENTAÇÃO PARA HIDRANTE - FORNECIMENTO E INSTALAÇÃO. AF_12/2015</t>
  </si>
  <si>
    <t>442,10</t>
  </si>
  <si>
    <t>TÊ, EM AÇO, CONEXÃO SOLDADA, DN 25 (1"), INSTALADO EM REDE DE ALIMENTAÇÃO PARA HIDRANTE - FORNECIMENTO E INSTALAÇÃO. AF_12/2015</t>
  </si>
  <si>
    <t>64,10</t>
  </si>
  <si>
    <t>TÊ, EM AÇO, CONEXÃO SOLDADA, DN 32 (1 1/4"), INSTALADO EM REDE DE ALIMENTAÇÃO PARA HIDRANTE - FORNECIMENTO E INSTALAÇÃO. AF_12/2015</t>
  </si>
  <si>
    <t>TÊ, EM AÇO, CONEXÃO SOLDADA, DN 40 (1 1/2"), INSTALADO EM REDE DE ALIMENTAÇÃO PARA HIDRANTE - FORNECIMENTO E INSTALAÇÃO. AF_12/2015</t>
  </si>
  <si>
    <t>120,93</t>
  </si>
  <si>
    <t>TÊ, EM AÇO, CONEXÃO SOLDADA, DN 50 (2"), INSTALADO EM REDE DE ALIMENTAÇÃO PARA HIDRANTE - FORNECIMENTO E INSTALAÇÃO. AF_12/2015</t>
  </si>
  <si>
    <t>187,01</t>
  </si>
  <si>
    <t>TÊ, EM AÇO, CONEXÃO SOLDADA, DN 65 (2 1/2"), INSTALADO EM REDE DE ALIMENTAÇÃO PARA HIDRANTE - FORNECIMENTO E INSTALAÇÃO. AF_12/2015</t>
  </si>
  <si>
    <t>TÊ, EM AÇO, CONEXÃO SOLDADA, DN 80 (3"), INSTALADO EM REDE DE ALIMENTAÇÃO PARA HIDRANTE - FORNECIMENTO E INSTALAÇÃO. AF_12/2015</t>
  </si>
  <si>
    <t>538,48</t>
  </si>
  <si>
    <t>LUVA, EM AÇO, CONEXÃO SOLDADA, DN 25 (1"), INSTALADO EM REDE DE ALIMENTAÇÃO PARA SPRINKLER - FORNECIMENTO E INSTALAÇÃO. AF_12/2015</t>
  </si>
  <si>
    <t>23,75</t>
  </si>
  <si>
    <t>LUVA COM REDUÇÃO, EM AÇO, CONEXÃO SOLDADA, DN 25 X 20 MM (1" X 3/4"), INSTALADO EM REDE DE ALIMENTAÇÃO PARA SPRINKLER - FORNECIMENTO E INSTALAÇÃO. AF_12/2015</t>
  </si>
  <si>
    <t>LUVA, EM AÇO, CONEXÃO SOLDADA, DN 32 (1 1/4"), INSTALADO EM REDE DE ALIMENTAÇÃO PARA SPRINKLER - FORNECIMENTO E INSTALAÇÃO. AF_12/2015</t>
  </si>
  <si>
    <t>33,27</t>
  </si>
  <si>
    <t>LUVA COM REDUÇÃO, EM AÇO, CONEXÃO SOLDADA, DN 32 X 25 MM (1 1/4"  X 1"), INSTALADO EM REDE DE ALIMENTAÇÃO PARA SPRINKLER - FORNECIMENTO E INSTALAÇÃO. AF_12/2015</t>
  </si>
  <si>
    <t>40,50</t>
  </si>
  <si>
    <t>LUVA, EM AÇO, CONEXÃO SOLDADA, DN 40 (1 1/2"), INSTALADO EM REDE DE ALIMENTAÇÃO PARA SPRINKLER - FORNECIMENTO E INSTALAÇÃO. AF_12/2015</t>
  </si>
  <si>
    <t>41,67</t>
  </si>
  <si>
    <t>LUVA COM REDUÇÃO, EM AÇO, CONEXÃO SOLDADA, DN 40  X 32 MM (1 1/2" X 1 1/4"), INSTALADO EM REDE DE ALIMENTAÇÃO PARA SPRINKLER - FORNECIMENTO E INSTALAÇÃO. AF_12/2015</t>
  </si>
  <si>
    <t>LUVA, EM AÇO, CONEXÃO SOLDADA, DN 50 (2"), INSTALADO EM REDE DE ALIMENTAÇÃO PARA SPRINKLER - FORNECIMENTO E INSTALAÇÃO. AF_12/2015</t>
  </si>
  <si>
    <t>61,67</t>
  </si>
  <si>
    <t>LUVA COM REDUÇÃO, EM AÇO, CONEXÃO SOLDADA, DN 50 X 40 MM (2" X 1 1/2"), INSTALADO EM REDE DE ALIMENTAÇÃO PARA SPRINKLER - FORNECIMENTO E INSTALAÇÃO. AF_12/2015</t>
  </si>
  <si>
    <t>LUVA, EM AÇO, CONEXÃO SOLDADA, DN 65 (2 1/2"), INSTALADO EM REDE DE ALIMENTAÇÃO PARA SPRINKLER - FORNECIMENTO E INSTALAÇÃO. AF_12/2015</t>
  </si>
  <si>
    <t>115,19</t>
  </si>
  <si>
    <t>LUVA COM REDUÇÃO, EM AÇO, CONEXÃO SOLDADA, DN 65 X 50 MM (2 1/2" X 2"), INSTALADO EM REDE DE ALIMENTAÇÃO PARA SPRINKLER - FORNECIMENTO E INSTALAÇÃO. AF_12/2015</t>
  </si>
  <si>
    <t>144,01</t>
  </si>
  <si>
    <t>LUVA, EM AÇO, CONEXÃO SOLDADA, DN 80 (3"), INSTALADO EM REDE DE ALIMENTAÇÃO PARA SPRINKLER - FORNECIMENTO E INSTALAÇÃO. AF_12/2015</t>
  </si>
  <si>
    <t>LUVA COM REDUÇÃO, EM AÇO, CONEXÃO SOLDADA, DN 80 X 65 MM (3" X 2 1/2"), INSTALADO EM REDE DE ALIMENTAÇÃO PARA SPRINKLER - FORNECIMENTO E INSTALAÇÃO. AF_12/2015</t>
  </si>
  <si>
    <t>192,32</t>
  </si>
  <si>
    <t>CURVA 45 GRAUS, EM AÇO, CONEXÃO SOLDADA, DN 25 (1"), INSTALADO EM REDE DE ALIMENTAÇÃO PARA SPRINKLER - FORNECIMENTO E INSTALAÇÃO. AF_12/2015</t>
  </si>
  <si>
    <t>38,53</t>
  </si>
  <si>
    <t>CURVA 90 GRAUS, EM AÇO, CONEXÃO SOLDADA, DN 25 (1"), INSTALADO EM REDE DE ALIMENTAÇÃO PARA SPRINKLER - FORNECIMENTO E INSTALAÇÃO. AF_12/2015</t>
  </si>
  <si>
    <t>CURVA 45 GRAUS, EM AÇO, CONEXÃO SOLDADA, DN 32 (1 1/4"), INSTALADO EM REDE DE ALIMENTAÇÃO PARA SPRINKLER - FORNECIMENTO E INSTALAÇÃO. AF_12/2015</t>
  </si>
  <si>
    <t>54,71</t>
  </si>
  <si>
    <t>CURVA 90 GRAUS, EM AÇO, CONEXÃO SOLDADA, DN 32 (1 1/4"), INSTALADO EM REDE DE ALIMENTAÇÃO PARA SPRINKLER - FORNECIMENTO E INSTALAÇÃO. AF_12/2015</t>
  </si>
  <si>
    <t>CURVA 45 GRAUS, EM AÇO, CONEXÃO SOLDADA, DN 40 (1 1/2"), INSTALADO EM REDE DE ALIMENTAÇÃO PARA SPRINKLER - FORNECIMENTO E INSTALAÇÃO. AF_12/2015</t>
  </si>
  <si>
    <t>75,97</t>
  </si>
  <si>
    <t>CURVA 90 GRAUS, EM AÇO, CONEXÃO SOLDADA, DN 40 (1 1/2"), INSTALADO EM REDE DE ALIMENTAÇÃO PARA SPRINKLER - FORNECIMENTO E INSTALAÇÃO. AF_12/2015</t>
  </si>
  <si>
    <t>CURVA 45 GRAUS, EM AÇO, CONEXÃO SOLDADA, DN 50 (2"), INSTALADO EM REDE DE ALIMENTAÇÃO PARA SPRINKLER - FORNECIMENTO E INSTALAÇÃO. AF_12/2015</t>
  </si>
  <si>
    <t>104,31</t>
  </si>
  <si>
    <t>CURVA 90 GRAUS, EM AÇO, CONEXÃO SOLDADA, DN 50 (2"), INSTALADO EM REDE DE ALIMENTAÇÃO PARA SPRINKLER - FORNECIMENTO E INSTALAÇÃO. AF_12/2015</t>
  </si>
  <si>
    <t>112,45</t>
  </si>
  <si>
    <t>CURVA 45 GRAUS, EM AÇO, CONEXÃO SOLDADA, DN 65 (2 1/2"), INSTALADO EM REDE DE ALIMENTAÇÃO PARA SPRINKLER - FORNECIMENTO E INSTALAÇÃO. AF_12/2015</t>
  </si>
  <si>
    <t>195,57</t>
  </si>
  <si>
    <t>CURVA 90 GRAUS, EM AÇO, CONEXÃO SOLDADA, DN 65 (2 1/2"), INSTALADO EM REDE DE ALIMENTAÇÃO PARA SPRINKLER - FORNECIMENTO E INSTALAÇÃO. AF_12/2015</t>
  </si>
  <si>
    <t>208,58</t>
  </si>
  <si>
    <t>CURVA 45 GRAUS, EM AÇO, CONEXÃO SOLDADA, DN 80 (3"), INSTALADO EM REDE DE ALIMENTAÇÃO PARA SPRINKLER - FORNECIMENTO E INSTALAÇÃO. AF_12/2015</t>
  </si>
  <si>
    <t>478,89</t>
  </si>
  <si>
    <t>CURVA 90 GRAUS, EM AÇO, CONEXÃO SOLDADA, DN 80 (3"), INSTALADO EM REDE DE ALIMENTAÇÃO PARA SPRINKLER - FORNECIMENTO E INSTALAÇÃO. AF_12/2015</t>
  </si>
  <si>
    <t>420,50</t>
  </si>
  <si>
    <t>TÊ, EM AÇO, CONEXÃO SOLDADA, DN 25 (1"), INSTALADO EM REDE DE ALIMENTAÇÃO PARA SPRINKLER - FORNECIMENTO E INSTALAÇÃO. AF_12/2015</t>
  </si>
  <si>
    <t>60,04</t>
  </si>
  <si>
    <t>TÊ, EM AÇO, CONEXÃO SOLDADA, DN 32 (1 1/4"), INSTALADO EM REDE DE ALIMENTAÇÃO PARA SPRINKLER - FORNECIMENTO E INSTALAÇÃO. AF_12/2015</t>
  </si>
  <si>
    <t>86,54</t>
  </si>
  <si>
    <t>TÊ, EM AÇO, CONEXÃO SOLDADA, DN 40 (1 1/2"), INSTALADO EM REDE DE ALIMENTAÇÃO PARA SPRINKLER - FORNECIMENTO E INSTALAÇÃO. AF_12/2015</t>
  </si>
  <si>
    <t>110,07</t>
  </si>
  <si>
    <t>TÊ, EM AÇO, CONEXÃO SOLDADA, DN 50 (2"), INSTALADO EM REDE DE ALIMENTAÇÃO PARA SPRINKLER - FORNECIMENTO E INSTALAÇÃO. AF_12/2015</t>
  </si>
  <si>
    <t>171,72</t>
  </si>
  <si>
    <t>TÊ, EM AÇO, CONEXÃO SOLDADA, DN 65 (2 1/2"), INSTALADO EM REDE DE ALIMENTAÇÃO PARA SPRINKLER - FORNECIMENTO E INSTALAÇÃO. AF_12/2015</t>
  </si>
  <si>
    <t>322,40</t>
  </si>
  <si>
    <t>TÊ, EM AÇO, CONEXÃO SOLDADA, DN 80 (3"), INSTALADO EM REDE DE ALIMENTAÇÃO PARA SPRINKLER - FORNECIMENTO E INSTALAÇÃO. AF_12/2015</t>
  </si>
  <si>
    <t>509,65</t>
  </si>
  <si>
    <t>LUVA, EM AÇO, CONEXÃO SOLDADA, DN 15 (1/2"), INSTALADO EM RAMAIS E SUB-RAMAIS DE GÁS - FORNECIMENTO E INSTALAÇÃO. AF_12/2015</t>
  </si>
  <si>
    <t>LUVA, EM AÇO, CONEXÃO SOLDADA, DN 20 (3/4"), INSTALADO EM RAMAIS E SUB-RAMAIS DE GÁS - FORNECIMENTO E INSTALAÇÃO. AF_12/2015</t>
  </si>
  <si>
    <t>LUVA COM REDUÇÃO, EM AÇO, CONEXÃO SOLDADA, DN 20 X 15 MM (3/4 " X 1/2"), INSTALADO EM RAMAIS E SUB-RAMAIS DE GÁS - FORNECIMENTO E INSTALAÇÃO. AF_12/2015</t>
  </si>
  <si>
    <t>LUVA, EM AÇO, CONEXÃO SOLDADA, DN 25 (1"), INSTALADO EM RAMAIS E SUB-RAMAIS DE GÁS - FORNECIMENTO E INSTALAÇÃO. AF_12/2015</t>
  </si>
  <si>
    <t>39,85</t>
  </si>
  <si>
    <t>LUVA COM REDUÇÃO, EM AÇO, CONEXÃO SOLDADA, DN 25 X 20 MM (1" X 3/4"), INSTALADO EM RAMAIS E SUB-RAMAIS DE GÁS - FORNECIMENTO E INSTALAÇÃO. AF_12/2015</t>
  </si>
  <si>
    <t>CURVA 45 GRAUS, EM AÇO, CONEXÃO SOLDADA, DN 15 (1/2"), INSTALADO EM RAMAIS E SUB-RAMAIS DE GÁS - FORNECIMENTO E INSTALAÇÃO. AF_12/2015</t>
  </si>
  <si>
    <t>25,19</t>
  </si>
  <si>
    <t>CURVA 90 GRAUS, EM AÇO, CONEXÃO SOLDADA, DN 15 (1/2"), INSTALADO EM RAMAIS E SUB-RAMAIS DE GÁS - FORNECIMENTO E INSTALAÇÃO. AF_12/2015</t>
  </si>
  <si>
    <t>CURVA 45 GRAUS, EM AÇO, CONEXÃO SOLDADA, DN 20 (3/4"), INSTALADO EM RAMAIS E SUB-RAMAIS DE GÁS - FORNECIMENTO E INSTALAÇÃO. AF_12/2015</t>
  </si>
  <si>
    <t>CURVA 90 GRAUS, EM AÇO, CONEXÃO SOLDADA, DN 20 (3/4"), INSTALADO EM RAMAIS E SUB-RAMAIS DE GÁS - FORNECIMENTO E INSTALAÇÃO. AF_12/2015</t>
  </si>
  <si>
    <t>CURVA 45 GRAUS, EM AÇO, CONEXÃO SOLDADA, DN 25 (1"), INSTALADO EM RAMAIS E SUB-RAMAIS DE GÁS - FORNECIMENTO E INSTALAÇÃO. AF_12/2015</t>
  </si>
  <si>
    <t>CURVA 90 GRAUS, EM AÇO, CONEXÃO SOLDADA, DN 25 (1"), INSTALADO EM RAMAIS E SUB-RAMAIS DE GÁS - FORNECIMENTO E INSTALAÇÃO. AF_12/2015</t>
  </si>
  <si>
    <t>TÊ, EM AÇO, CONEXÃO SOLDADA, DN 15 (1/2"), INSTALADO EM RAMAIS E SUB-RAMAIS DE GÁS - FORNECIMENTO E INSTALAÇÃO. AF_12/2015</t>
  </si>
  <si>
    <t>TÊ, EM AÇO, CONEXÃO SOLDADA, DN 20 (3/4"), INSTALADO EM RAMAIS E SUB-RAMAIS DE GÁS - FORNECIMENTO E INSTALAÇÃO. AF_12/2015</t>
  </si>
  <si>
    <t>53,04</t>
  </si>
  <si>
    <t>TÊ, EM AÇO, CONEXÃO SOLDADA, DN 25 (1"), INSTALADO EM RAMAIS E SUB-RAMAIS DE GÁS - FORNECIMENTO E INSTALAÇÃO. AF_12/2015</t>
  </si>
  <si>
    <t>92,26</t>
  </si>
  <si>
    <t>CONECTOR EM BRONZE/LATÃO, DN 22 MM X 1/2", SEM ANEL DE SOLDA, BOLSA X ROSCA F, INSTALADO EM PRUMADA  FORNECIMENTO E INSTALAÇÃO. AF_01/2016</t>
  </si>
  <si>
    <t>TAMPA DE CONCRETO ARMADO 60X60X5CM PARA CAIXA</t>
  </si>
  <si>
    <t>21,27</t>
  </si>
  <si>
    <t>CAIXA DE INSPEÇÃO EM CONCRETO PRÉ-MOLDADO DN 60CM COM TAMPA H= 60CM - FORNECIMENTO E INSTALACAO</t>
  </si>
  <si>
    <t>CAIXA DE INSPECAO EM ANEL DE CONCRETO PRE MOLDADO, COM 950MM DE ALTURA TOTAL. ANEIS COM ESP=50MM, DIAM.=600MM. EXCLUSIVE TAMPAO E ESCAVACAO - FORNECIMENTO E INSTALACAO</t>
  </si>
  <si>
    <t>250,63</t>
  </si>
  <si>
    <t>CAIXA D´ÁGUA EM POLIETILENO, 1000 LITROS, COM ACESSÓRIOS</t>
  </si>
  <si>
    <t>706,44</t>
  </si>
  <si>
    <t>CAIXA D´AGUA EM POLIETILENO, 500 LITROS, COM ACESSÓRIOS</t>
  </si>
  <si>
    <t>578,68</t>
  </si>
  <si>
    <t>CAIXA ENTERRADA HIDRÁULICA RETANGULAR EM ALVENARIA COM TIJOLOS CERÂMICOS MACIÇOS, DIMENSÕES INTERNAS: 0,3X0,3X0,3 M PARA REDE DE ESGOTO. AF_05/2018</t>
  </si>
  <si>
    <t>136,77</t>
  </si>
  <si>
    <t>CAIXA ENTERRADA HIDRÁULICA RETANGULAR EM ALVENARIA COM TIJOLOS CERÂMICOS MACIÇOS, DIMENSÕES INTERNAS: 0,4X0,4X0,4 M PARA REDE DE ESGOTO. AF_05/2018</t>
  </si>
  <si>
    <t>217,13</t>
  </si>
  <si>
    <t>CAIXA ENTERRADA HIDRÁULICA RETANGULAR EM ALVENARIA COM TIJOLOS CERÂMICOS MACIÇOS, DIMENSÕES INTERNAS: 0,6X0,6X0,6 M PARA REDE DE ESGOTO. AF_05/2018</t>
  </si>
  <si>
    <t>426,96</t>
  </si>
  <si>
    <t>CAIXA ENTERRADA HIDRÁULICA RETANGULAR EM ALVENARIA COM TIJOLOS CERÂMICOS MACIÇOS, DIMENSÕES INTERNAS: 0,8X0,8X0,6 M PARA REDE DE ESGOTO. AF_05/2018</t>
  </si>
  <si>
    <t>588,47</t>
  </si>
  <si>
    <t>CAIXA ENTERRADA HIDRÁULICA RETANGULAR EM ALVENARIA COM TIJOLOS CERÂMICOS MACIÇOS, DIMENSÕES INTERNAS: 1X1X0,6 M PARA REDE DE ESGOTO. AF_05/2018</t>
  </si>
  <si>
    <t>685,60</t>
  </si>
  <si>
    <t>CAIXA ENTERRADA HIDRÁULICA RETANGULAR, EM ALVENARIA COM BLOCOS DE CONCRETO, DIMENSÕES INTERNAS: 0,4X0,4X0,4 M PARA REDE DE ESGOTO. AF_05/2018</t>
  </si>
  <si>
    <t>173,06</t>
  </si>
  <si>
    <t>CAIXA ENTERRADA HIDRÁULICA RETANGULAR, EM ALVENARIA COM BLOCOS DE CONCRETO, DIMENSÕES INTERNAS: 0,6X0,6X0,6 M PARA REDE DE ESGOTO. AF_05/2018</t>
  </si>
  <si>
    <t>322,29</t>
  </si>
  <si>
    <t>CAIXA ENTERRADA HIDRÁULICA RETANGULAR, EM ALVENARIA COM BLOCOS DE CONCRETO, DIMENSÕES INTERNAS: 0,8X0,8X0,6 M PARA REDE DE ESGOTO. AF_05/2018</t>
  </si>
  <si>
    <t>454,89</t>
  </si>
  <si>
    <t>CAIXA ENTERRADA HIDRÁULICA RETANGULAR, EM ALVENARIA COM BLOCOS DE CONCRETO, DIMENSÕES INTERNAS: 1X1X0,6 M PARA REDE DE ESGOTO. AF_05/2018</t>
  </si>
  <si>
    <t>527,53</t>
  </si>
  <si>
    <t>CAIXA DE GORDURA SIMPLES, CIRCULAR, EM CONCRETO PRÉ-MOLDADO, DIÂMETRO INTERNO = 0,4 M, ALTURA INTERNA = 0,4 M. AF_05/2018</t>
  </si>
  <si>
    <t>62,46</t>
  </si>
  <si>
    <t>CAIXA DE GORDURA DUPLA, CIRCULAR, EM CONCRETO PRÉ-MOLDADO, DIÂMETRO INTERNO = 0,6 M, ALTURA INTERNA = 0,6 M. AF_05/2018</t>
  </si>
  <si>
    <t>CAIXA DE GORDURA SIMPLES (CAPACIDADE: 36L), RETANGULAR, EM ALVENARIA COM TIJOLOS CERÂMICOS MACIÇOS, DIMENSÕES INTERNAS = 0,2X0,4 M, ALTURA INTERNA = 0,8 M. AF_05/2018</t>
  </si>
  <si>
    <t>288,85</t>
  </si>
  <si>
    <t>CAIXA DE GORDURA DUPLA (CAPACIDADE: 126 L), RETANGULAR, EM ALVENARIA COM TIJOLOS CERÂMICOS MACIÇOS, DIMENSÕES INTERNAS = 0,4X0,7 M, ALTURA INTERNA = 0,8 M. AF_05/2018</t>
  </si>
  <si>
    <t>CAIXA DE GORDURA ESPECIAL (CAPACIDADE: 312 L - PARA ATÉ 146 PESSOAS SERVIDAS NO PICO), RETANGULAR, EM ALVENARIA COM TIJOLOS CERÂMICOS MACIÇOS, DIMENSÕES INTERNAS = 0,4X1,2 M, ALTURA INTERNA = 1 M. AF_05/2018</t>
  </si>
  <si>
    <t>827,72</t>
  </si>
  <si>
    <t>CAIXA DE GORDURA SIMPLES (CAPACIDADE: 36 L), RETANGULAR, EM ALVENARIA COM BLOCOS DE CONCRETO, DIMENSÕES INTERNAS = 0,2X0,4 M, ALTURA INTERNA = 0,8 M. AF_05/2018</t>
  </si>
  <si>
    <t>CAIXA DE GORDURA DUPLA (CAPACIDADE: 126 L), RETANGULAR, EM ALVENARIA COM BLOCOS DE CONCRETO, DIMENSÕES INTERNAS = 0,4X0,7 M, ALTURA INTERNA = 0,8 M. AF_05/2018</t>
  </si>
  <si>
    <t>368,88</t>
  </si>
  <si>
    <t>CAIXA ENTERRADA HIDRÁULICA RETANGULAR EM ALVENARIA COM TIJOLOS CERÂMICOS MACIÇOS, DIMENSÕES INTERNAS: 0,3X0,3X0,3 M PARA REDE DE DRENAGEM. AF_05/2018</t>
  </si>
  <si>
    <t>134,26</t>
  </si>
  <si>
    <t>CAIXA ENTERRADA HIDRÁULICA RETANGULAR EM ALVENARIA COM TIJOLOS CERÂMICOS MACIÇOS, DIMENSÕES INTERNAS: 0,4X0,4X0,4 M PARA REDE DE DRENAGEM. AF_05/2018</t>
  </si>
  <si>
    <t>212,82</t>
  </si>
  <si>
    <t>CAIXA ENTERRADA HIDRÁULICA RETANGULAR EM ALVENARIA COM TIJOLOS CERÂMICOS MACIÇOS, DIMENSÕES INTERNAS: 0,6X0,6X0,6 M PARA REDE DE DRENAGEM. AF_05/2018</t>
  </si>
  <si>
    <t>417,28</t>
  </si>
  <si>
    <t>CAIXA ENTERRADA HIDRÁULICA RETANGULAR EM ALVENARIA COM TIJOLOS CERÂMICOS MACIÇOS, DIMENSÕES INTERNAS: 0,8X0,8X0,6 M PARA REDE DE DRENAGEM. AF_05/2018</t>
  </si>
  <si>
    <t>575,20</t>
  </si>
  <si>
    <t>CAIXA ENTERRADA HIDRÁULICA RETANGULAR EM ALVENARIA COM TIJOLOS CERÂMICOS MACIÇOS, DIMENSÕES INTERNAS: 1X1X0,6 M PARA REDE DE DRENAGEM. AF_05/2018</t>
  </si>
  <si>
    <t>668,44</t>
  </si>
  <si>
    <t>CAIXA ENTERRADA HIDRÁULICA RETANGULAR, EM ALVENARIA COM BLOCOS DE CONCRETO, DIMENSÕES INTERNAS: 0,4X0,4X0,4 M PARA REDE DE DRENAGEM. AF_05/2018</t>
  </si>
  <si>
    <t>169,50</t>
  </si>
  <si>
    <t>CAIXA ENTERRADA HIDRÁULICA RETANGULAR, EM ALVENARIA COM BLOCOS DE CONCRETO, DIMENSÕES INTERNAS: 0,6X0,6X0,6 M PARA REDE DE DRENAGEM. AF_05/2018</t>
  </si>
  <si>
    <t>316,19</t>
  </si>
  <si>
    <t>CAIXA ENTERRADA HIDRÁULICA RETANGULAR, EM ALVENARIA COM BLOCOS DE CONCRETO, DIMENSÕES INTERNAS: 0,8X0,8X0,6 M PARA REDE DE DRENAGEM. AF_05/2018</t>
  </si>
  <si>
    <t>446,19</t>
  </si>
  <si>
    <t>CAIXA ENTERRADA HIDRÁULICA RETANGULAR, EM ALVENARIA COM BLOCOS DE CONCRETO, DIMENSÕES INTERNAS: 1X1X0,6 M PARA REDE DE DRENAGEM. AF_05/2018</t>
  </si>
  <si>
    <t>515,78</t>
  </si>
  <si>
    <t>CAIXA SIFONADA, PVC, DN 100 X 100 X 50 MM, FORNECIDA E INSTALADA EM RAMAIS DE ENCAMINHAMENTO DE ÁGUA PLUVIAL. AF_12/2014</t>
  </si>
  <si>
    <t>20,30</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</si>
  <si>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</si>
  <si>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</si>
  <si>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</si>
  <si>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24,68</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</si>
  <si>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</si>
  <si>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</si>
  <si>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</si>
  <si>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VASO SANITARIO INFANTIL SIFONADO, PARA VALVULA DE DESCARGA, EM LOUCA BRANCA, COM ACESSORIOS, INCLUSIVE ASSENTO PLASTICO, BOLSA DE BORRACHA PARA LIGACAO, TUBO PVC LIGACAO - FORNECIMENTO E INSTALACAO</t>
  </si>
  <si>
    <t>448,72</t>
  </si>
  <si>
    <t>MICTORIO SIFONADO DE LOUCA BRANCA COM PERTENCES, COM REGISTRO DE PRESSAO 1/2" COM CANOPLA CROMADA ACABAMENTO SIMPLES E CONJUNTO PARA FIXACAO  - FORNECIMENTO E INSTALACAO</t>
  </si>
  <si>
    <t>475,78</t>
  </si>
  <si>
    <t>TANQUE DE LOUÇA BRANCA COM COLUNA, 30L OU EQUIVALENTE - FORNECIMENTO E INSTALAÇÃO. AF_12/2013</t>
  </si>
  <si>
    <t>610,94</t>
  </si>
  <si>
    <t>TANQUE DE LOUÇA BRANCA SUSPENSO, 18L OU EQUIVALENTE - FORNECIMENTO E INSTALAÇÃO. AF_12/2013</t>
  </si>
  <si>
    <t>374,06</t>
  </si>
  <si>
    <t>TANQUE DE MÁRMORE SINTÉTICO COM COLUNA, 22L OU EQUIVALENTE  FORNECIMENTO E INSTALAÇÃO. AF_12/2013</t>
  </si>
  <si>
    <t>266,70</t>
  </si>
  <si>
    <t>TANQUE DE MÁRMORE SINTÉTICO SUSPENSO, 22L OU EQUIVALENTE - FORNECIMENTO E INSTALAÇÃO. AF_12/2013</t>
  </si>
  <si>
    <t>155,40</t>
  </si>
  <si>
    <t>VÁLVULA EM METAL CROMADO 1.1/2" X 1.1/2" PARA TANQUE OU LAVATÓRIO, COM OU SEM LADRÃO - FORNECIMENTO E INSTALAÇÃO. AF_12/2013</t>
  </si>
  <si>
    <t>VÁLVULA EM METAL CROMADO TIPO AMERICANA 3.1/2" X 1.1/2" PARA PIA - FORNECIMENTO E INSTALAÇÃO. AF_12/2013</t>
  </si>
  <si>
    <t>VÁLVULA EM PLÁSTICO 1" PARA PIA, TANQUE OU LAVATÓRIO, COM OU SEM LADRÃO - FORNECIMENTO E INSTALAÇÃO. AF_12/2013</t>
  </si>
  <si>
    <t>VÁLVULA EM PLÁSTICO CROMADO TIPO AMERICANA 3.1/2" X 1.1/2" SEM ADAPTADOR PARA PIA - FORNECIMENTO E INSTALAÇÃO. AF_12/2013</t>
  </si>
  <si>
    <t>SIFÃO DO TIPO GARRAFA EM METAL CROMADO 1 X 1.1/2" - FORNECIMENTO E INSTALAÇÃO. AF_12/2013</t>
  </si>
  <si>
    <t>SIFÃO DO TIPO GARRAFA/COPO EM PVC 1.1/4 X 1.1/2" - FORNECIMENTO E INSTALAÇÃO. AF_12/2013</t>
  </si>
  <si>
    <t>SIFÃO DO TIPO FLEXÍVEL EM PVC 1 X 1.1/2 - FORNECIMENTO E INSTALAÇÃO. AF_12/2013</t>
  </si>
  <si>
    <t>ENGATE FLEXÍVEL EM PLÁSTICO BRANCO, 1/2" X 30CM - FORNECIMENTO E INSTALAÇÃO. AF_12/2013</t>
  </si>
  <si>
    <t>ENGATE FLEXÍVEL EM PLÁSTICO BRANCO, 1/2" X 40CM - FORNECIMENTO E INSTALAÇÃO. AF_12/2013</t>
  </si>
  <si>
    <t>ENGATE FLEXÍVEL EM INOX, 1/2 X 30CM - FORNECIMENTO E INSTALAÇÃO. AF_12/2013</t>
  </si>
  <si>
    <t>ENGATE FLEXÍVEL EM INOX, 1/2 X 40CM - FORNECIMENTO E INSTALAÇÃO. AF_12/2013</t>
  </si>
  <si>
    <t>VASO SANITÁRIO SIFONADO COM CAIXA ACOPLADA LOUÇA BRANCA - FORNECIMENTO E INSTALAÇÃO. AF_12/2013</t>
  </si>
  <si>
    <t>362,82</t>
  </si>
  <si>
    <t>BANCADA DE GRANITO CINZA POLIDO PARA PIA DE COZINHA 1,50 X 0,60 M - FORNECIMENTO E INSTALAÇÃO. AF_12/2013</t>
  </si>
  <si>
    <t>301,18</t>
  </si>
  <si>
    <t>BANCADA DE MÁRMORE BRANCO POLIDO PARA PIA DE COZINHA 1,50 X 0,60 M - FORNECIMENTO E INSTALAÇÃO. AF_12/2013</t>
  </si>
  <si>
    <t>448,59</t>
  </si>
  <si>
    <t>BANCADA DE MÁRMORE SINTÉTICO 120 X 60CM, COM CUBA INTEGRADA - FORNECIMENTO E INSTALAÇÃO. AF_12/2013</t>
  </si>
  <si>
    <t>192,80</t>
  </si>
  <si>
    <t>BANCADA DE GRANITO CINZA POLIDO PARA LAVATÓRIO 0,50 X 0,60 M - FORNECIMENTO E INSTALAÇÃO. AF_12/2013</t>
  </si>
  <si>
    <t>181,94</t>
  </si>
  <si>
    <t>BANCADA DE MÁRMORE BRANCO POLIDO PARA LAVATÓRIO 0,50 X 0,60 M - FORNECIMENTO E INSTALAÇÃO. AF_12/2013</t>
  </si>
  <si>
    <t>237,23</t>
  </si>
  <si>
    <t>CUBA DE EMBUTIR DE AÇO INOXIDÁVEL MÉDIA - FORNECIMENTO E INSTALAÇÃO. AF_12/2013</t>
  </si>
  <si>
    <t>159,65</t>
  </si>
  <si>
    <t>CUBA DE EMBUTIR OVAL EM LOUÇA BRANCA, 35 X 50CM OU EQUIVALENTE - FORNECIMENTO E INSTALAÇÃO. AF_12/2013</t>
  </si>
  <si>
    <t>110,67</t>
  </si>
  <si>
    <t>LAVATÓRIO LOUÇA BRANCA COM COLUNA, *44 X 35,5* CM, PADRÃO POPULAR - FORNECIMENTO E INSTALAÇÃO. AF_12/2013</t>
  </si>
  <si>
    <t>208,29</t>
  </si>
  <si>
    <t>LAVATÓRIO LOUÇA BRANCA COM COLUNA, 45 X 55CM OU EQUIVALENTE, PADRÃO MÉDIO - FORNECIMENTO E INSTALAÇÃO. AF_12/2013</t>
  </si>
  <si>
    <t>276,10</t>
  </si>
  <si>
    <t>LAVATÓRIO LOUÇA BRANCA SUSPENSO, 29,5 X 39CM OU EQUIVALENTE, PADRÃO POPULAR - FORNECIMENTO E INSTALAÇÃO. AF_12/2013</t>
  </si>
  <si>
    <t>107,83</t>
  </si>
  <si>
    <t>APARELHO MISTURADOR DE MESA PARA LAVATÓRIO, PADRÃO MÉDIO - FORNECIMENTO E INSTALAÇÃO. AF_12/2013</t>
  </si>
  <si>
    <t>175,32</t>
  </si>
  <si>
    <t>TORNEIRA CROMADA DE MESA, 1/2" OU 3/4", PARA LAVATÓRIO, PADRÃO POPULAR - FORNECIMENTO E INSTALAÇÃO. AF_12/2013</t>
  </si>
  <si>
    <t>APARELHO MISTURADOR DE MESA PARA PIA DE COZINHA, PADRÃO MÉDIO - FORNECIMENTO E INSTALAÇÃO. AF_12/2013</t>
  </si>
  <si>
    <t>208,59</t>
  </si>
  <si>
    <t>TORNEIRA CROMADA TUBO MÓVEL, DE MESA, 1/2" OU 3/4", PARA PIA DE COZINHA, PADRÃO ALTO - FORNECIMENTO E INSTALAÇÃO. AF_12/2013</t>
  </si>
  <si>
    <t>81,67</t>
  </si>
  <si>
    <t>TORNEIRA CROMADA TUBO MÓVEL, DE PAREDE, 1/2" OU 3/4", PARA PIA DE COZINHA, PADRÃO MÉDIO - FORNECIMENTO E INSTALAÇÃO. AF_12/2013</t>
  </si>
  <si>
    <t>78,17</t>
  </si>
  <si>
    <t>TORNEIRA CROMADA LONGA, DE PAREDE, 1/2" OU 3/4", PARA PIA DE COZINHA, PADRÃO POPULAR - FORNECIMENTO E INSTALAÇÃO. AF_12/2013</t>
  </si>
  <si>
    <t>34,93</t>
  </si>
  <si>
    <t>TORNEIRA CROMADA LONGA, DE PAREDE, 1/2" OU 3/4", PARA PIA DE COZINHA, PADRÃO MÉDIO - FORNECIMENTO E INSTALAÇÃO. AF_12/2013</t>
  </si>
  <si>
    <t>TORNEIRA CROMADA 1/2" OU 3/4" PARA TANQUE, PADRÃO POPULAR - FORNECIMENTO E INSTALAÇÃO. AF_12/2013</t>
  </si>
  <si>
    <t>TORNEIRA CROMADA 1/2" OU 3/4" PARA TANQUE, PADRÃO MÉDIO - FORNECIMENTO E INSTALAÇÃO. AF_12/2013</t>
  </si>
  <si>
    <t>31,97</t>
  </si>
  <si>
    <t>TORNEIRA CROMADA DE MESA, 1/2" OU 3/4", PARA LAVATÓRIO, PADRÃO MÉDIO - FORNECIMENTO E INSTALAÇÃO. AF_12/2013</t>
  </si>
  <si>
    <t>TORNEIRA PLÁSTICA 3/4" PARA TANQUE - FORNECIMENTO E INSTALAÇÃO. AF_12/2013</t>
  </si>
  <si>
    <t>TANQUE DE LOUÇA BRANCA COM COLUNA, 30L OU EQUIVALENTE, INCLUSO SIFÃO FLEXÍVEL EM PVC, VÁLVULA METÁLICA E TORNEIRA DE METAL CROMADO PADRÃO MÉDIO - FORNECIMENTO E INSTALAÇÃO. AF_12/2013</t>
  </si>
  <si>
    <t>672,83</t>
  </si>
  <si>
    <t>TANQUE DE LOUÇA BRANCA COM COLUNA, 30L OU EQUIVALENTE, INCLUSO SIFÃO FLEXÍVEL EM PVC, VÁLVULA PLÁSTICA E TORNEIRA DE METAL CROMADO PADRÃO POPULAR - FORNECIMENTO E INSTALAÇÃO. AF_12/2013</t>
  </si>
  <si>
    <t>640,57</t>
  </si>
  <si>
    <t>TANQUE DE LOUÇA BRANCA COM COLUNA, 30L OU EQUIVALENTE, INCLUSO SIFÃO FLEXÍVEL EM PVC, VÁLVULA PLÁSTICA E TORNEIRA DE PLÁSTICO - FORNECIMENTO E INSTALAÇÃO. AF_12/2013</t>
  </si>
  <si>
    <t>650,51</t>
  </si>
  <si>
    <t>TANQUE DE LOUÇA BRANCA SUSPENSO, 18L OU EQUIVALENTE, INCLUSO SIFÃO TIPO GARRAFA EM METAL CROMADO, VÁLVULA METÁLICA E TORNEIRA DE METAL CROMADO PADRÃO MÉDIO - FORNECIMENTO E INSTALAÇÃO. AF_12/2013</t>
  </si>
  <si>
    <t>527,24</t>
  </si>
  <si>
    <t>TANQUE DE LOUÇA BRANCA SUSPENSO, 18L OU EQUIVALENTE, INCLUSO SIFÃO TIPO GARRAFA EM PVC, VÁLVULA PLÁSTICA E TORNEIRA DE METAL CROMADO PADRÃO POPULAR - FORNECIMENTO E INSTALAÇÃO. AF_12/2013</t>
  </si>
  <si>
    <t>409,78</t>
  </si>
  <si>
    <t>TANQUE DE LOUÇA BRANCA SUSPENSO, 18L OU EQUIVALENTE, INCLUSO SIFÃO TIPO GARRAFA EM PVC, VÁLVULA PLÁSTICA E TORNEIRA DE PLÁSTICO - FORNECIMENTO E INSTALAÇÃO. AF_12/2013</t>
  </si>
  <si>
    <t>419,72</t>
  </si>
  <si>
    <t>TANQUE DE MÁRMORE SINTÉTICO COM COLUNA, 22L OU EQUIVALENTE, INCLUSO SIFÃO FLEXÍVEL EM PVC, VÁLVULA PLÁSTICA E TORNEIRA DE METAL CROMADO PADRÃO POPULAR - FORNECIMENTO E INSTALAÇÃO. AF_12/2013</t>
  </si>
  <si>
    <t>296,33</t>
  </si>
  <si>
    <t>TANQUE DE MÁRMORE SINTÉTICO COM COLUNA, 22L OU EQUIVALENTE, INCLUSO SIFÃO FLEXÍVEL EM PVC, VÁLVULA PLÁSTICA E TORNEIRA DE PLÁSTICO - FORNECIMENTO E INSTALAÇÃO. AF_12/2013</t>
  </si>
  <si>
    <t>306,27</t>
  </si>
  <si>
    <t>TANQUE DE MÁRMORE SINTÉTICO SUSPENSO, 22L OU EQUIVALENTE, INCLUSO SIFÃO TIPO GARRAFA EM PVC, VÁLVULA PLÁSTICA E TORNEIRA DE METAL CROMADO PADRÃO POPULAR - FORNECIMENTO E INSTALAÇÃO. AF_12/2013</t>
  </si>
  <si>
    <t>191,12</t>
  </si>
  <si>
    <t>TANQUE DE MÁRMORE SINTÉTICO SUSPENSO, 22L OU EQUIVALENTE, INCLUSO SIFÃO TIPO GARRAFA EM PVC, VÁLVULA PLÁSTICA E TORNEIRA DE PLÁSTICO - FORNECIMENTO E INSTALAÇÃO. AF_12/2013</t>
  </si>
  <si>
    <t>201,06</t>
  </si>
  <si>
    <t>TANQUE DE MÁRMORE SINTÉTICO SUSPENSO, 22L OU EQUIVALENTE, INCLUSO SIFÃO FLEXÍVEL EM PVC, VÁLVULA PLÁSTICA E TORNEIRA DE METAL CROMADO PADRÃO POPULAR - FORNECIMENTO E INSTALAÇÃO. AF_12/2013</t>
  </si>
  <si>
    <t>185,03</t>
  </si>
  <si>
    <t>TANQUE DE MÁRMORE SINTÉTICO SUSPENSO, 22L OU EQUIVALENTE, INCLUSO SIFÃO FLEXÍVEL EM PVC, VÁLVULA PLÁSTICA E TORNEIRA DE PLÁSTICO - FORNECIMENTO E INSTALAÇÃO. AF_12/2013</t>
  </si>
  <si>
    <t>194,97</t>
  </si>
  <si>
    <t>VASO SANITÁRIO SIFONADO COM CAIXA ACOPLADA LOUÇA BRANCA, INCLUSO ENGATE FLEXÍVEL EM PLÁSTICO BRANCO, 1/2  X 40CM - FORNECIMENTO E INSTALAÇÃO. AF_12/2013</t>
  </si>
  <si>
    <t>371,72</t>
  </si>
  <si>
    <t>VASO SANITÁRIO SIFONADO COM CAIXA ACOPLADA LOUÇA BRANCA - PADRÃO MÉDIO, INCLUSO ENGATE FLEXÍVEL EM METAL CROMADO, 1/2 X 40CM - FORNECIMENTO E INSTALAÇÃO. AF_12/2013</t>
  </si>
  <si>
    <t>389,91</t>
  </si>
  <si>
    <t>BANCADA DE MÁRMORE SINTÉTICO 120 X 60CM, COM CUBA INTEGRADA, INCLUSO SIFÃO TIPO GARRAFA EM PVC, VÁLVULA EM PLÁSTICO CROMADO TIPO AMERICANA E TORNEIRA CROMADA LONGA, DE PAREDE, PADRÃO POPULAR - FORNECIMENTO E INSTALAÇÃO. AF_12/2013</t>
  </si>
  <si>
    <t>255,73</t>
  </si>
  <si>
    <t>BANCADA DE MÁRMORE SINTÉTICO 120 X 60CM, COM CUBA INTEGRADA, INCLUSO SIFÃO TIPO FLEXÍVEL EM PVC, VÁLVULA EM PLÁSTICO CROMADO TIPO AMERICANA E TORNEIRA CROMADA LONGA, DE PAREDE, PADRÃO POPULAR - FORNECIMENTO E INSTALAÇÃO. AF_12/2013</t>
  </si>
  <si>
    <t>249,64</t>
  </si>
  <si>
    <t>CUBA DE EMBUTIR DE AÇO INOXIDÁVEL MÉDIA, INCLUSO VÁLVULA TIPO AMERICANA EM METAL CROMADO E SIFÃO FLEXÍVEL EM PVC - FORNECIMENTO E INSTALAÇÃO. AF_12/2013</t>
  </si>
  <si>
    <t>203,78</t>
  </si>
  <si>
    <t>CUBA DE EMBUTIR DE AÇO INOXIDÁVEL MÉDIA, INCLUSO VÁLVULA TIPO AMERICANA E SIFÃO TIPO GARRAFA EM METAL CROMADO - FORNECIMENTO E INSTALAÇÃO. AF_12/2013</t>
  </si>
  <si>
    <t>295,07</t>
  </si>
  <si>
    <t>CUBA DE EMBUTIR OVAL EM LOUÇA BRANCA, 35 X 50CM OU EQUIVALENTE, INCLUSO VÁLVULA EM METAL CROMADO E SIFÃO FLEXÍVEL EM PVC - FORNECIMENTO E INSTALAÇÃO. AF_12/2013</t>
  </si>
  <si>
    <t>140,59</t>
  </si>
  <si>
    <t>CUBA DE EMBUTIR OVAL EM LOUÇA BRANCA, 35 X 50CM OU EQUIVALENTE, INCLUSO VÁLVULA E SIFÃO TIPO GARRAFA EM METAL CROMADO - FORNECIMENTO E INSTALAÇÃO. AF_12/2013</t>
  </si>
  <si>
    <t>231,88</t>
  </si>
  <si>
    <t>LAVATÓRIO LOUÇA BRANCA COM COLUNA, *44 X 35,5* CM, PADRÃO POPULAR, INCLUSO SIFÃO FLEXÍVEL EM PVC, VÁLVULA E ENGATE FLEXÍVEL 30CM EM PLÁSTICO E COM TORNEIRA CROMADA PADRÃO POPULAR - FORNECIMENTO E INSTALAÇÃO. AF_12/2013</t>
  </si>
  <si>
    <t>269,36</t>
  </si>
  <si>
    <t>LAVATÓRIO LOUÇA BRANCA COM COLUNA, 45 X 55CM OU EQUIVALENTE, PADRÃO MÉDIO, INCLUSO SIFÃO TIPO GARRAFA, VÁLVULA E ENGATE FLEXÍVEL DE 40CM EM METAL CROMADO, COM APARELHO MISTURADOR PADRÃO MÉDIO - FORNECIMENTO E INSTALAÇÃO. AF_12/2013</t>
  </si>
  <si>
    <t>626,81</t>
  </si>
  <si>
    <t>LAVATÓRIO LOUÇA BRANCA COM COLUNA, 45 X 55CM OU EQUIVALENTE, PADRÃO MÉDIO, INCLUSO SIFÃO TIPO GARRAFA, VÁLVULA E ENGATE FLEXÍVEL DE 40CM EM METAL CROMADO, COM TORNEIRA CROMADA DE MESA, PADRÃO MÉDIO - FORNECIMENTO E INSTALAÇÃO. AF_12/2013</t>
  </si>
  <si>
    <t>492,98</t>
  </si>
  <si>
    <t>LAVATÓRIO LOUÇA BRANCA SUSPENSO, 29,5 X 39CM OU EQUIVALENTE, PADRÃO POPULAR, INCLUSO SIFÃO TIPO GARRAFA EM PVC, VÁLVULA E ENGATE FLEXÍVEL 30CM EM PLÁSTICO E TORNEIRA CROMADA DE MESA, PADRÃO POPULAR - FORNECIMENTO E INSTALAÇÃO. AF_12/2013</t>
  </si>
  <si>
    <t>174,99</t>
  </si>
  <si>
    <t>LAVATÓRIO LOUÇA BRANCA SUSPENSO, 29,5 X 39CM OU EQUIVALENTE, PADRÃO POPULAR, INCLUSO SIFÃO FLEXÍVEL EM PVC, VÁLVULA E ENGATE FLEXÍVEL 30CM EM PLÁSTICO E TORNEIRA CROMADA DE MESA, PADRÃO POPULAR - FORNECIMENTO E INSTALAÇÃO. AF_12/2013</t>
  </si>
  <si>
    <t>168,90</t>
  </si>
  <si>
    <t>BANCADA MÁRMORE BRANCO POLIDO 0,50X0,60M, INCLUSO CUBA DE EMBUTIR OVAL EM LOUÇA BRANCA 35 X 50CM, VÁLVULA, SIFÃO TIPO GARRAFA E ENGATE FLEXÍVEL 40CM EM METAL CROMADO E APARELHO MISTURADOR DE MESA, PADRÃO MÉDIO - FORNECIMENTO E INSTALAÇÃO. AF_12/2013</t>
  </si>
  <si>
    <t>698,61</t>
  </si>
  <si>
    <t>SABONETEIRA DE SOBREPOR (FIXADA NA PAREDE), TIPO CONCHA, EM ACO INOXIDAVEL - FORNECIMENTO E INSTALACAO</t>
  </si>
  <si>
    <t>59,98</t>
  </si>
  <si>
    <t>BANCADA GRANITO CINZA POLIDO 0,50 X 0,60M, INCL. CUBA DE EMBUTIR OVAL LOUÇA BRANCA 35 X 50CM, VÁLVULA METAL CROMADO, SIFÃO FLEXÍVEL PVC, ENGATE 30CM FLEXÍVEL PLÁSTICO E TORNEIRA CROMADA DE MESA, PADRÃO POPULAR - FORNEC. E INSTALAÇÃO. AF_12/2013</t>
  </si>
  <si>
    <t>370,06</t>
  </si>
  <si>
    <t>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</si>
  <si>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546,46</t>
  </si>
  <si>
    <t>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</si>
  <si>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831,90</t>
  </si>
  <si>
    <t>VASO SANITARIO SIFONADO CONVENCIONAL COM  LOUÇA BRANCA - FORNECIMENTO E INSTALAÇÃO. AF_10/2016</t>
  </si>
  <si>
    <t>172,86</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</si>
  <si>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</si>
  <si>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AF_10/2016</t>
  </si>
  <si>
    <t>626,82</t>
  </si>
  <si>
    <t>VASO SANITARIO SIFONADO CONVENCIONAL PARA PCD SEM FURO FRONTAL COM LOUÇA BRANCA SEM ASSENTO, INCLUSO CONJUNTO DE LIGAÇÃO PARA BACIA SANITÁRIA AJUSTÁVEL - FORNECIMENTO E INSTALAÇÃO. AF_10/2016</t>
  </si>
  <si>
    <t>632,28</t>
  </si>
  <si>
    <t>PORTA TOALHA ROSTO EM METAL CROMADO, TIPO ARGOLA, INCLUSO FIXAÇÃO. AF_10/2016</t>
  </si>
  <si>
    <t>36,40</t>
  </si>
  <si>
    <t>PORTA TOALHA BANHO EM METAL CROMADO, TIPO BARRA, INCLUSO FIXAÇÃO. AF_10/2016</t>
  </si>
  <si>
    <t>58,32</t>
  </si>
  <si>
    <t>PAPELEIRA DE PAREDE EM METAL CROMADO SEM TAMPA, INCLUSO FIXAÇÃO. AF_10/2016</t>
  </si>
  <si>
    <t>46,51</t>
  </si>
  <si>
    <t>SABONETEIRA DE PAREDE EM METAL CROMADO, INCLUSO FIXAÇÃO. AF_10/2016</t>
  </si>
  <si>
    <t>KIT DE ACESSORIOS PARA BANHEIRO EM METAL CROMADO, 5 PECAS, INCLUSO FIXAÇÃO. AF_10/2016</t>
  </si>
  <si>
    <t>132,18</t>
  </si>
  <si>
    <t>SABONETEIRA PLASTICA TIPO DISPENSER PARA SABONETE LIQUIDO COM RESERVATORIO 800 A 1500 ML, INCLUSO FIXAÇÃO. AF_10/2016</t>
  </si>
  <si>
    <t>TAMPA EM CONCRETO ARMADO 60X60X5CM P/CX INSPECAO/FOSSA SEPTICA</t>
  </si>
  <si>
    <t>TANQUE SÉPTICO CIRCULAR, EM CONCRETO PRÉ-MOLDADO, DIÂMETRO INTERNO = 1,10 M, ALTURA INTERNA = 2,50 M, VOLUME ÚTIL: 2138,2 L (PARA 5 CONTRIBUINTES). AF_05/2018</t>
  </si>
  <si>
    <t>1.078,87</t>
  </si>
  <si>
    <t>TANQUE SÉPTICO CIRCULAR, EM CONCRETO PRÉ-MOLDADO, DIÂMETRO INTERNO = 1,40 M, ALTURA INTERNA = 2,50 M, VOLUME ÚTIL: 3463,6 L (PARA 13 CONTRIBUINTES). AF_05/2018</t>
  </si>
  <si>
    <t>1.575,22</t>
  </si>
  <si>
    <t>TANQUE SÉPTICO CIRCULAR, EM CONCRETO PRÉ-MOLDADO, DIÂMETRO INTERNO = 1,88 M, ALTURA INTERNA = 2,50 M, VOLUME ÚTIL: 6245,8 L (PARA 32 CONTRIBUINTES). AF_05/2018</t>
  </si>
  <si>
    <t>2.291,93</t>
  </si>
  <si>
    <t>TANQUE SÉPTICO CIRCULAR, EM CONCRETO PRÉ-MOLDADO, DIÂMETRO INTERNO = 2,38 M, ALTURA INTERNA = 2,50 M, VOLUME ÚTIL: 10009,8 L (PARA 69 CONTRIBUINTES). AF_05/2018</t>
  </si>
  <si>
    <t>3.038,31</t>
  </si>
  <si>
    <t>TANQUE SÉPTICO CIRCULAR, EM CONCRETO PRÉ-MOLDADO, DIÂMETRO INTERNO = 2,38 M, ALTURA INTERNA = 3,0 M, VOLUME ÚTIL: 12234,2 L (PARA 86 CONTRIBUINTES). AF_05/2018</t>
  </si>
  <si>
    <t>3.511,41</t>
  </si>
  <si>
    <t>TANQUE SÉPTICO CIRCULAR, EM CONCRETO PRÉ-MOLDADO, DIÂMETRO INTERNO = 2,88 M, ALTURA INTERNA = 2,50 M, VOLUME ÚTIL: 14657,4 L (PARA 105 CONTRIBUINTES). AF_05/2018</t>
  </si>
  <si>
    <t>4.620,12</t>
  </si>
  <si>
    <t>TANQUE SÉPTICO RETANGULAR, EM ALVENARIA COM TIJOLOS CERÂMICOS MACIÇOS, DIMENSÕES INTERNAS: 1,0 X 2,0 X 1,4 M, VOLUME ÚTIL: 2000 L (PARA 5 CONTRIBUINTES). AF_05/2018</t>
  </si>
  <si>
    <t>3.552,28</t>
  </si>
  <si>
    <t>TANQUE SÉPTICO RETANGULAR, EM ALVENARIA COM TIJOLOS CERÂMICOS MACIÇOS, DIMENSÕES INTERNAS: 1,2 X 2,4 X 1,6 M, VOLUME ÚTIL: 3456 L (PARA 13 CONTRIBUINTES). AF_05/2018</t>
  </si>
  <si>
    <t>4.748,10</t>
  </si>
  <si>
    <t>TANQUE SÉPTICO RETANGULAR, EM ALVENARIA COM TIJOLOS CERÂMICOS MACIÇOS, DIMENSÕES INTERNAS: 1,4 X 3,2 X 1,8 M, VOLUME ÚTIL: 6272 L (PARA 32 CONTRIBUINTES). AF_05/2018</t>
  </si>
  <si>
    <t>6.717,09</t>
  </si>
  <si>
    <t>TANQUE SÉPTICO RETANGULAR, EM ALVENARIA COM TIJOLOS CERÂMICOS MACIÇOS, DIMENSÕES INTERNAS: 1,6 X 4,4 X 1,8 M, VOLUME ÚTIL: 9856 L (PARA 68 CONTRIBUINTES). AF_05/2018</t>
  </si>
  <si>
    <t>9.008,35</t>
  </si>
  <si>
    <t>TANQUE SÉPTICO RETANGULAR, EM ALVENARIA COM TIJOLOS CERÂMICOS MACIÇOS, DIMENSÕES INTERNAS: 1,6 X 4,8 X 2,0 M, VOLUME ÚTIL: 12288 L (PARA 86 CONTRIBUINTES). AF_05/2018</t>
  </si>
  <si>
    <t>10.324,40</t>
  </si>
  <si>
    <t>TANQUE SÉPTICO RETANGULAR, EM ALVENARIA COM TIJOLOS CERÂMICOS MACIÇOS, DIMENSÕES INTERNAS: 1,6 X 4,6 X 2,4 M, VOLUME ÚTIL: 14720 L (PARA 105 CONTRIBUINTES). AF_05/2018</t>
  </si>
  <si>
    <t>11.331,72</t>
  </si>
  <si>
    <t>FILTRO ANAERÓBIO RETANGULAR, EM ALVENARIA COM TIJOLOS CERÂMICOS MACIÇOS, DIMENSÕES INTERNAS: 0,8 X 1,2 X 1,67 M, VOLUME ÚTIL: 1152 L (PARA 5 CONTRIBUINTES). AF_05/2018</t>
  </si>
  <si>
    <t>2.974,51</t>
  </si>
  <si>
    <t>FILTRO ANAERÓBIO RETANGULAR, EM ALVENARIA COM TIJOLOS CERÂMICOS MACIÇOS, DIMENSÕES INTERNAS: 1,2 X 1,8 X 1,67 M, VOLUME ÚTIL: 2592 L (PARA 13 CONTRIBUINTES). AF_05/2018</t>
  </si>
  <si>
    <t>4.649,79</t>
  </si>
  <si>
    <t>FILTRO ANAERÓBIO RETANGULAR, EM ALVENARIA COM TIJOLOS CERÂMICOS MACIÇOS, DIMENSÕES INTERNAS: 1,4 X 3,0 X 1,67 M, VOLUME ÚTIL: 5040 L (PARA 32 CONTRIBUINTES). AF_05/2018</t>
  </si>
  <si>
    <t>7.220,30</t>
  </si>
  <si>
    <t>FILTRO ANAERÓBIO RETANGULAR, EM ALVENARIA COM TIJOLOS CERÂMICOS MACIÇOS, DIMENSÕES INTERNAS: 1,4 X 4,2 X 1,67 M, VOLUME ÚTIL: 7056 L (PARA 67 CONTRIBUINTES). AF_05/2018</t>
  </si>
  <si>
    <t>9.388,65</t>
  </si>
  <si>
    <t>FILTRO ANAERÓBIO RETANGULAR, EM ALVENARIA COM TIJOLOS CERÂMICOS MACIÇOS, DIMENSÕES INTERNAS: 1,6 X 4,6 X 1,67 M, VOLUME ÚTIL: 8832 L (PARA 84 CONTRIBUINTES). AF_05/2018</t>
  </si>
  <si>
    <t>10.818,84</t>
  </si>
  <si>
    <t>FILTRO ANAERÓBIO RETANGULAR, EM ALVENARIA COM TIJOLOS CERÂMICOS MACIÇOS, DIMENSÕES INTERNAS: 1,6 X 5,6 X 1,67 M, VOLUME ÚTIL: 10752 L (PARA 103 CONTRIBUINTES). AF_05/2018</t>
  </si>
  <si>
    <t>12.737,02</t>
  </si>
  <si>
    <t>SUMIDOURO RETANGULAR, EM ALVENARIA COM TIJOLOS CERÂMICOS MACIÇOS, DIMENSÕES INTERNAS: 0,8 X 1,4 X 3,0 M, ÁREA DE INFILTRAÇÃO: 13,2 M² (PARA 5 CONTRIBUINTES). AF_05/2018</t>
  </si>
  <si>
    <t>3.031,31</t>
  </si>
  <si>
    <t>SUMIDOURO RETANGULAR, EM ALVENARIA COM TIJOLOS CERÂMICOS MACIÇOS, DIMENSÕES INTERNAS: 1,0 X 3,0 X 3,0 M, ÁREA DE INFILTRAÇÃO: 25 M² (PARA 10 CONTRIBUINTES). AF_05/2018</t>
  </si>
  <si>
    <t>5.310,58</t>
  </si>
  <si>
    <t>SUMIDOURO RETANGULAR, EM ALVENARIA COM TIJOLOS CERÂMICOS MACIÇOS, DIMENSÕES INTERNAS: 1,6 X 3,4 X 3,0 M, ÁREA DE INFILTRAÇÃO: 32,9 M² (PARA 13 CONTRIBUINTES). AF_05/2018</t>
  </si>
  <si>
    <t>6.830,60</t>
  </si>
  <si>
    <t>SUMIDOURO RETANGULAR, EM ALVENARIA COM TIJOLOS CERÂMICOS MACIÇOS, DIMENSÕES INTERNAS: 1,6 X 5,8 X 3,0 M, ÁREA DE INFILTRAÇÃO: 50 M² (PARA 20 CONTRIBUINTES). AF_05/2018</t>
  </si>
  <si>
    <t>10.120,61</t>
  </si>
  <si>
    <t>TANQUE SÉPTICO RETANGULAR, EM ALVENARIA COM BLOCOS DE CONCRETO, DIMENSÕES INTERNAS: 1,0 X 2,0 X 1,4 M, VOLUME ÚTIL: 2000 L (PARA 5 CONTRIBUINTES). AF_05/2018</t>
  </si>
  <si>
    <t>2.734,17</t>
  </si>
  <si>
    <t>TANQUE SÉPTICO RETANGULAR, EM ALVENARIA COM BLOCOS DE CONCRETO, DIMENSÕES INTERNAS: 1,2 X 2,4 X 1,6 M, VOLUME ÚTIL: 3456 L (PARA 13 CONTRIBUINTES). AF_05/2018</t>
  </si>
  <si>
    <t>3.620,16</t>
  </si>
  <si>
    <t>TANQUE SÉPTICO RETANGULAR, EM ALVENARIA COM BLOCOS DE CONCRETO, DIMENSÕES INTERNAS: 1,4 X 3,2 X 1,8 M, VOLUME ÚTIL: 6272 L (PARA 32 CONTRIBUINTES). AF_05/2018</t>
  </si>
  <si>
    <t>5.092,74</t>
  </si>
  <si>
    <t>TANQUE SÉPTICO RETANGULAR, EM ALVENARIA COM BLOCOS DE CONCRETO, DIMENSÕES INTERNAS: 1,6 X 4,4 X 1,8 M, VOLUME ÚTIL: 9856 L (PARA 68 CONTRIBUINTES). AF_05/2018</t>
  </si>
  <si>
    <t>6.905,44</t>
  </si>
  <si>
    <t>TANQUE SÉPTICO RETANGULAR, EM ALVENARIA COM BLOCOS DE CONCRETO, DIMENSÕES INTERNAS: 1,6 X 4,8 X 2,0 M, VOLUME ÚTIL: 12288 L (PARA 86 CONTRIBUINTES). AF_05/2018</t>
  </si>
  <si>
    <t>7.815,24</t>
  </si>
  <si>
    <t>TANQUE SÉPTICO RETANGULAR, EM ALVENARIA COM BLOCOS DE CONCRETO, DIMENSÕES INTERNAS: 1,6 X 4,6 X 2,4 M, VOLUME ÚTIL: 14720 L (PARA 105 CONTRIBUINTES). AF_05/2018</t>
  </si>
  <si>
    <t>8.377,77</t>
  </si>
  <si>
    <t>FILTRO ANAERÓBIO RETANGULAR, EM ALVENARIA COM BLOCOS DE CONCRETO, DIMENSÕES INTERNAS: 0,8 X 1,2 X 1,67 M, VOLUME ÚTIL: 1152 L (PARA 5 CONTRIBUINTES). AF_05/2018</t>
  </si>
  <si>
    <t>2.334,70</t>
  </si>
  <si>
    <t>FILTRO ANAERÓBIO RETANGULAR, EM ALVENARIA COM BLOCOS DE CONCRETO, DIMENSÕES INTERNAS: 1,2 X 1,8 X 1,67 M, VOLUME ÚTIL: 2592 L (PARA 13 CONTRIBUINTES). AF_05/2018</t>
  </si>
  <si>
    <t>3.703,87</t>
  </si>
  <si>
    <t>FILTRO ANAERÓBIO RETANGULAR, EM ALVENARIA COM BLOCOS DE CONCRETO, DIMENSÕES INTERNAS: 1,4 X 3,0 X 1,67 M, VOLUME ÚTIL: 5040 L (PARA 32 CONTRIBUINTES). AF_05/2018</t>
  </si>
  <si>
    <t>5.832,51</t>
  </si>
  <si>
    <t>FILTRO ANAERÓBIO RETANGULAR, EM ALVENARIA COM BLOCOS DE CONCRETO, DIMENSÕES INTERNAS: 1,4 X 4,2 X 1,67 M, VOLUME ÚTIL: 7056 L (PARA 67 CONTRIBUINTES). AF_05/2018</t>
  </si>
  <si>
    <t>7.524,21</t>
  </si>
  <si>
    <t>FILTRO ANAERÓBIO RETANGULAR, EM ALVENARIA COM BLOCOS DE CONCRETO, DIMENSÕES INTERNAS: 1,6 X 4,6 X 1,67 M, VOLUME ÚTIL: 8832 L (PARA 84 CONTRIBUINTES). AF_05/2018</t>
  </si>
  <si>
    <t>8.861,79</t>
  </si>
  <si>
    <t>FILTRO ANAERÓBIO RETANGULAR, EM ALVENARIA COM BLOCOS DE CONCRETO, DIMENSÕES INTERNAS: 1,6 X 5,6 X 1,67 M, VOLUME ÚTIL: 10752 L (PARA 103 CONTRIBUINTES). AF_05/2018</t>
  </si>
  <si>
    <t>10.465,50</t>
  </si>
  <si>
    <t>SUMIDOURO RETANGULAR, EM ALVENARIA COM BLOCOS DE CONCRETO, DIMENSÕES INTERNAS: 0,8 X 1,4 X 3,0 M, ÁREA DE INFILTRAÇÃO: 13,2 M² (PARA 5 CONTRIBUINTES). AF_05/2018</t>
  </si>
  <si>
    <t>1.942,14</t>
  </si>
  <si>
    <t>SUMIDOURO RETANGULAR, EM ALVENARIA COM BLOCOS DE CONCRETO, DIMENSÕES INTERNAS: 1,0 X 3,0 X 3,0 M, ÁREA DE INFILTRAÇÃO: 25 M² (PARA 10 CONTRIBUINTES). AF_05/2018</t>
  </si>
  <si>
    <t>3.339,46</t>
  </si>
  <si>
    <t>SUMIDOURO RETANGULAR, EM ALVENARIA COM BLOCOS DE CONCRETO, DIMENSÕES INTERNAS: 1,6 X 3,4 X 3,0 M, ÁREA DE INFILTRAÇÃO: 32,9 M² (PARA 13 CONTRIBUINTES). AF_05/2018</t>
  </si>
  <si>
    <t>4.369,48</t>
  </si>
  <si>
    <t>SUMIDOURO RETANGULAR, EM ALVENARIA COM BLOCOS DE CONCRETO, DIMENSÕES INTERNAS: 1,6 X 5,8 X 3,0 M, ÁREA DE INFILTRAÇÃO: 50 M² (PARA 20 CONTRIBUINTES). AF_05/2018</t>
  </si>
  <si>
    <t>6.471,78</t>
  </si>
  <si>
    <t>CAIXA DE GORDURA ESPECIAL (CAPACIDADE: 312 L - PARA ATÉ 146 PESSOAS SERVIDAS NO PICO), RETANGULAR, EM ALVENARIA COM BLOCOS DE CONCRETO, DIMENSÕES INTERNAS = 0,4X1,2 M, ALTURA INTERNA = 1 M. AF_05/2018</t>
  </si>
  <si>
    <t>601,14</t>
  </si>
  <si>
    <t>CAIXA DE GORDURA PEQUENA (CAPACIDADE: 19 L), CIRCULAR, EM PVC, DIÂMETRO INTERNO= 0,3 M. AF_05/2018</t>
  </si>
  <si>
    <t>409,55</t>
  </si>
  <si>
    <t>CAIXA DE INSPEÇÃO PARA ATERRAMENTO, CIRCULAR, EM POLIETILENO, DIÂMETRO INTERNO = 0,3 M. AF_05/2018</t>
  </si>
  <si>
    <t>TAMPA CIRCULAR PARA ESGOTO E DRENAGEM, EM FERRO FUNDIDO, DIÂMETRO INTERNO = 0,6 M. AF_05/2018</t>
  </si>
  <si>
    <t>379,64</t>
  </si>
  <si>
    <t>TAMPA CIRCULAR PARA ESGOTO E DRENAGEM, EM CONCRETO PRÉ-MOLDADO, DIÂMETRO INTERNO = 0,6 M. AF_05/2018</t>
  </si>
  <si>
    <t>87,22</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</si>
  <si>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</si>
  <si>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</si>
  <si>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158,07</t>
  </si>
  <si>
    <t>VALVULA PE COM CRIVO BRONZE 1.1/4" - FORNECIMENTO E INSTALACAO</t>
  </si>
  <si>
    <t>88,50</t>
  </si>
  <si>
    <t>REGISTRO/VALVULA GLOBO ANGULAR 45 GRAUS EM LATAO PARA HIDRANTES DE INCÊNDIO PREDIAL DN 2.1/2, COM VOLANTE, CLASSE DE PRESSAO DE ATE 200 PSI - FORNECIMENTO E INSTALACAO</t>
  </si>
  <si>
    <t>218,93</t>
  </si>
  <si>
    <t>REGISTRO DE PRESSÃO BRUTO, LATÃO, ROSCÁVEL, 1/2", FORNECIDO E INSTALADO EM RAMAL DE ÁGUA. AF_12/2014</t>
  </si>
  <si>
    <t>REGISTRO DE PRESSÃO BRUTO, LATÃO,  ROSCÁVEL, 3/4, FORNECIDO E INSTALADO EM RAMAL DE ÁGUA. AF_12/2014</t>
  </si>
  <si>
    <t>28,50</t>
  </si>
  <si>
    <t>REGISTRO DE GAVETA BRUTO, LATÃO, ROSCÁVEL, 1/2", FORNECIDO E INSTALADO EM RAMAL DE ÁGUA. AF_12/2014</t>
  </si>
  <si>
    <t>REGISTRO DE GAVETA BRUTO, LATÃO, ROSCÁVEL, 3/4", FORNECIDO E INSTALADO EM RAMAL DE ÁGUA. AF_12/2014</t>
  </si>
  <si>
    <t>MISTURADOR MONOCOMANDO PARA CHUVEIRO, BASE BRUTA E ACABAMENTO CROMADO, FORNECIDO E INSTALADO EM RAMAL DE ÁGUA. AF_12/2014</t>
  </si>
  <si>
    <t>199,09</t>
  </si>
  <si>
    <t>KIT DE REGISTRO DE PRESSÃO BRUTO DE LATÃO ½", INCLUSIVE CONEXÕES,  ROSCÁVEL, INSTALADO EM RAMAL DE ÁGUA FRIA - FORNECIMENTO E INSTALAÇÃO. AF_12/2014</t>
  </si>
  <si>
    <t>35,97</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</si>
  <si>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</si>
  <si>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</si>
  <si>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40,97</t>
  </si>
  <si>
    <t>KIT DE REGISTRO DE GAVETA BRUTO DE LATÃO ¾", INCLUSIVE CONEXÕES, ROSCÁVEL, INSTALADO EM RAMAL DE ÁGUA FRIA - FORNECIMENTO E INSTALAÇÃO. AF_12/2014</t>
  </si>
  <si>
    <t>44,00</t>
  </si>
  <si>
    <t>KIT DE MISTURADOR BASE BRUTA DE LATÃO ¾" MONOCOMANDO PARA CHUVEIRO, INCLUSIVE CONEXÕES, INSTALADO EM RAMAL DE ÁGUA - FORNECIMENTO E INSTALAÇÃO. AF_12/2014</t>
  </si>
  <si>
    <t>322,43</t>
  </si>
  <si>
    <t>KIT DE TÊ MISTURADOR EM CPVC ¾" COM DUPLO COMANDO PARA CHUVEIRO, INCLUSIVE CONEXÕES, INSTALADO EM RAMAL DE ÁGUA - FORNECIMENTO E INSTALAÇÃO. AF_12/2014</t>
  </si>
  <si>
    <t>189,39</t>
  </si>
  <si>
    <t>REGISTRO DE PRESSÃO BRUTO, LATÃO, ROSCÁVEL, 1/2", COM ACABAMENTO E CANOPLA CROMADOS. FORNECIDO E INSTALADO EM RAMAL DE ÁGUA. AF_12/2014</t>
  </si>
  <si>
    <t>68,39</t>
  </si>
  <si>
    <t>REGISTRO DE PRESSÃO BRUTO, LATÃO, ROSCÁVEL, 3/4", COM ACABAMENTO E CANOPLA CROMADOS. FORNECIDO E INSTALADO EM RAMAL DE ÁGUA. AF_12/2014</t>
  </si>
  <si>
    <t>70,36</t>
  </si>
  <si>
    <t>REGISTRO DE GAVETA BRUTO, LATÃO, ROSCÁVEL, 1/2", COM ACABAMENTO E CANOPLA CROMADOS. FORNECIDO E INSTALADO EM RAMAL DE ÁGUA. AF_12/2014</t>
  </si>
  <si>
    <t>66,73</t>
  </si>
  <si>
    <t>REGISTRO DE GAVETA BRUTO, LATÃO, ROSCÁVEL, 3/4", COM ACABAMENTO E CANOPLA CROMADOS. FORNECIDO E INSTALADO EM RAMAL DE ÁGUA. AF_12/2014</t>
  </si>
  <si>
    <t>REGISTRO DE ESFERA, PVC, ROSCÁVEL, 3/4", FORNECIDO E INSTALADO EM RAMAL DE ÁGUA. AF_03/2015</t>
  </si>
  <si>
    <t>REGISTRO DE ESFERA, PVC, SOLDÁVEL, DN  25 MM, INSTALADO EM RESERVAÇÃO DE ÁGUA DE EDIFICAÇÃO QUE POSSUA RESERVATÓRIO DE FIBRA/FIBROCIMENTO   FORNECIMENTO E INSTALAÇÃO. AF_06/2016</t>
  </si>
  <si>
    <t>24,43</t>
  </si>
  <si>
    <t>REGISTRO DE ESFERA, PVC, SOLDÁVEL, DN  32 MM, INSTALADO EM RESERVAÇÃO DE ÁGUA DE EDIFICAÇÃO QUE POSSUA RESERVATÓRIO DE FIBRA/FIBROCIMENTO   FORNECIMENTO E INSTALAÇÃO. AF_06/2016</t>
  </si>
  <si>
    <t>40,54</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</si>
  <si>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</si>
  <si>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</si>
  <si>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57,05</t>
  </si>
  <si>
    <t>REGISTRO DE ESFERA, PVC, SOLDÁVEL, DN  60 MM, INSTALADO EM RESERVAÇÃO DE ÁGUA DE EDIFICAÇÃO QUE POSSUA RESERVATÓRIO DE FIBRA/FIBROCIMENTO   FORNECIMENTO E INSTALAÇÃO. AF_06/2016</t>
  </si>
  <si>
    <t>103,92</t>
  </si>
  <si>
    <t>REGISTRO DE GAVETA BRUTO, LATÃO, ROSCÁVEL, 3/4, INSTALADO EM RESERVAÇÃO DE ÁGUA DE EDIFICAÇÃO QUE POSSUA RESERVATÓRIO DE FIBRA/FIBROCIMENTO  FORNECIMENTO E INSTALAÇÃO. AF_06/2016</t>
  </si>
  <si>
    <t>54,61</t>
  </si>
  <si>
    <t>REGISTRO DE GAVETA BRUTO, LATÃO, ROSCÁVEL, 1, INSTALADO EM RESERVAÇÃO DE ÁGUA DE EDIFICAÇÃO QUE POSSUA RESERVATÓRIO DE FIBRA/FIBROCIMENTO  FORNECIMENTO E INSTALAÇÃO. AF_06/2016</t>
  </si>
  <si>
    <t>69,78</t>
  </si>
  <si>
    <t>REGISTRO DE GAVETA BRUTO, LATÃO, ROSCÁVEL, 1 1/4, INSTALADO EM RESERVAÇÃO DE ÁGUA DE EDIFICAÇÃO QUE POSSUA RESERVATÓRIO DE FIBRA/FIBROCIMENTO  FORNECIMENTO E INSTALAÇÃO. AF_06/2016</t>
  </si>
  <si>
    <t>85,47</t>
  </si>
  <si>
    <t>REGISTRO DE GAVETA BRUTO, LATÃO, ROSCÁVEL, 1 1/2, INSTALADO EM RESERVAÇÃO DE ÁGUA DE EDIFICAÇÃO QUE POSSUA RESERVATÓRIO DE FIBRA/FIBROCIMENTO  FORNECIMENTO E INSTALAÇÃO. AF_06/2016</t>
  </si>
  <si>
    <t>100,29</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</si>
  <si>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</si>
  <si>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</si>
  <si>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236,19</t>
  </si>
  <si>
    <t>REGISTRO DE GAVETA BRUTO, LATÃO, ROSCÁVEL, 3, INSTALADO EM RESERVAÇÃO DE ÁGUA DE EDIFICAÇÃO QUE POSSUA RESERVATÓRIO DE FIBRA/FIBROCIMENTO  FORNECIMENTO E INSTALAÇÃO. AF_06/2016</t>
  </si>
  <si>
    <t>280,86</t>
  </si>
  <si>
    <t>REGISTRO DE GAVETA BRUTO, LATÃO, ROSCÁVEL, 4, INSTALADO EM RESERVAÇÃO DE ÁGUA DE EDIFICAÇÃO QUE POSSUA RESERVATÓRIO DE FIBRA/FIBROCIMENTO  FORNECIMENTO E INSTALAÇÃO. AF_06/2016</t>
  </si>
  <si>
    <t>550,92</t>
  </si>
  <si>
    <t>REGISTRO DE GAVETA BRUTO, LATÃO, ROSCÁVEL, 1, COM ACABAMENTO E CANOPLA CROMADOS, INSTALADO EM RESERVAÇÃO DE ÁGUA DE EDIFICAÇÃO QUE POSSUA RESERVATÓRIO DE FIBRA/FIBROCIMENTO  FORNECIMENTO E INSTALAÇÃO. AF_06/2016</t>
  </si>
  <si>
    <t>106,72</t>
  </si>
  <si>
    <t>REGISTRO DE GAVETA BRUTO, LATÃO, ROSCÁVEL, 1 1/4, COM ACABAMENTO E CANOPLA CROMADOS, INSTALADO EM RESERVAÇÃO DE ÁGUA DE EDIFICAÇÃO QUE POSSUA RESERVATÓRIO DE FIBRA/FIBROCIMENTO  FORNECIMENTO E INSTALAÇÃO. AF_06/2016</t>
  </si>
  <si>
    <t>137,97</t>
  </si>
  <si>
    <t>REGISTRO DE GAVETA BRUTO, LATÃO, ROSCÁVEL, 1 1/2, COM ACABAMENTO E CANOPLA CROMADOS, INSTALADO EM RESERVAÇÃO DE ÁGUA DE EDIFICAÇÃO QUE POSSUA RESERVATÓRIO DE FIBRA/FIBROCIMENTO  FORNECIMENTO E INSTALAÇÃO. AF_06/2016</t>
  </si>
  <si>
    <t>142,98</t>
  </si>
  <si>
    <t>TORNEIRA DE BOIA, ROSCÁVEL, 1/2 , FORNECIDA E INSTALADA EM RESERVAÇÃO DE ÁGUA. AF_06/2016</t>
  </si>
  <si>
    <t>TORNEIRA DE BOIA, ROSCÁVEL, 3/4 , FORNECIDA E INSTALADA EM RESERVAÇÃO DE ÁGUA. AF_06/2016</t>
  </si>
  <si>
    <t>TORNEIRA DE BOIA, ROSCÁVEL, 1, FORNECIDA E INSTALADA EM RESERVAÇÃO DE ÁGUA. AF_06/2016</t>
  </si>
  <si>
    <t>32,22</t>
  </si>
  <si>
    <t>TORNEIRA DE BOIA, ROSCÁVEL, 1 1/4 , FORNECIDA E INSTALADA EM RESERVAÇÃO DE ÁGUA. AF_06/2016</t>
  </si>
  <si>
    <t>66,65</t>
  </si>
  <si>
    <t>TORNEIRA DE BOIA, ROSCÁVEL, 1 1/2 , FORNECIDA E INSTALADA EM RESERVAÇÃO DE ÁGUA. AF_06/2016</t>
  </si>
  <si>
    <t>65,68</t>
  </si>
  <si>
    <t>TORNEIRA DE BOIA, ROSCÁVEL, 2, FORNECIDA E INSTALADA EM RESERVAÇÃO DE ÁGUA. AF_06/2016</t>
  </si>
  <si>
    <t>109,91</t>
  </si>
  <si>
    <t>VÁLVULA DE ESFERA BRUTA, BRONZE, ROSCÁVEL, 1/2  , INSTALADO EM RESERVAÇÃO DE ÁGUA DE EDIFICAÇÃO QUE POSSUA RESERVATÓRIO DE FIBRA/FIBROCIMENTO - FORNECIMENTO E INSTALAÇÃO. AF_06/2016</t>
  </si>
  <si>
    <t>65,66</t>
  </si>
  <si>
    <t>VÁLVULA DE ESFERA BRUTA, BRONZE, ROSCÁVEL, 3/4'', INSTALADO EM RESERVAÇÃO DE ÁGUA DE EDIFICAÇÃO QUE POSSUA RESERVATÓRIO DE FIBRA/FIBROCIMENTO - FORNECIMENTO E INSTALAÇÃO. AF_06/2016</t>
  </si>
  <si>
    <t>71,41</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</si>
  <si>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</si>
  <si>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</si>
  <si>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115,63</t>
  </si>
  <si>
    <t>VÁLVULA DE ESFERA BRUTA, BRONZE, ROSCÁVEL, 1 1/2'', INSTALADO EM RESERVAÇÃO DE ÁGUA DE EDIFICAÇÃO QUE POSSUA RESERVATÓRIO DE FIBRA/FIBROCIMENTO -   FORNECIMENTO E INSTALAÇÃO. AF_06/2016</t>
  </si>
  <si>
    <t>133,39</t>
  </si>
  <si>
    <t>VÁLVULA DE ESFERA BRUTA, BRONZE, ROSCÁVEL, 2'', INSTALADO EM RESERVAÇÃO DE ÁGUA DE EDIFICAÇÃO QUE POSSUA RESERVATÓRIO DE FIBRA/FIBROCIMENTO - FORNECIMENTO E INSTALAÇÃO. AF_06/2016</t>
  </si>
  <si>
    <t>191,26</t>
  </si>
  <si>
    <t>VÁLVULA DE RETENÇÃO HORIZONTAL, DE BRONZE, ROSCÁVEL, 3/4" - FORNECIMENTO E INSTALAÇÃO. AF_01/2019</t>
  </si>
  <si>
    <t>67,94</t>
  </si>
  <si>
    <t>VÁLVULA DE RETENÇÃO HORIZONTAL, DE BRONZE, ROSCÁVEL, 1" - FORNECIMENTO E INSTALAÇÃO. AF_01/2019</t>
  </si>
  <si>
    <t>110,57</t>
  </si>
  <si>
    <t>VÁLVULA DE RETENÇÃO HORIZONTAL, DE BRONZE, ROSCÁVEL, 1 1/4" - FORNECIMENTO E INSTALAÇÃO. AF_01/2019</t>
  </si>
  <si>
    <t>152,09</t>
  </si>
  <si>
    <t>VÁLVULA DE RETENÇÃO HORIZONTAL, DE BRONZE, ROSCÁVEL, 1 1/2"  - FORNECIMENTO E INSTALAÇÃO. AF_01/2019</t>
  </si>
  <si>
    <t>166,55</t>
  </si>
  <si>
    <t>VÁLVULA DE RETENÇÃO HORIZONTAL, DE BRONZE, ROSCÁVEL, 2"  - FORNECIMENTO E INSTALAÇÃO. AF_01/2019</t>
  </si>
  <si>
    <t>223,01</t>
  </si>
  <si>
    <t>VÁLVULA DE RETENÇÃO HORIZONTAL, DE BRONZE, ROSCÁVEL, 2 1/2" - FORNECIMENTO E INSTALAÇÃO. AF_01/2019</t>
  </si>
  <si>
    <t>305,87</t>
  </si>
  <si>
    <t>VÁLVULA DE RETENÇÃO HORIZONTAL, DE BRONZE, ROSCÁVEL, 3" - FORNECIMENTO E INSTALAÇÃO. AF_01/2019</t>
  </si>
  <si>
    <t>412,22</t>
  </si>
  <si>
    <t>VÁLVULA DE RETENÇÃO HORIZONTAL, DE BRONZE, ROSCÁVEL, 4" - FORNECIMENTO E INSTALAÇÃO. AF_01/2019</t>
  </si>
  <si>
    <t>621,91</t>
  </si>
  <si>
    <t>VÁLVULA DE RETENÇÃO VERTICAL, DE BRONZE, ROSCÁVEL, 1/2" - FORNECIMENTO E INSTALAÇÃO. AF_01/2019</t>
  </si>
  <si>
    <t>65,36</t>
  </si>
  <si>
    <t>VÁLVULA DE RETENÇÃO VERTICAL, DE BRONZE, ROSCÁVEL, 3/4" - FORNECIMENTO E INSTALAÇÃO. AF_01/2019</t>
  </si>
  <si>
    <t>46,23</t>
  </si>
  <si>
    <t>VÁLVULA DE RETENÇÃO VERTICAL, DE BRONZE, ROSCÁVEL, 1" - FORNECIMENTO E INSTALAÇÃO. AF_01/2019</t>
  </si>
  <si>
    <t>VÁLVULA DE RETENÇÃO VERTICAL, DE BRONZE, ROSCÁVEL, 1 1/4" - FORNECIMENTO E INSTALAÇÃO. AF_01/2019</t>
  </si>
  <si>
    <t>VÁLVULA DE RETENÇÃO VERTICAL, DE BRONZE, ROSCÁVEL, 1 1/2" - FORNECIMENTO E INSTALAÇÃO. AF_01/2019</t>
  </si>
  <si>
    <t>102,24</t>
  </si>
  <si>
    <t>VÁLVULA DE RETENÇÃO VERTICAL, DE BRONZE, ROSCÁVEL, 2" - FORNECIMENTO E INSTALAÇÃO. AF_01/2019</t>
  </si>
  <si>
    <t>137,02</t>
  </si>
  <si>
    <t>VÁLVULA DE RETENÇÃO VERTICAL, DE BRONZE, ROSCÁVEL, 3" - FORNECIMENTO E INSTALAÇÃO. AF_01/2019</t>
  </si>
  <si>
    <t>265,08</t>
  </si>
  <si>
    <t>VÁLVULA DE RETENÇÃO VERTICAL, DE BRONZE, ROSCÁVEL, 4" - FORNECIMENTO E INSTALAÇÃO. AF_01/2019</t>
  </si>
  <si>
    <t>436,79</t>
  </si>
  <si>
    <t>VÁLVULA DE DESCARGA METÁLICA, BASE 1 1/2 ", ACABAMENTO METALICO CROMADO - FORNECIMENTO E INSTALAÇÃO. AF_01/2019</t>
  </si>
  <si>
    <t>210,29</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</si>
  <si>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</si>
  <si>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</si>
  <si>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132,79</t>
  </si>
  <si>
    <t>KIT CAVALETE PARA MEDIÇÃO DE ÁGUA - ENTRADA PRINCIPAL, EM AÇO GALVANIZADO DN 32 (1 ¼)  FORNECIMENTO E INSTALAÇÃO (EXCLUSIVE HIDRÔMETRO). AF_11/2016</t>
  </si>
  <si>
    <t>408,26</t>
  </si>
  <si>
    <t>KIT CAVALETE PARA MEDIÇÃO DE ÁGUA - ENTRADA PRINCIPAL, EM AÇO GALVANIZADO DN 40 (1 ½)  FORNECIMENTO E INSTALAÇÃO (EXCLUSIVE HIDRÔMETRO). AF_11/2016</t>
  </si>
  <si>
    <t>494,86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</si>
  <si>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</si>
  <si>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</si>
  <si>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227,23</t>
  </si>
  <si>
    <t>KIT CAVALETE PARA MEDIÇÃO DE ÁGUA - ENTRADA INDIVIDUALIZADA, EM PVC DN 25 (¾), PARA 3 MEDIDORES  FORNECIMENTO E INSTALAÇÃO (EXCLUSIVE HIDRÔMETRO). AF_11/2016</t>
  </si>
  <si>
    <t>336,03</t>
  </si>
  <si>
    <t>KIT CAVALETE PARA MEDIÇÃO DE ÁGUA - ENTRADA INDIVIDUALIZADA, EM PVC DN 25 (¾), PARA 4 MEDIDORES  FORNECIMENTO E INSTALAÇÃO (EXCLUSIVE HIDRÔMETRO). AF_11/2016</t>
  </si>
  <si>
    <t>439,96</t>
  </si>
  <si>
    <t>KIT CAVALETE PARA MEDIÇÃO DE ÁGUA - ENTRADA INDIVIDUALIZADA, EM PVC DN 32 (1), PARA 1 MEDIDOR  FORNECIMENTO E INSTALAÇÃO (EXCLUSIVE HIDRÔMETRO). AF_11/2016</t>
  </si>
  <si>
    <t>165,45</t>
  </si>
  <si>
    <t>KIT CAVALETE PARA MEDIÇÃO DE ÁGUA - ENTRADA INDIVIDUALIZADA, EM PVC DN 32 (1), PARA 2 MEDIDORES  FORNECIMENTO E INSTALAÇÃO (EXCLUSIVE HIDRÔMETRO). AF_11/2016</t>
  </si>
  <si>
    <t>303,99</t>
  </si>
  <si>
    <t>KIT CAVALETE PARA MEDIÇÃO DE ÁGUA - ENTRADA INDIVIDUALIZADA, EM PVC DN 32 (1), PARA 3 MEDIDORES  FORNECIMENTO E INSTALAÇÃO (EXCLUSIVE HIDRÔMETRO). AF_11/2016</t>
  </si>
  <si>
    <t>453,05</t>
  </si>
  <si>
    <t>KIT CAVALETE PARA MEDIÇÃO DE ÁGUA - ENTRADA INDIVIDUALIZADA, EM PVC DN 32 (1), PARA 4 MEDIDORES  FORNECIMENTO E INSTALAÇÃO (EXCLUSIVE HIDRÔMETRO). AF_11/2016</t>
  </si>
  <si>
    <t>594,50</t>
  </si>
  <si>
    <t>HIDRÔMETRO DN 20 (½), 1,5 M³/H  FORNECIMENTO E INSTALAÇÃO. AF_11/2016</t>
  </si>
  <si>
    <t>102,79</t>
  </si>
  <si>
    <t>HIDRÔMETRO DN 20 (½), 3,0 M³/H  FORNECIMENTO E INSTALAÇÃO. AF_11/2016</t>
  </si>
  <si>
    <t>HIDRÔMETRO DN 25 (¾ ), 5,0 M³/H FORNECIMENTO E INSTALAÇÃO. AF_11/2016</t>
  </si>
  <si>
    <t>133,26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</si>
  <si>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</si>
  <si>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</si>
  <si>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126,69</t>
  </si>
  <si>
    <t>CAIXA DE AREIA 40X40X40CM EM ALVENARIA - EXECUÇÃO</t>
  </si>
  <si>
    <t>FURO EM ALVENARIA PARA DIÂMETROS MENORES OU IGUAIS A 40 MM. AF_05/2015</t>
  </si>
  <si>
    <t>FURO EM ALVENARIA PARA DIÂMETROS MAIORES QUE 40 MM E MENORES OU IGUAIS A 75 MM. AF_05/2015</t>
  </si>
  <si>
    <t>27,66</t>
  </si>
  <si>
    <t>FURO EM ALVENARIA PARA DIÂMETROS MAIORES QUE 75 MM. AF_05/2015</t>
  </si>
  <si>
    <t>39,64</t>
  </si>
  <si>
    <t>FURO EM CONCRETO PARA DIÂMETROS MENORES OU IGUAIS A 40 MM. AF_05/2015</t>
  </si>
  <si>
    <t>45,68</t>
  </si>
  <si>
    <t>FURO EM CONCRETO PARA DIÂMETROS MAIORES QUE 40 MM E MENORES OU IGUAIS A 75 MM. AF_05/2015</t>
  </si>
  <si>
    <t>73,17</t>
  </si>
  <si>
    <t>FURO EM CONCRETO PARA DIÂMETROS MAIORES QUE 75 MM. AF_05/2015</t>
  </si>
  <si>
    <t>93,47</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</si>
  <si>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</si>
  <si>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</si>
  <si>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</si>
  <si>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</si>
  <si>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22,72</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</si>
  <si>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</si>
  <si>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</si>
  <si>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</si>
  <si>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</si>
  <si>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</si>
  <si>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</si>
  <si>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</si>
  <si>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3,32</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</si>
  <si>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</si>
  <si>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</si>
  <si>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</si>
  <si>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30,32</t>
  </si>
  <si>
    <t>PERFILADO DE SEÇÃO 38X76 MM PARA SUPORTE DE ATÉ 3 TUBOS HORIZONTAIS. AF_05/2015</t>
  </si>
  <si>
    <t>PERFILADO DE SEÇÃO 38X76 MM PARA SUPORTE DE MAIS DE 3 TUBOS HORIZONTAIS. AF_05/2015</t>
  </si>
  <si>
    <t>PERFILADO DE SEÇÃO 38X38 MM PARA SUPORTE DE ATÉ 3 TUBOS VERTICAIS. AF_05/2015</t>
  </si>
  <si>
    <t>PERFILADO DE SEÇÃO 38X38 MM PARA SUPORTE DE MAIS DE 3 TUBOS VERTICAIS.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</si>
  <si>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</si>
  <si>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</si>
  <si>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</si>
  <si>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</si>
  <si>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</si>
  <si>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</si>
  <si>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2,74</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</si>
  <si>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</si>
  <si>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</si>
  <si>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</si>
  <si>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</si>
  <si>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</si>
  <si>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</si>
  <si>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</si>
  <si>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</si>
  <si>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</si>
  <si>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</si>
  <si>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</si>
  <si>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</si>
  <si>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</si>
  <si>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</si>
  <si>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</si>
  <si>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7,48</t>
  </si>
  <si>
    <t>FIXAÇÃO DE TUBOS HORIZONTAIS DE PPR DIÂMETROS MENORES OU IGUAIS A 40 MM COM ABRAÇADEIRA METÁLICA FLEXÍVEL 18 MM, FIXADA DIRETAMENTE NA LAJE. AF_05/2015</t>
  </si>
  <si>
    <t>21,30</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</si>
  <si>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</si>
  <si>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</si>
  <si>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</si>
  <si>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</si>
  <si>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</si>
  <si>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</si>
  <si>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</si>
  <si>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</si>
  <si>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</si>
  <si>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</si>
  <si>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</si>
  <si>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</si>
  <si>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1.903,24</t>
  </si>
  <si>
    <t>CONJUNTO HIDRÁULICO PARA INSTALAÇÃO DE BOMBA EM AÇO ROSCÁVEL, DN SUCÇÃO 50 (2) E DN RECALQUE 40 (1 1/2), PARA EDIFICAÇÃO ENTRE 8 E 12 PAVIMENTOS  FORNECIMENTO E INSTALAÇÃO. AF_06/2016</t>
  </si>
  <si>
    <t>1.350,19</t>
  </si>
  <si>
    <t>CONJUNTO HIDRÁULICO PARA INSTALAÇÃO DE BOMBA EM AÇO ROSCÁVEL, DN SUCÇÃO 40 (1 1/2) E DN RECALQUE 32 (1 1/4), PARA EDIFICAÇÃO ENTRE 4 E 8 PAVIMENTOS  FORNECIMENTO E INSTALAÇÃO. AF_06/2016</t>
  </si>
  <si>
    <t>1.076,49</t>
  </si>
  <si>
    <t>CONJUNTO HIDRÁULICO PARA INSTALAÇÃO DE BOMBA EM AÇO ROSCÁVEL, DN SUCÇÃO 32 (1 1/4) E DN RECALQUE 25 (1), PARA EDIFICAÇÃO ATÉ 4 PAVIMENTOS  FORNECIMENTO E INSTALAÇÃO. AF_06/2016</t>
  </si>
  <si>
    <t>910,78</t>
  </si>
  <si>
    <t>FIXAÇÃO UTILIZANDO PARAFUSO E BUCHA DE NYLON, SOMENTE MÃO DE OBRA. AF_10/2016</t>
  </si>
  <si>
    <t>MÃO-FRANCESA EM AÇO, ABAS IGUAIS 40 CM, CAPACIDADE MÍNIMA 70 KG, BRANCO  FORNECIMENTO E INSTALAÇÃO. AF_11/2016</t>
  </si>
  <si>
    <t>MÃO-FRANCESA EM AÇO, ABAS IGUAIS 30 CM, CAPACIDADE MÍNIMA 60 KG, BRANCO  FORNECIMENTO E INSTALAÇÃO. AF_11/2016</t>
  </si>
  <si>
    <t>PERFILADO DE SEÇÃO 38X76 MM PARA SUPORTE DE DUTO EM CHAPA GALVANIZADA BITOLA 26. AF_07/2017</t>
  </si>
  <si>
    <t>74,15</t>
  </si>
  <si>
    <t>PERFILADO DE SEÇÃO 38X76 MM PARA SUPORTE DE DUTO EM CHAPA GALVANIZADA BITOLA 24. AF_07/2017</t>
  </si>
  <si>
    <t>37,00</t>
  </si>
  <si>
    <t>PERFILADO DE SEÇÃO 38X76 MM PARA SUPORTE DE DUTO EM CHAPA GALVANIZADA BITOLA 22. AF_07/2017</t>
  </si>
  <si>
    <t>22,29</t>
  </si>
  <si>
    <t>PERFILADO DE SEÇÃO 38X76 MM PARA SUPORTE DE ELETROCALHA LISA OU PERFURADA EM AÇO GALVANIZADO, LARGURA 200 OU 400 MM E ALTURA 50 MM. AF_07/2017</t>
  </si>
  <si>
    <t>PERFILADO DE SEÇÃO 38X76 MM PARA SUPORTE DE ELETROCALHA LISA OU PERFURADA EM AÇO GALVANIZADO, LARGURA 500 OU 800 MM E ALTURA 50 MM. AF_07/2017</t>
  </si>
  <si>
    <t>INSTALACAO DE COMPRESSOR DE AR, POTENCIA &lt;= 5 CV</t>
  </si>
  <si>
    <t>519,60</t>
  </si>
  <si>
    <t>INSTALACAO DE COMPRESSOR DE AR, POTENCIA &gt; 5 E &lt;= 10 CV</t>
  </si>
  <si>
    <t>675,48</t>
  </si>
  <si>
    <t>INSTALACAO DE CONJ.MOTO BOMBA SUBMERSIVEL ATE 10 CV</t>
  </si>
  <si>
    <t>187,30</t>
  </si>
  <si>
    <t>INSTALACAO DE CONJ.MOTO BOMBA SUBMERSIVEL DE 11 A 25 CV</t>
  </si>
  <si>
    <t>299,68</t>
  </si>
  <si>
    <t>INSTALACAO DE CONJ.MOTO BOMBA SUBMERSIVEL DE 26 A 50 CV</t>
  </si>
  <si>
    <t>599,36</t>
  </si>
  <si>
    <t>INSTALACAO DE CONJ.MOTO BOMBA SUBMERSIVEL DE 51 A 100 CV</t>
  </si>
  <si>
    <t>899,04</t>
  </si>
  <si>
    <t>INSTALACAO DE CONJ.MOTO BOMBA VERTICAL POT &lt;= 100 CV</t>
  </si>
  <si>
    <t>1.222,75</t>
  </si>
  <si>
    <t>INSTALACAO DE CONJ.MOTO BOMBA VERTICAL 100 &lt; POT &lt;= 200 CV</t>
  </si>
  <si>
    <t>1.662,94</t>
  </si>
  <si>
    <t>INSTALACAO DE CONJ.MOTO BOMBA VERTICAL 200 &lt; POT &lt;= 300 CV</t>
  </si>
  <si>
    <t>1.858,58</t>
  </si>
  <si>
    <t>INSTALACAO DE CONJ.MOTO BOMBA HORIZONTAL ATE 10 CV</t>
  </si>
  <si>
    <t>489,10</t>
  </si>
  <si>
    <t>INSTALACAO DE CONJ.MOTO BOMBA HORIZONTAL DE 12,5 A 25 CV</t>
  </si>
  <si>
    <t>635,83</t>
  </si>
  <si>
    <t>INSTALACAO DE CONJ.MOTO BOMBA HORIZONTAL DE 30 A 75 CV</t>
  </si>
  <si>
    <t>978,20</t>
  </si>
  <si>
    <t>INSTALACAO DE CONJ.MOTO BOMBA HORIZONTAL DE 100 A 150 CV</t>
  </si>
  <si>
    <t>1.565,12</t>
  </si>
  <si>
    <t>INSTALACAO DE CONJ.MOTO BOMBA SUBMERSO ATE 5 CV</t>
  </si>
  <si>
    <t>INSTALACAO DE CONJ.MOTO BOMBA SUBMERSO DE 6 A 25 CV</t>
  </si>
  <si>
    <t>374,60</t>
  </si>
  <si>
    <t>INSTALACAO DE CONJ.MOTO BOMBA SUBMERSO DE 26 A 50 CV</t>
  </si>
  <si>
    <t>749,20</t>
  </si>
  <si>
    <t>INSTALACAO DE CLORADOR</t>
  </si>
  <si>
    <t>410,90</t>
  </si>
  <si>
    <t>LEITO FILTRANTE - ASSENTAMENTO DE BLOCOS LEOPOLD</t>
  </si>
  <si>
    <t>LEITO FILTRANTE - COLOCACAO DE LONA PLASTICA</t>
  </si>
  <si>
    <t>INSTALACAO DE BOMBA DOSADORA</t>
  </si>
  <si>
    <t>161,94</t>
  </si>
  <si>
    <t>INSTALACAO DE AGITADOR</t>
  </si>
  <si>
    <t>83,28</t>
  </si>
  <si>
    <t>INSTALACAO DE MISTURADOR VERTICAL</t>
  </si>
  <si>
    <t>VERTEDOR TRIANGULAR DE ALUMINIO</t>
  </si>
  <si>
    <t>982,49</t>
  </si>
  <si>
    <t>LEITO FILTRANTE - COLOCACAO E APILOAMENTO DE TERRA NO FILTRO</t>
  </si>
  <si>
    <t>LEITO FILTRANTE - FORN.E ENCHIMENTO C/ BRITA NO. 4</t>
  </si>
  <si>
    <t>LEITO FILTRANTE - COLOCACAO DE AREIA NOS FILTROS</t>
  </si>
  <si>
    <t>LEITO FILTRANTE - COLOCACAO DE PEDREGULHOS NOS FILTROS</t>
  </si>
  <si>
    <t>87,34</t>
  </si>
  <si>
    <t>LEITO FILTRANTE - COLOCACAO DE ANTRACITO NOS FILTROS</t>
  </si>
  <si>
    <t>KIT CAVALETE PVC COM REGISTRO 1/2" - FORNECIMENTO E INSTALAÇÃO</t>
  </si>
  <si>
    <t>79,85</t>
  </si>
  <si>
    <t>KIT CAVALETE PVC COM REGISTRO 3/4" - FORNECIMENTO E INSTALACAO</t>
  </si>
  <si>
    <t>77,07</t>
  </si>
  <si>
    <t>RAMAL PREDIAL EM TUBO PEAD 20MM - FORNECIMENTO, INSTALAÇÃO, ESCAVAÇÃO E REATERRO</t>
  </si>
  <si>
    <t>LIGACAO DA REDE 50MM AO RAMAL PREDIAL 1/2"</t>
  </si>
  <si>
    <t>LIGACAO DA REDE 75MM AO RAMAL PREDIAL 1/2"</t>
  </si>
  <si>
    <t>LIGAÇÃO DOMICILIAR DE ESGOTO DN 100MM, DA CASA ATÉ A CAIXA, COMPOSTO POR 10,0M TUBO DE PVC ESGOTO PREDIAL DN 100MM E CAIXA DE ALVENARIA COM TAMPA DE CONCRETO - FORNECIMENTO E INSTALAÇÃO</t>
  </si>
  <si>
    <t>550,13</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</si>
  <si>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</si>
  <si>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801,32</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</si>
  <si>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</si>
  <si>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656,04</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</si>
  <si>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</si>
  <si>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511,84</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</si>
  <si>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</si>
  <si>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371,15</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</si>
  <si>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</si>
  <si>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527,39</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</si>
  <si>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</si>
  <si>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440,11</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</si>
  <si>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</si>
  <si>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352,30</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</si>
  <si>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</si>
  <si>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266,40</t>
  </si>
  <si>
    <t>ESCAVACAO SUBMERSA COM DRAGA DE MANDIBULA</t>
  </si>
  <si>
    <t>DRAGAGEM (C/ ESCAVADEIRA DRAG LINE DE ARRASTE 140HP)</t>
  </si>
  <si>
    <t>LIMPEZA SUPERFICIAL DA CAMADA VEGETAL EM JAZIDA</t>
  </si>
  <si>
    <t>ESCAVACAO E CARGA MATERIAL 1A CATEGORIA, UTILIZANDO TRATOR DE ESTEIRAS DE 110 A 160HP COM LAMINA, PESO OPERACIONAL * 13T  E PA CARREGADEIRA COM 170 HP.</t>
  </si>
  <si>
    <t>ESPALHAMENTO MECANIZADO (COM MOTONIVELADORA 140 HP) MATERIAL 1A. CATEGORIA</t>
  </si>
  <si>
    <t>ESCAVACAO, CARGA E TRANSPORTE DE  MATERIAL DE 1A CATEGORIA COM TRATOR SOBRE ESTEIRAS 347 HP E CACAMBA 6M3,  DMT 50 A 200M</t>
  </si>
  <si>
    <t>ESCAVACAO E TRANSPORTE DE MATERIAL DE  1A CAT DMT 50M COM TRATOR SOBRE  ESTEIRAS 347 HP COM LAMINA E ESCARIFICADOR</t>
  </si>
  <si>
    <t>ESCAVACAO E TRANSPORTE DE MATERIAL DE  2A CAT DMT 50M COM TRATOR SOBRE  ESTEIRAS 347 HP COM LAMINA E ESCARIFICADOR</t>
  </si>
  <si>
    <t>ESCAVACAO MECANICA DE MATERIAL 1A. CATEGORIA, PROVENIENTE DE CORTE DE SUBLEITO (C/TRATOR ESTEIRAS  160HP)</t>
  </si>
  <si>
    <t>REGULARIZACAO DE SUPERFICIES EM TERRA COM MOTONIVELADORA</t>
  </si>
  <si>
    <t>CORTE E ATERRO COMPENSADO</t>
  </si>
  <si>
    <t>ESCAVACAO MECANICA CAMPO ABERTO EM SOLO EXCETO ROCHA ATE 2,00M PROFUNDIDADE</t>
  </si>
  <si>
    <t>ESCAVACAO MECANICA PARA ACERTO DE TALUDES, EM MATERIAL DE 1A CATEGORIA, COM ESCAVADEIRA HIDRAULICA</t>
  </si>
  <si>
    <t>4,33</t>
  </si>
  <si>
    <t>ESCAVACAO MECANICA, A CEU ABERTO, EM MATERIAL DE 1A CATEGORIA, COM ESCAVADEIRA HIDRAULICA, CAPACIDADE DE 0,78 M3</t>
  </si>
  <si>
    <t>ESCAVAÇÃO VERTICAL A CÉU ABERTO, INCLUINDO CARGA, DESCARGA E TRANSPORTE, EM SOLO DE 1ª CATEGORIA COM ESCAVADEIRA HIDRÁULICA (CAÇAMBA: 0,8 M³ / 111 HP), FROTA DE 3 CAMINHÕES BASCULANTES DE 14 M³, DMT DE 0,2 KM E VELOCIDADE MÉDIA 4 KM/H. AF_12/2013</t>
  </si>
  <si>
    <t>ESCAVAÇÃO VERTICAL A CÉU ABERTO, INCLUINDO CARGA, DESCARGA E TRANSPORTE, EM SOLO DE 1ª CATEGORIA COM ESCAVADEIRA HIDRÁULICA (CAÇAMBA: 0,8 M³ / 111 HP), FROTA DE 3 CAMINHÕES BASCULANTES DE 14 M³, DMT DE 0,3 KM E VELOCIDADE MÉDIA 5,9 KM/H. AF_12/2013</t>
  </si>
  <si>
    <t>ESCAVAÇÃO VERTICAL A CÉU ABERTO, INCLUINDO CARGA, DESCARGA E TRANSPORTE, EM SOLO DE 1ª CATEGORIA COM ESCAVADEIRA HIDRÁULICA (CAÇAMBA: 0,8 M³ / 111 HP), FROTA DE 3 CAMINHÕES BASCULANTES DE 14 M³, DMT DE 0,6 KM E VELOCIDADE MÉDIA 10 KM/H. AF_12/2013</t>
  </si>
  <si>
    <t>ESCAVAÇÃO VERTICAL A CÉU ABERTO, INCLUINDO CARGA, DESCARGA E TRANSPORTE, EM SOLO DE 1ª CATEGORIA COM ESCAVADEIRA HIDRÁULICA (CAÇAMBA: 0,8 M³ / 111 HP), FROTA DE 3 CAMINHÕES BASCULANTES DE 14 M³, DMT DE 0,8 KM E VELOCIDADE MÉDIA 14 KM/H. AF_12/2013</t>
  </si>
  <si>
    <t>ESCAVAÇÃO VERTICAL A CÉU ABERTO, INCLUINDO CARGA, DESCARGA E TRANSPORTE, EM SOLO DE 1ª CATEGORIA COM ESCAVADEIRA HIDRÁULICA (CAÇAMBA: 0,8 M³ / 111 HP), FROTA DE 3 CAMINHÕES BASCULANTES DE 14 M³, DMT DE 1 KM E VELOCIDADE MÉDIA 15 KM/H. AF_12/2013</t>
  </si>
  <si>
    <t>ESCAVAÇÃO VERTICAL A CÉU ABERTO, INCLUINDO CARGA, DESCARGA E TRANSPORTE, EM SOLO DE 1ª CATEGORIA COM ESCAVADEIRA HIDRÁULICA (CAÇAMBA: 0,8 M³ / 111 HP), FROTA DE 4 CAMINHÕES BASCULANTES DE 14 M³, DMT DE 1,5 KM E VELOCIDADE MÉDIA 18 KM/H. AF_12/2013</t>
  </si>
  <si>
    <t>ESCAVAÇÃO VERTICAL A CÉU ABERTO, INCLUINDO CARGA, DESCARGA E TRANSPORTE, EM SOLO DE 1ª CATEGORIA COM ESCAVADEIRA HIDRÁULICA (CAÇAMBA: 0,8 M³ / 111 HP), FROTA DE 5 CAMINHÕES BASCULANTES DE 14 M³, DMT DE 3 KM E VELOCIDADE MÉDIA 20 KM/H. AF_12/2013</t>
  </si>
  <si>
    <t>ESCAVAÇÃO VERTICAL A CÉU ABERTO, INCLUINDO CARGA, DESCARGA E TRANSPORTE, EM SOLO DE 1ª CATEGORIA COM ESCAVADEIRA HIDRÁULICA (CAÇAMBA: 0,8 M³ / 111 HP), FROTA DE 6 CAMINHÕES BASCULANTES DE 14 M³, DMT DE 4 KM E VELOCIDADE MÉDIA 22 KM/H. AF_12/2013</t>
  </si>
  <si>
    <t>ESCAVAÇÃO VERTICAL A CÉU ABERTO, INCLUINDO CARGA, DESCARGA E TRANSPORTE, EM SOLO DE 1ª CATEGORIA COM ESCAVADEIRA HIDRÁULICA (CAÇAMBA: 0,8 M³ / 111 HP), FROTA DE 7 CAMINHÕES BASCULANTES DE 14 M³, DMT DE 6 KM E VELOCIDADE MÉDIA 22 KM/H. AF_12/2013</t>
  </si>
  <si>
    <t>ESCAVAÇÃO VERTICAL A CÉU ABERTO, INCLUINDO CARGA, DESCARGA E TRANSPORTE, EM SOLO DE 1ª CATEGORIA COM ESCAVADEIRA HIDRÁULICA (CAÇAMBA: 0,8 M³ / 111 HP), FROTA DE 2 CAMINHÕES BASCULANTES DE 18 M³, DMT DE 0,2 KM E VELOCIDADE MÉDIA 4 KM/H. AF_12/2013</t>
  </si>
  <si>
    <t>ESCAVAÇÃO VERTICAL A CÉU ABERTO, INCLUINDO CARGA, DESCARGA E TRANSPORTE, EM SOLO DE 1ª CATEGORIA COM ESCAVADEIRA HIDRÁULICA (CAÇAMBA: 0,8 M³ / 111 HP), FROTA DE 2 CAMINHÕES BASCULANTES DE 18 M³, DMT DE 0,3 KM E VELOCIDADE MÉDIA 5,9KM/H. AF_12/2013</t>
  </si>
  <si>
    <t>ESCAVAÇÃO VERTICAL A CÉU ABERTO, INCLUINDO CARGA, DESCARGA E TRANSPORTE, EM SOLO DE 1ª CATEGORIA COM ESCAVADEIRA HIDRÁULICA (CAÇAMBA: 0,8 M³ / 111 HP), FROTA DE 2 CAMINHÕES BASCULANTES DE 18 M³, DMT DE 0,6 KM E VELOCIDADE MÉDIA 10 KM/H. AF_12/2013</t>
  </si>
  <si>
    <t>ESCAVAÇÃO VERTICAL A CÉU ABERTO, INCLUINDO CARGA, DESCARGA E TRANSPORTE, EM SOLO DE 1ª CATEGORIA COM ESCAVADEIRA HIDRÁULICA (CAÇAMBA: 0,8 M³ / 111 HP), FROTA DE 2 CAMINHÕES BASCULANTES DE 18 M³, DMT DE 0,8 KM E VELOCIDADE MÉDIA 14 KM/H. AF_12/2013</t>
  </si>
  <si>
    <t>ESCAVAÇÃO VERTICAL A CÉU ABERTO, INCLUINDO CARGA, DESCARGA E TRANSPORTE, EM SOLO DE 1ª CATEGORIA COM ESCAVADEIRA HIDRÁULICA (CAÇAMBA: 0,8 M³ / 111 HP), FROTA DE 3 CAMINHÕES BASCULANTES DE 18 M³, DMT DE 1 KM E VELOCIDADE MÉDIA 15 KM/H. AF_12/2013</t>
  </si>
  <si>
    <t>ESCAVAÇÃO VERTICAL A CÉU ABERTO, INCLUINDO CARGA, DESCARGA E TRANSPORTE, EM SOLO DE 1ª CATEGORIA COM ESCAVADEIRA HIDRÁULICA (CAÇAMBA: 0,8 M³ / 111 HP), FROTA DE 4 CAMINHÕES BASCULANTES DE 18 M³, DMT DE 1,5 KM E VELOCIDADE MÉDIA 18 KM/H. AF_12/2013</t>
  </si>
  <si>
    <t>ESCAVAÇÃO VERTICAL A CÉU ABERTO, INCLUINDO CARGA, DESCARGA E TRANSPORTE, EM SOLO DE 1ª CATEGORIA COM ESCAVADEIRA HIDRÁULICA (CAÇAMBA: 0,8 M³ / 111 HP), FROTA DE 5 CAMINHÕES BASCULANTES DE 18 M³, DMT DE 3 KM E VELOCIDADE MÉDIA 20 KM/H. AF_12/2013</t>
  </si>
  <si>
    <t>ESCAVAÇÃO VERTICAL A CÉU ABERTO, INCLUINDO CARGA, DESCARGA E TRANSPORTE, EM SOLO DE 1ª CATEGORIA COM ESCAVADEIRA HIDRÁULICA (CAÇAMBA: 0,8 M³ / 111 HP), FROTA DE 5 CAMINHÕES BASCULANTES DE 18 M³, DMT DE 4 KM E VELOCIDADE MÉDIA 22 KM/H. AF_12/2013</t>
  </si>
  <si>
    <t>ESCAVAÇÃO VERTICAL A CÉU ABERTO, INCLUINDO CARGA, DESCARGA E TRANSPORTE, EM SOLO DE 1ª CATEGORIA COM ESCAVADEIRA HIDRÁULICA (CAÇAMBA: 0,8 M³ / 111 HP), FROTA DE 6 CAMINHÕES BASCULANTES DE 18 M³, DMT DE 6 KM E VELOCIDADE MÉDIA 22 KM/H. AF_12/2013</t>
  </si>
  <si>
    <t>ESCAVAÇÃO VERTICAL A CÉU ABERTO, INCLUINDO CARGA, DESCARGA E TRANSPORTE, EM SOLO DE 1ª CATEGORIA COM ESCAVADEIRA HIDRÁULICA (CAÇAMBA: 1,2 M³ / 155 HP), FROTA DE 3 CAMINHÕES BASCULANTES DE 14 M³, DMT DE 0,2 KM E VELOCIDADE MÉDIA 4 KM/H. AF_12/2013</t>
  </si>
  <si>
    <t>ESCAVAÇÃO VERTICAL A CÉU ABERTO, INCLUINDO CARGA, DESCARGA E TRANSPORTE, EM SOLO DE 1ª CATEGORIA COM ESCAVADEIRA HIDRÁULICA (CAÇAMBA: 1,2 M³ / 155 HP), FROTA DE 3 CAMINHÕES BASCULANTES DE 14 M³, DMT DE 0,3 KM E VELOCIDADE MÉDIA 5,9 KM/H. AF_12/2013</t>
  </si>
  <si>
    <t>ESCAVAÇÃO VERTICAL A CÉU ABERTO, INCLUINDO CARGA, DESCARGA E TRANSPORTE, EM SOLO DE 1ª CATEGORIA COM ESCAVADEIRA HIDRÁULICA (CAÇAMBA: 1,2 M³ / 155 HP), FROTA DE 3 CAMINHÕES BASCULANTES DE 14 M³, DMT DE 0,6 KM E VELOCIDADE MÉDIA 10 KM/H. AF_12/2013</t>
  </si>
  <si>
    <t>ESCAVAÇÃO VERTICAL A CÉU ABERTO, INCLUINDO CARGA, DESCARGA E TRANSPORTE, EM SOLO DE 1ª CATEGORIA COM ESCAVADEIRA HIDRÁULICA (CAÇAMBA: 1,2 M³ / 155 HP), FROTA DE 3 CAMINHÕES BASCULANTES DE 14 M³, DMT DE 0,8 KM E VELOCIDADE MÉDIA 14 KM/H. AF_12/2013</t>
  </si>
  <si>
    <t>ESCAVAÇÃO VERTICAL A CÉU ABERTO, INCLUINDO CARGA, DESCARGA E TRANSPORTE, EM SOLO DE 1ª CATEGORIA COM ESCAVADEIRA HIDRÁULICA (CAÇAMBA: 1,2 M³ / 155 HP), FROTA DE 3 CAMINHÕES BASCULANTES DE 14 M³, DMT DE 1 KM E VELOCIDADE MÉDIA 15 KM/H. AF_12/2013</t>
  </si>
  <si>
    <t>ESCAVAÇÃO VERTICAL A CÉU ABERTO, INCLUINDO CARGA, DESCARGA E TRANSPORTE, EM SOLO DE 1ª CATEGORIA COM ESCAVADEIRA HIDRÁULICA (CAÇAMBA: 1,2 M³ / 155 HP), FROTA DE 5 CAMINHÕES BASCULANTES DE 14 M³, DMT DE 1,5 KM E VELOCIDADE MÉDIA 18 KM/H. AF_12/2013</t>
  </si>
  <si>
    <t>ESCAVAÇÃO VERTICAL A CÉU ABERTO, INCLUINDO CARGA, DESCARGA E TRANSPORTE, EM SOLO DE 1ª CATEGORIA COM ESCAVADEIRA HIDRÁULICA (CAÇAMBA: 1,2 M³ / 155 HP), FROTA DE 7 CAMINHÕES BASCULANTES DE 14 M³, DMT DE 3 KM E VELOCIDADE MÉDIA 20 KM/H. AF_12/2013</t>
  </si>
  <si>
    <t>ESCAVAÇÃO VERTICAL A CÉU ABERTO, INCLUINDO CARGA, DESCARGA E TRANSPORTE, EM SOLO DE 1ª CATEGORIA COM ESCAVADEIRA HIDRÁULICA (CAÇAMBA: 1,2 M³ / 155 HP), FROTA DE 7 CAMINHÕES BASCULANTES DE 14 M³, DMT DE 4 KM E VELOCIDADE MÉDIA 22 KM/H. AF_12/2013</t>
  </si>
  <si>
    <t>14,82</t>
  </si>
  <si>
    <t>ESCAVAÇÃO VERTICAL A CÉU ABERTO, INCLUINDO CARGA, DESCARGA E TRANSPORTE, EM SOLO DE 1ª CATEGORIA COM ESCAVADEIRA HIDRÁULICA (CAÇAMBA: 1,2 M³ / 155 HP), FROTA DE 9 CAMINHÕES BASCULANTES DE 14 M³, DMT DE 6 KM E VELOCIDADE MÉDIA 22 KM/H. AF_12/2013</t>
  </si>
  <si>
    <t>18,66</t>
  </si>
  <si>
    <t>ESCAVAÇÃO VERTICAL A CÉU ABERTO, INCLUINDO CARGA, DESCARGA E TRANSPORTE, EM SOLO DE 1ª CATEGORIA COM ESCAVADEIRA HIDRÁULICA (CAÇAMBA: 1,2 M³ / 155 HP), FROTA DE 3 CAMINHÕES BASCULANTES DE 18 M³, DMT DE 0,2 KM E VELOCIDADE MÉDIA 4 KM/H. AF_12/2013</t>
  </si>
  <si>
    <t>ESCAVAÇÃO VERTICAL A CÉU ABERTO, INCLUINDO CARGA, DESCARGA E TRANSPORTE, EM SOLO DE 1ª CATEGORIA COM ESCAVADEIRA HIDRÁULICA (CAÇAMBA: 1,2 M³ / 155 HP), FROTA DE 3 CAMINHÕES BASCULANTES DE 18 M³, DMT DE 0,3 KM E VELOCIDADE MÉDIA 5,9 KM/H. AF_12/2013</t>
  </si>
  <si>
    <t>ESCAVAÇÃO VERTICAL A CÉU ABERTO, INCLUINDO CARGA, DESCARGA E TRANSPORTE, EM SOLO DE 1ª CATEGORIA COM ESCAVADEIRA HIDRÁULICA (CAÇAMBA: 1,2 M³ / 155 HP), FROTA DE 3 CAMINHÕES BASCULANTES DE 18 M³, DMT DE 0,6 KM E VELOCIDADE MÉDIA 10 KM/H. AF_12/2013</t>
  </si>
  <si>
    <t>ESCAVAÇÃO VERTICAL A CÉU ABERTO, INCLUINDO CARGA, DESCARGA E TRANSPORTE, EM SOLO DE 1ª CATEGORIA COM ESCAVADEIRA HIDRÁULICA (CAÇAMBA: 1,2 M³ / 155 HP), FROTA DE 3 CAMINHÕES BASCULANTES DE 18 M³, DMT DE 0,8 KM E VELOCIDADE MÉDIA 14 KM/H. AF_12/2013</t>
  </si>
  <si>
    <t>ESCAVAÇÃO VERTICAL A CÉU ABERTO, INCLUINDO CARGA, DESCARGA E TRANSPORTE, EM SOLO DE 1ª CATEGORIA COM ESCAVADEIRA HIDRÁULICA (CAÇAMBA: 1,2 M³ / 155 HP), FROTA DE 3 CAMINHÕES BASCULANTES DE 18 M³, DMT DE 1 KM E VELOCIDADE MÉDIA 15 KM/H. AF_12/2013</t>
  </si>
  <si>
    <t>ESCAVAÇÃO VERTICAL A CÉU ABERTO, INCLUINDO CARGA, DESCARGA E TRANSPORTE, EM SOLO DE 1ª CATEGORIA COM ESCAVADEIRA HIDRÁULICA (CAÇAMBA: 1,2 M³ / 155 HP), FROTA DE 5 CAMINHÕES BASCULANTES DE 18 M³, DMT DE 1,5 KM E VELOCIDADE MÉDIA 18 KM/H. AF_12/2013</t>
  </si>
  <si>
    <t>9,86</t>
  </si>
  <si>
    <t>ESCAVAÇÃO VERTICAL A CÉU ABERTO, INCLUINDO CARGA, DESCARGA E TRANSPORTE, EM SOLO DE 1ª CATEGORIA COM ESCAVADEIRA HIDRÁULICA (CAÇAMBA: 1,2 M³ / 155 HP), FROTA DE 6 CAMINHÕES BASCULANTES DE 18 M³, DMT DE 3 KM E VELOCIDADE MÉDIA 20 KM/H. AF_12/2013</t>
  </si>
  <si>
    <t>12,15</t>
  </si>
  <si>
    <t>ESCAVAÇÃO VERTICAL A CÉU ABERTO, INCLUINDO CARGA, DESCARGA E TRANSPORTE, EM SOLO DE 1ª CATEGORIA COM ESCAVADEIRA HIDRÁULICA (CAÇAMBA: 1,2 M³ / 155 HP), FROTA DE 7 CAMINHÕES BASCULANTES DE 18 M³, DMT DE 4 KM E VELOCIDADE MÉDIA 22 KM/H. AF_12/2013</t>
  </si>
  <si>
    <t>ESCAVAÇÃO VERTICAL A CÉU ABERTO, INCLUINDO CARGA, DESCARGA E TRANSPORTE, EM SOLO DE 1ª CATEGORIA COM ESCAVADEIRA HIDRÁULICA (CAÇAMBA: 1,2 M³ / 155 HP), FROTA DE 8 CAMINHÕES BASCULANTES DE 18 M³, DMT DE 6 KM E VELOCIDADE MÉDIA 22 KM/H. AF_12/2013</t>
  </si>
  <si>
    <t>ESCAVAÇÃO MECANIZADA PARA BLOCO DE COROAMENTO OU SAPATA, SEM PREVISÃO DE FÔRMA, COM RETROESCAVADEIRA. AF_06/2017</t>
  </si>
  <si>
    <t>ESCAVAÇÃO MECANIZADA PARA BLOCO DE COROAMENTO OU SAPATA, COM PREVISÃO DE FÔRMA, COM RETROESCAVADEIRA. AF_06/2017</t>
  </si>
  <si>
    <t>ESCAVAÇÃO MANUAL PARA BLOCO DE COROAMENTO OU SAPATA, SEM PREVISÃO DE FÔRMA. AF_06/2017</t>
  </si>
  <si>
    <t>ESCAVAÇÃO MANUAL PARA BLOCO DE COROAMENTO OU SAPATA, COM PREVISÃO DE FÔRMA. AF_06/2017</t>
  </si>
  <si>
    <t>74,40</t>
  </si>
  <si>
    <t>ESCAVAÇÃO MECANIZADA PARA VIGA BALDRAME, SEM PREVISÃO DE FÔRMA, COM MINI-ESCAVADEIRA. AF_06/2017</t>
  </si>
  <si>
    <t>144,67</t>
  </si>
  <si>
    <t>ESCAVAÇÃO MECANIZADA PARA VIGA BALDRAME, COM PREVISÃO DE FÔRMA, COM MINI-ESCAVADEIRA. AF_06/2017</t>
  </si>
  <si>
    <t>31,62</t>
  </si>
  <si>
    <t>ESCAVAÇÃO MANUAL DE VALA PARA VIGA BALDRAME, SEM PREVISÃO DE FÔRMA. AF_06/2017</t>
  </si>
  <si>
    <t>238,40</t>
  </si>
  <si>
    <t>ESCAVAÇÃO MANUAL DE VALA PARA VIGA BALDRAME, COM PREVISÃO DE FÔRMA. AF_06/2017</t>
  </si>
  <si>
    <t>97,44</t>
  </si>
  <si>
    <t>FABRICAÇÃO, MONTAGEM E DESMONTAGEM DE FÔRMA PARA BLOCO DE COROAMENTO, EM MADEIRA SERRADA, E=25 MM, 1 UTILIZAÇÃO. AF_06/2017</t>
  </si>
  <si>
    <t>119,44</t>
  </si>
  <si>
    <t>ESCAVAÇÃO VERTICAL A CÉU ABERTO, INCLUINDO CARGA, DESCARGA E TRANSPORTE, EM SOLO DE 1ª CATEGORIA COM ESCAVADEIRA HIDRÁULICA (CAÇAMBA: 0,8 M³ / 111 HP), FROTA DE 4 CAMINHÕES BASCULANTES DE 14 M³, DMT DE 2 KM E VELOCIDADE MÉDIA 20 KM/H. AF_02/2018</t>
  </si>
  <si>
    <t>ESCAVAÇÃO VERTICAL A CÉU ABERTO, INCLUINDO CARGA, DESCARGA E TRANSPORTE, EM SOLO DE 1ª CATEGORIA COM ESCAVADEIRA HIDRÁULICA (CAÇAMBA: 0,8 M³ / 111 HP), FROTA DE 4 CAMINHÕES BASCULANTES DE 18 M³, DMT DE 2 KM E VELOCIDADE MÉDIA 20 KM/H. AF_02/2018</t>
  </si>
  <si>
    <t>ESCAVAÇÃO VERTICAL A CÉU ABERTO, INCLUINDO CARGA, DESCARGA E TRANSPORTE, EM SOLO DE 1ª CATEGORIA COM ESCAVADEIRA HIDRÁULICA (CAÇAMBA: 1,2 M³ / 155 HP), FROTA DE 6 CAMINHÕES BASCULANTES DE 14 M³, DMT DE 2 KM E VELOCIDADE MÉDIA 20 KM/H. AF_02/2018</t>
  </si>
  <si>
    <t>ESCAVAÇÃO VERTICAL A CÉU ABERTO, INCLUINDO CARGA, DESCARGA E TRANSPORTE, EM SOLO DE 1ª CATEGORIA COM ESCAVADEIRA HIDRÁULICA (CAÇAMBA: 1,2 M³ / 155 HP), FROTA DE 5 CAMINHÕES BASCULANTES DE 18 M³, DMT DE 2 KM E VELOCIDADE MÉDIA 20 KM/H. AF_02/2018</t>
  </si>
  <si>
    <t>ESCAVACAO MECANICA DE VALA EM MATERIAL DE 2A. CATEGORIA ATE 2 M DE PROFUNDIDADE COM UTILIZACAO DE ESCAVADEIRA HIDRAULICA</t>
  </si>
  <si>
    <t>ESCAVACAO MECANICA DE VALA EM MATERIAL 2A. CATEGORIA DE 2,01 ATE 4,00 M DE PROFUNDIDADE COM UTILIZACAO DE ESCAVADEIRA HIDRAULICA</t>
  </si>
  <si>
    <t>ESCAVACAO MECANICA DE VALA EM MATERIAL 2A. CATEGORIA DE 4,01 ATE 6,00 M DE PROFUNDIDADE COM UTILIZACAO DE ESCAVADEIRA HIDRAULICA</t>
  </si>
  <si>
    <t>ESCAVACAO MANUAL DE VALA EM LODO, DE 1,5 ATE 3M, EXCLUINDO ESGOTAMENTO/ESCORAMENTO.</t>
  </si>
  <si>
    <t>156,90</t>
  </si>
  <si>
    <t>ESCAVAÇÃO MANUAL DE VALA/CAVA EM LODO, ENTRE 3 E 4,5M DE PROFUNDIDADE</t>
  </si>
  <si>
    <t>235,35</t>
  </si>
  <si>
    <t>ESCAVACAO MECANICA DE VALAS (SOLO COM AGUA), PROFUNDIDADE MAIOR QUE 4,00 M ATE 6,00 M.</t>
  </si>
  <si>
    <t>ESCAVAÇÃO MECANIZADA DE VALA COM PROF. ATÉ 1,5 M (MÉDIA ENTRE MONTANTE E JUSANTE/UMA COMPOSIÇÃO POR TRECHO), COM ESCAVADEIRA HIDRÁULICA (0,8 M3), LARG. DE 1,5 M A 2,5 M, EM SOLO DE 1A CATEGORIA, EM LOCAIS COM ALTO NÍVEL DE INTERFERÊNCIA. AF_01/2015</t>
  </si>
  <si>
    <t>ESCAVAÇÃO MECANIZADA DE VALA COM PROF. MAIOR QUE 1,5 M ATÉ 3,0 M (MÉDIA ENTRE MONTANTE E JUSANTE/UMA COMPOSIÇÃO POR TRECHO), COM ESCAVADEIRA HIDRÁULICA (0,8 M3/111 HP), LARGURA ATÉ 1,5 M, EM SOLO DE 1A CATEGORIA, EM LOCAIS COM ALTO NÍVEL DE INTERFERÊNCIA. AF_01/2015</t>
  </si>
  <si>
    <t>ESCAVAÇÃO MECANIZADA DE VALA COM PROF. MAIOR QUE 1,5 M ATÉ 3,0 M (MÉDIA ENTRE MONTANTE E JUSANTE/UMA COMPOSIÇÃO POR TRECHO), COM ESCAVADEIRA HIDRÁULICA (0,8 M3/111 HP), LARG. DE 1,5 M A 2,5 M, EM SOLO DE 1A CATEGORIA, EM LOCAIS COM ALTO NÍVEL DE INTERFERÊNCIA. AF_01/2015</t>
  </si>
  <si>
    <t>ESCAVAÇÃO MECANIZADA DE VALA COM PROF. MAIOR QUE 3,0 M ATÉ 4,5 M(MÉDIA ENTRE MONTANTE E JUSANTE/UMA COMPOSIÇÃO POR TRECHO), COM ESCAVADEIRA HIDRÁULICA (0,8 M3/111 HP), LARG. MENOR QUE 1,5 M, EM SOLO DE 1A CATEGORIA, EM LOCAIS COM ALTO NÍVEL DE INTERFERÊNCIA. AF_01/2015</t>
  </si>
  <si>
    <t>ESCAVAÇÃO MECANIZADA DE VALA COM PROF. DE 3,0 M ATÉ 4,5 M(MÉDIA ENTRE MONTANTE E JUSANTE/UMA COMPOSIÇÃO POR TRECHO), COM ESCAVADEIRA HIDRÁULICA (1,2 M3/155 HP), LARG. DE 1,5 M A 2,5 M, EM SOLO DE 1A CATEGORIA, EM LOCAIS COM ALTO NÍVEL DE INTERFERÊNCIA. AF_01/2015</t>
  </si>
  <si>
    <t>ESCAVAÇÃO MECANIZADA DE VALA COM PROF. MAIOR QUE 4,5 M ATÉ 6,0 M(MÉDIA ENTRE MONTANTE E JUSANTE/UMA COMPOSIÇÃO POR TRECHO), COM ESCAVADEIRA HIDRÁULICA (1,2 M3/155 HP), LARG. MENOR QUE 1,5 M, EM SOLO DE 1A CATEGORIA, EM LOCAIS COM ALTO NÍVEL DE INTERFERÊNCIA. AF_01/2015</t>
  </si>
  <si>
    <t>ESCAVAÇÃO MECANIZADA DE VALA COM PROF. MAIOR QUE 4,5 M ATÉ 6,0 M(MÉDIA ENTRE MONTANTE E JUSANTE/UMA COMPOSIÇÃO POR TRECHO), COM ESCAVADEIRA HIDRÁULICA (1,2 M3/155 HP), LARG. DE 1,5 M A 2,5 M, EM SOLO DE 1A CATEGORIA, EM LOCAIS COM ALTO NÍVEL DE INTERFERÊNCIA. AF_01/2015</t>
  </si>
  <si>
    <t>ESCAVAÇÃO MECANIZADA DE VALA COM PROF. ATÉ 1,5 M(MÉDIA ENTRE MONTANTE E JUSANTE/UMA COMPOSIÇÃO POR TRECHO), COM ESCAVADEIRA HIDRÁULICA (0,8 M3), LARG. DE 1,5M A 2,5 M, EM SOLO DE 1A CATEGORIA, LOCAIS COM BAIXO NÍVEL DE INTERFERÊNCIA. AF_01/2015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</si>
  <si>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</si>
  <si>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1,5 M ATÉ 3,0 M (MÉDIA ENTRE MONTANTE E JUSANTE/UMA COMPOSIÇÃO POR TRECHO), COM ESCAVADEIRA HIDRÁULICA (0,8 M3/111 HP), LARG. DE 1,5 M A 2,5 M, EM SOLO DE 1A CATEGORIA, LOCAIS COM BAIXO NÍVEL DE INTERFERÊNCIA. AF_01/2015</t>
  </si>
  <si>
    <t>ESCAVAÇÃO MECANIZADA DE VALA COM PROF. MAIOR QUE 3,0 M ATÉ 4,5 M (MÉDIA ENTRE MONTANTE E JUSANTE/UMA COMPOSIÇÃO POR TRECHO), COM ESCAVADEIRA HIDRÁULICA (0,8 M3/111 HP), LARG. MENOR QUE 1,5 M, EM SOLO DE 1A CATEGORIA, LOCAIS COM BAIXO NÍVEL DE INTERFERÊNCIA. AF_01/2015</t>
  </si>
  <si>
    <t>ESCAVAÇÃO MECANIZADA DE VALA COM PROF. MAIOR QUE 3,0 M ATÉ 4,5 M (MÉDIA ENTRE MONTANTE E JUSANTE/UMA COMPOSIÇÃO POR TRECHO), COM ESCAVADEIRA HIDRÁULICA (1,2 M3/155 HP), LARG. DE 1,5 M A 2,5 M, EM SOLO DE 1A CATEGORIA, LOCAIS COM BAIXO NÍVEL DE INTERFERÊNCIA. AF_01/2015</t>
  </si>
  <si>
    <t>ESCAVAÇÃO MECANIZADA DE VALA COM PROF. MAIOR QUE 4,5 M ATÉ 6,0 M (MÉDIA ENTRE MONTANTE E JUSANTE/UMA COMPOSIÇÃO POR TRECHO), COM ESCAVADEIRA HIDRÁULICA (1,2 M3/155 HP), LARG. MENOR QUE 1,5 M, EM SOLO DE 1A CATEGORIA, LOCAIS COM BAIXO NÍVEL DE INTERFERÊNCIA. AF_01/2015</t>
  </si>
  <si>
    <t>ESCAVAÇÃO MECANIZADA DE VALA COM PROF. MAIOR QUE 4,5 M ATÉ 6,0 M (MÉDIA ENTRE MONTANTE E JUSANTE/UMA COMPOSIÇÃO POR TRECHO), COM ESCAVADEIRA HIDRÁULICA (1,2 M3/155 HP), LARG. DE 1,5 M A 2,5 M, EM SOLO DE 1A CATEGORIA, LOCAIS COM BAIXO NÍVEL DE INTERFERÊNCIA. AF_01/2015</t>
  </si>
  <si>
    <t>ESCAVAÇÃO MECANIZADA DE VALA COM PROF. ATÉ 1,5 M (MÉDIA ENTRE MONTANTE E JUSANTE/UMA COMPOSIÇÃO POR TRECHO), COM RETROESCAVADEIRA (0,26 M3/88 HP), LARG. MENOR QUE 0,8 M, EM SOLO DE 1A CATEGORIA, EM LOCAIS COM ALTO NÍVEL DE INTERFERÊNCIA. AF_01/2015</t>
  </si>
  <si>
    <t>ESCAVAÇÃO MECANIZADA DE VALA COM PROF. ATÉ 1,5 M (MÉDIA ENTRE MONTANTE E JUSANTE/UMA COMPOSIÇÃO POR TRECHO), COM RETROESCAVADEIRA (0,26 M3/88 HP), LARG. DE 0,8 M A 1,5 M, EM SOLO DE 1A CATEGORIA, EM LOCAIS COM ALTO NÍVEL DE INTERFERÊNCIA. AF_01/2015</t>
  </si>
  <si>
    <t>ESCAVAÇÃO MECANIZADA DE VALA COM PROF. MAIOR QUE 1,5 M ATÉ 3,0 M (MÉDIA ENTRE MONTANTE E JUSANTE/UMA COMPOSIÇÃO POR TRECHO), COM RETROESCAVADEIRA (0,26 M3/88 HP), LARG. MENOR QUE 0,8 M, EM SOLO DE 1A CATEGORIA, EM LOCAIS COM ALTO NÍVEL DE INTERFERÊNCIA.AF_01/2015</t>
  </si>
  <si>
    <t>ESCAVAÇÃO MECANIZADA DE VALA COM PROF. MAIOR QUE 1,5 M ATÉ 3,0 M (MÉDIA ENTRE MONTANTE E JUSANTE/UMA COMPOSIÇÃO POR TRECHO), COM RETROESCAVADEIRA (0,26 M3/ POTÊNCIA:88 HP), LARGURA DE 0,8 M A 1,5 M, EM SOLO DE 1A CATEGORIA, EM LOCAIS COM ALTO NÍVEL DE INTERFERÊNCIA. AF_01/2015</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</si>
  <si>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</si>
  <si>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</si>
  <si>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</si>
  <si>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</si>
  <si>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ESCAVAÇÃO MANUAL DE VALA COM PROFUNDIDADE MENOR OU IGUAL A 1,30 M. AF_03/2016</t>
  </si>
  <si>
    <t>ATERRO COM AREIA COM ADENSAMENTO HIDRAULICO</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</si>
  <si>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</si>
  <si>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</si>
  <si>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</si>
  <si>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</si>
  <si>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</si>
  <si>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</si>
  <si>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</si>
  <si>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</si>
  <si>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</si>
  <si>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</si>
  <si>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23,22</t>
  </si>
  <si>
    <t>ATERRO MECANIZADO DE VALA COM RETROESCAVADEIRA (CAPACIDADE DA CAÇAMBA DA RETRO: 0,26 M³ / POTÊNCIA: 88 HP), LARGURA DE 0,8 A 1,5 M, PROFUNDIDADE DE 1,5 A 3,0 M, COM SOLO ARGILO-ARENOSO. AF_05/2016</t>
  </si>
  <si>
    <t>18,82</t>
  </si>
  <si>
    <t>ATERRO MANUAL DE VALAS COM SOLO ARGILO-ARENOSO E COMPACTAÇÃO MECANIZADA. AF_05/2016</t>
  </si>
  <si>
    <t>37,23</t>
  </si>
  <si>
    <t>ATERRO MECANIZADO DE VALA COM ESCAVADEIRA HIDRÁULICA (CAPACIDADE DA CAÇAMBA: 0,8 M³ / POTÊNCIA: 111 HP), LARGURA DE 1,5 A 2,5 M, PROFUNDIDADE ATÉ 1,5 M, COM AREIA PARA ATERRO. AF_05/2016</t>
  </si>
  <si>
    <t>62,08</t>
  </si>
  <si>
    <t>ATERRO MECANIZADO DE VALA COM ESCAVADEIRA HIDRÁULICA (CAPACIDADE DA CAÇAMBA: 0,8 M³ / POTÊNCIA: 111 HP), LARGURA ATÉ 1,5 M, PROFUNDIDADE DE 1,5 A 3,0 M, COM AREIA PARA ATERRO. AF_05/2016</t>
  </si>
  <si>
    <t>58,99</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</si>
  <si>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</si>
  <si>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</si>
  <si>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</si>
  <si>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53,62</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</si>
  <si>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</si>
  <si>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</si>
  <si>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</si>
  <si>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</si>
  <si>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62,53</t>
  </si>
  <si>
    <t>ATERRO MECANIZADO DE VALA COM RETROESCAVADEIRA (CAPACIDADE DA CAÇAMBA DA RETRO: 0,26 M³ / POTÊNCIA: 88 HP), LARGURA ATÉ 0,8 M, PROFUNDIDADE DE 1,5 A 3,0 M, COM AREIA PARA ATERRO. AF_05/2016</t>
  </si>
  <si>
    <t>59,12</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</si>
  <si>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</si>
  <si>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</si>
  <si>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ESCAVAÇÃO, CARGA E TRANSPORTE E SOLO. AF_09/2017</t>
  </si>
  <si>
    <t>EXECUÇÃO E COMPACTAÇÃO DE ATERRO COM SOLO PREDOMINANTEMENTE ARENOSO - EXCLUSIVE ESCAVAÇÃO, CARGA E TRANSPORTE E SOLO. AF_09/2017</t>
  </si>
  <si>
    <t>UMEDECIMENTO DE MATERIAL PARA FECHAMENTO DE VALAS.</t>
  </si>
  <si>
    <t>REATERRO MECANIZADO DE VALA COM ESCAVADEIRA HIDRÁULICA (CAPACIDADE DA CAÇAMBA: 0,8 M³ / POTÊNCIA: 111 HP), LARGURA DE 1,5 A 2,5 M, PROFUNDIDADE ATÉ 1,5 M, COM SOLO DE 1ª CATEGORIA EM LOCAIS COM ALTO NÍVEL DE INTERFERÊNCIA. AF_04/2016</t>
  </si>
  <si>
    <t>16,18</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</si>
  <si>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</si>
  <si>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</si>
  <si>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</si>
  <si>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</si>
  <si>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</si>
  <si>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</si>
  <si>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</si>
  <si>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</si>
  <si>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</si>
  <si>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</si>
  <si>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</si>
  <si>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</si>
  <si>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</si>
  <si>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</si>
  <si>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</si>
  <si>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</si>
  <si>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</si>
  <si>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</si>
  <si>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</si>
  <si>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</si>
  <si>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</si>
  <si>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</si>
  <si>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26,26</t>
  </si>
  <si>
    <t>REATERRO MANUAL APILOADO COM SOQUETE. AF_10/2017</t>
  </si>
  <si>
    <t>TRANSPORTE COMERCIAL COM CAMINHAO CARROCERIA 9 T, RODOVIA EM LEITO NATURAL</t>
  </si>
  <si>
    <t>TXKM</t>
  </si>
  <si>
    <t>TRANSPORTE COMERCIAL COM CAMINHAO CARROCERIA 9 T, RODOVIA COM REVESTIMENTO PRIMARIO</t>
  </si>
  <si>
    <t>TRANSPORTE COMERCIAL COM CAMINHAO CARROCERIA 9 T, RODOVIA PAVIMENTADA</t>
  </si>
  <si>
    <t>CARGA, MANOBRAS E DESCARGA DE AREIA, BRITA, PEDRA DE MAO E SOLOS COM CAMINHAO BASCULANTE 6 M3 (DESCARGA LIVRE)</t>
  </si>
  <si>
    <t>T</t>
  </si>
  <si>
    <t>CARGA, MANOBRAS E DESCARGA DE BRITA PARA TRATAMENTOS SUPERFICIAIS, COM CAMINHAO BASCULANTE 6 M3</t>
  </si>
  <si>
    <t>CARGA, MANOBRAS E DESCARGA DE MISTURA BETUMINOSA A QUENTE, COM CAMINHAO BASCULANTE 6 M3</t>
  </si>
  <si>
    <t>CARGA, MANOBRAS E DESCARGA DE MISTURA BETUMINOSA A FRIO, COM CAMINHAO BASCULANTE 6 M3</t>
  </si>
  <si>
    <t>CARGA, MANOBRAS E DESCARGA DE BRITA PARA BASE DE MACADAME, COM CAMINHAO BASCULANTE 6 M3</t>
  </si>
  <si>
    <t>CARGA, MANOBRAS E DESCARGA DE MISTURAS DE SOLOS E AGREGADOS (BASES ESTABILIZADAS EM USINA) COM CAMINHAO BASCULANTE 6 M3</t>
  </si>
  <si>
    <t>CARGA, MANOBRAS E DESCARGA DE MATERIAIS DIVERSOS, COM CAMINHAO CARROCERIA 9T (CARGA E DESCARGA MANUAIS)</t>
  </si>
  <si>
    <t>M3XKM</t>
  </si>
  <si>
    <t>CARGA, MANOBRAS E DESCARGA DE BRITA PARA TRATAMENTOS SUPERFICIAIS, COM CAMINHAO BASCULANTE 6 M3, DESCARGA EM DISTRIBUIDOR</t>
  </si>
  <si>
    <t>CARGA, MANOBRAS E DESCARGA DE MISTURA BETUMINOSA A QUENTE, COM CAMINHAO BASCULANTE 6 M3, DESCARGA EM VIBRO-ACABADORA</t>
  </si>
  <si>
    <t>5,83</t>
  </si>
  <si>
    <t>CARGA, MANOBRAS E DESCARGA DE DE MISTURA BETUMINOSA A FRIO, COM CAMINHAO BASCULANTE 6 M3, DESCARGA EM VIBRO-ACABADORA</t>
  </si>
  <si>
    <t>CARGA, MANOBRAS E DESCARGA DE BRITA PARA BASE DE MACADAME, COM CAMINHAO BASCULANTE 6 M3, DESCARGA EM DISTRIBUIDOR</t>
  </si>
  <si>
    <t>CARGA, MANOBRAS E DESCARGA DE MISTURAS DE SOLOS E AGREGADOS, COM CAMINHAO BASCULANTE 6 M3, DESCARGA EM DISTRIBUIDOR</t>
  </si>
  <si>
    <t>CARGA, MANOBRAS E DESCARGA DE MATERIAIS DIVERSOS, COM CAMINHAO BASCULANTE 6M3 (CARGA E DESCARGA MANUAIS)</t>
  </si>
  <si>
    <t>21,21</t>
  </si>
  <si>
    <t>CARGA MANUAL DE ENTULHO EM CAMINHAO BASCULANTE 6 M3</t>
  </si>
  <si>
    <t>CARGA E DESCARGA MECANIZADAS DE ENTULHO EM CAMINHAO BASCULANTE 6 M3</t>
  </si>
  <si>
    <t>TRANSPORTE DE ENTULHO COM CAMINHÃO BASCULANTE 6 M3, RODOVIA PAVIMENTADA, DMT ATE 0,5 KM</t>
  </si>
  <si>
    <t>TRANSPORTE DE ENTULHO COM CAMINHAO BASCULANTE 6 M3, RODOVIA PAVIMENTADA, DMT 0,5 A 1,0 KM</t>
  </si>
  <si>
    <t>CARGA E DESCARGA MECANICA DE SOLO UTILIZANDO CAMINHAO BASCULANTE 6,0M3/16T E PA CARREGADEIRA SOBRE PNEUS 128 HP, CAPACIDADE DA CAÇAMBA 1,7 A 2,8 M3, PESO OPERACIONAL 11632 KG</t>
  </si>
  <si>
    <t>TRANSPORTE COMERCIAL DE BRITA</t>
  </si>
  <si>
    <t>TRANSPORTE DE PAVIMENTACAO REMOVIDA (RODOVIAS NAO URBANAS)</t>
  </si>
  <si>
    <t>TRANSPORTE COM CAMINHÃO BASCULANTE 10 M3 DE MASSA ASFALTICA PARA PAVIMENTAÇÃO URBANA</t>
  </si>
  <si>
    <t>TRANSPORTE COM CAMINHÃO BASCULANTE DE 6 M3, EM VIA URBANA EM LEITO NATURAL (UNIDADE: M3XKM). AF_01/2018</t>
  </si>
  <si>
    <t>TRANSPORTE COM CAMINHÃO BASCULANTE DE 6 M3, EM VIA URBANA EM REVESTIMENTO PRIMÁRIO (UNIDADE: M3XKM). AF_01/2018</t>
  </si>
  <si>
    <t>TRANSPORTE COM CAMINHÃO BASCULANTE DE 6 M3, EM VIA URBANA PAVIMENTADA, DMT ATÉ 30 KM (UNIDADE: M3XKM). AF_01/2018</t>
  </si>
  <si>
    <t>TRANSPORTE COM CAMINHÃO BASCULANTE DE 6 M3, EM VIA URBANA PAVIMENTADA, DMT ACIMA DE 30 KM (UNIDADE: M3XKM). AF_01/2018</t>
  </si>
  <si>
    <t>TRANSPORTE COM CAMINHÃO BASCULANTE DE 6 M3, EM VIA URBANA EM LEITO NATURAL (UNIDADE: TXKM). AF_01/2018</t>
  </si>
  <si>
    <t>TRANSPORTE COM CAMINHÃO BASCULANTE DE 6 M3, EM VIA URBANA EM REVESTIMENTO PRIMÁRIO (UNIDADE: TXKM). AF_01/2018</t>
  </si>
  <si>
    <t>TRANSPORTE COM CAMINHÃO BASCULANTE DE 6 M3, EM VIA URBANA PAVIMENTADA, DMT ATÉ 30 KM (UNIDADE: TXKM). AF_01/2018</t>
  </si>
  <si>
    <t>TRANSPORTE COM CAMINHÃO BASCULANTE DE 6 M3, EM VIA URBANA PAVIMENTADA, DMT ACIMA DE 30 KM (UNIDADE: TXKM). AF_01/2018</t>
  </si>
  <si>
    <t>PREPARO DE FUNDO DE VALA COM LARGURA MENOR QUE 1,5 M, EM LOCAL COM NÍVEL BAIXO DE INTERFERÊNCIA. AF_06/2016</t>
  </si>
  <si>
    <t>PREPARO DE FUNDO DE VALA  COM LARGURA MENOR QUE 1,5 M, EM LOCAL COM NÍVEL ALTO DE INTERFERÊNCIA. AF_06/2016</t>
  </si>
  <si>
    <t>PREPARO DE FUNDO DE VALA COM LARGURA MAIOR OU IGUAL A 1,5 M E MENOR QUE 2,5 M, EM LOCAL COM NÍVEL BAIXO DE INTERFERÊNCIA. AF_06/2016</t>
  </si>
  <si>
    <t>PREPARO DE FUNDO DE VALA  COM LARGURA MAIOR OU IGUAL A 1,5 M E MENOR QUE 2,5 M, EM LOCAL COM NÍVEL ALTO DE INTERFERÊNCIA. AF_06/2016</t>
  </si>
  <si>
    <t>LASTRO DE VALA COM PREPARO DE FUNDO, LARGURA MENOR QUE 1,5 M, COM CAMADA DE AREIA, LANÇAMENTO MANUAL, EM LOCAL COM NÍVEL BAIXO DE INTERFERÊNCIA. AF_06/2016</t>
  </si>
  <si>
    <t>LASTRO DE VALA COM PREPARO DE FUNDO, LARGURA MENOR QUE 1,5 M, COM CAMADA DE BRITA, LANÇAMENTO MANUAL, EM LOCAL COM NÍVEL BAIXO DE INTERFERÊNCIA. AF_06/2016</t>
  </si>
  <si>
    <t>211,47</t>
  </si>
  <si>
    <t>LASTRO DE VALA COM PREPARO DE FUNDO, LARGURA MENOR QUE 1,5 M, COM CAMADA DE AREIA, LANÇAMENTO MANUAL, EM LOCAL COM NÍVEL ALTO DE INTERFERÊNCIA. AF_06/2016</t>
  </si>
  <si>
    <t>140,70</t>
  </si>
  <si>
    <t>LASTRO DE VALA COM PREPARO DE FUNDO, LARGURA MENOR QUE 1,5 M, COM CAMADA DE BRITA, LANÇAMENTO MANUAL, EM LOCAL COM NÍVEL ALTO DE INTERFERÊNCIA. AF_06/2016</t>
  </si>
  <si>
    <t>215,36</t>
  </si>
  <si>
    <t>LASTRO COM PREPARO DE FUNDO, LARGURA MAIOR OU IGUAL A 1,5 M, COM CAMADA DE AREIA, LANÇAMENTO MANUAL, EM LOCAL COM NÍVEL BAIXO DE INTERFERÊNCIA. AF_06/2016</t>
  </si>
  <si>
    <t>116,83</t>
  </si>
  <si>
    <t>LASTRO COM PREPARO DE FUNDO, LARGURA MAIOR OU IGUAL A 1,5 M, COM CAMADA DE BRITA, LANÇAMENTO MANUAL, EM LOCAL COM NÍVEL BAIXO DE INTERFERÊNCIA. AF_06/2016</t>
  </si>
  <si>
    <t>191,48</t>
  </si>
  <si>
    <t>LASTRO COM PREPARO DE FUNDO, LARGURA MAIOR OU IGUAL A 1,5 M, COM CAMADA DE AREIA, LANÇAMENTO MANUAL, EM LOCAL COM NÍVEL ALTO DE INTERFERÊNCIA. AF_06/2016</t>
  </si>
  <si>
    <t>120,72</t>
  </si>
  <si>
    <t>LASTRO COM PREPARO DE FUNDO, LARGURA MAIOR OU IGUAL A 1,5 M, COM CAMADA DE BRITA, LANÇAMENTO MANUAL, EM LOCAL COM NÍVEL ALTO DE INTERFERÊNCIA. AF_06/2016</t>
  </si>
  <si>
    <t>195,35</t>
  </si>
  <si>
    <t>LASTRO DE VALA COM PREPARO DE FUNDO, LARGURA MENOR QUE 1,5 M, COM CAMADA DE AREIA, LANÇAMENTO MECANIZADO, EM LOCAL COM NÍVEL BAIXO DE INTERFERÊNCIA. AF_06/2016</t>
  </si>
  <si>
    <t>111,28</t>
  </si>
  <si>
    <t>LASTRO DE VALA COM PREPARO DE FUNDO, LARGURA MENOR QUE 1,5 M, COM CAMADA DE BRITA, LANÇAMENTO MECANIZADO, EM LOCAL COM NÍVEL BAIXO DE INTERFERÊNCIA. AF_06/2016</t>
  </si>
  <si>
    <t>179,99</t>
  </si>
  <si>
    <t>LASTRO DE VALA COM PREPARO DE FUNDO, LARGURA MENOR QUE 1,5 M, COM CAMADA DE AREIA, LANÇAMENTO MECANIZADO, EM LOCAL COM NÍVEL ALTO DE INTERFERÊNCIA. AF_06/2016</t>
  </si>
  <si>
    <t>117,60</t>
  </si>
  <si>
    <t>LASTRO DE VALA COM PREPARO DE FUNDO, LARGURA MENOR QUE 1,5 M, COM CAMADA DE BRITA, LANÇAMENTO MECANIZADO, EM LOCAL COM NÍVEL ALTO DE INTERFERÊNCIA. AF_06/2016</t>
  </si>
  <si>
    <t>187,10</t>
  </si>
  <si>
    <t>LASTRO COM PREPARO DE FUNDO, LARGURA MAIOR OU IGUAL A 1,5 M, COM CAMADA DE AREIA, LANÇAMENTO MECANIZADO, EM LOCAL COM NÍVEL BAIXO DE INTERFERÊNCIA. AF_06/2016</t>
  </si>
  <si>
    <t>81,25</t>
  </si>
  <si>
    <t>LASTRO COM PREPARO DE FUNDO, LARGURA MAIOR OU IGUAL A 1,5 M, COM CAMADA DE BRITA, LANÇAMENTO MECANIZADO, EM LOCAL COM NÍVEL BAIXO DE INTERFERÊNCIA. AF_06/2016</t>
  </si>
  <si>
    <t>145,66</t>
  </si>
  <si>
    <t>LASTRO COM PREPARO DE FUNDO, LARGURA MAIOR OU IGUAL A 1,5 M, COM CAMADA DE AREIA, LANÇAMENTO MECANIZADO, EM LOCAL COM NÍVEL ALTO DE INTERFERÊNCIA. AF_06/2016</t>
  </si>
  <si>
    <t>LASTRO COM PREPARO DE FUNDO, LARGURA MAIOR OU IGUAL A 1,5 M, COM CAMADA DE BRITA, LANÇAMENTO MECANIZADO, EM LOCAL COM NÍVEL ALTO DE INTERFERÊNCIA. AF_06/2016</t>
  </si>
  <si>
    <t>152,57</t>
  </si>
  <si>
    <t>FORNECIMENTO E LANCAMENTO DE BRITA N. 4</t>
  </si>
  <si>
    <t>FORNECIMENTO E ASSENTAMENTO DE BRITA 2-DRENOS E FILTROS   MM</t>
  </si>
  <si>
    <t>83,78</t>
  </si>
  <si>
    <t>COMPACTACAO MECANICA A 95% DO PROCTOR NORMAL - PAVIMENTACAO URBANA</t>
  </si>
  <si>
    <t>COMPACTACAO MECANICA A 100% DO PROCTOR NORMAL - PAVIMENTACAO URBANA</t>
  </si>
  <si>
    <t>COMPACTACAO MECANICA, SEM CONTROLE DO GC (C/COMPACTADOR PLACA 400 KG)</t>
  </si>
  <si>
    <t>COMPACTACAO MECANICA C/ CONTROLE DO GC&gt;=95% DO PN (AREAS) (C/MONIVELADORA 140 HP E ROLO COMPRESSOR VIBRATORIO 80 HP)</t>
  </si>
  <si>
    <t>ESPALHAMENTO DE MATERIAL DE 1A CATEGORIA COM TRATOR DE ESTEIRA COM 153HP</t>
  </si>
  <si>
    <t>ESPALHAMENTO DE MATERIAL EM BOTA FORA, COM UTILIZACAO DE TRATOR DE ESTEIRAS DE 165 HP</t>
  </si>
  <si>
    <t>UMIDIFICAÇÃO DE MATERIAL PARA VALAS COM CAMINHÃO PIPA 10000L. AF_11/2016</t>
  </si>
  <si>
    <t>ALVENARIA EM TIJOLO CERAMICO MACICO 5X10X20CM 1 VEZ (ESPESSURA 20CM), ASSENTADO COM ARGAMASSA TRACO 1:2:8 (CIMENTO, CAL E AREIA)</t>
  </si>
  <si>
    <t>ALVENARIA EM TIJOLO CERAMICO MACICO 5X10X20CM 1/2 VEZ (ESPESSURA 10CM), ASSENTADO COM ARGAMASSA TRACO 1:2:8 (CIMENTO, CAL E AREIA)</t>
  </si>
  <si>
    <t>ALVENARIA EM TIJOLO CERAMICO MACICO 5X10X20CM 1 1/2 VEZ (ESPESSURA 30CM), ASSENTADO COM ARGAMASSA TRACO 1:2:8 (CIMENTO, CAL E AREIA)</t>
  </si>
  <si>
    <t>214,06</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</si>
  <si>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</si>
  <si>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</si>
  <si>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39,80</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</si>
  <si>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</si>
  <si>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</si>
  <si>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</si>
  <si>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</si>
  <si>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64,66</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</si>
  <si>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</si>
  <si>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</si>
  <si>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35,77</t>
  </si>
  <si>
    <t>ALVENARIA DE VEDAÇÃO DE BLOCOS CERÂMICOS FURADOS NA VERTICAL DE 14X19X39CM (ESPESSURA 14CM) DE PAREDES COM ÁREA LÍQUIDA MAIOR OU IGUAL A 6M² SEM VÃOS E ARGAMASSA DE ASSENTAMENTO COM PREPARO EM BETONEIRA. AF_06/2014</t>
  </si>
  <si>
    <t>49,70</t>
  </si>
  <si>
    <t>ALVENARIA DE VEDAÇÃO DE BLOCOS CERÂMICOS FURADOS NA VERTICAL DE 14X19X39CM (ESPESSURA 14CM) DE PAREDES COM ÁREA LÍQUIDA MAIOR OU IGUAL A 6M² SEM VÃOS E ARGAMASSA DE ASSENTAMENTO COM PREPARO MANUAL. AF_06/2014</t>
  </si>
  <si>
    <t>50,57</t>
  </si>
  <si>
    <t>ALVENARIA DE VEDAÇÃO DE BLOCOS CERÂMICOS FURADOS NA VERTICAL DE 19X19X39CM (ESPESSURA 19CM) DE PAREDES COM ÁREA LÍQUIDA MAIOR OU IGUAL A 6M² SEM VÃOS E ARGAMASSA DE ASSENTAMENTO COM PREPARO EM BETONEIRA. AF_06/2014</t>
  </si>
  <si>
    <t>59,14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</si>
  <si>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</si>
  <si>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</si>
  <si>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45,35</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</si>
  <si>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</si>
  <si>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</si>
  <si>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60,67</t>
  </si>
  <si>
    <t>ALVENARIA DE VEDAÇÃO DE BLOCOS CERÂMICOS FURADOS NA VERTICAL DE 19X19X39CM (ESPESSURA 19CM) DE PAREDES COM ÁREA LÍQUIDA MENOR QUE 6M² COM VÃOS E ARGAMASSA DE ASSENTAMENTO COM PREPARO EM BETONEIRA. AF_06/2014</t>
  </si>
  <si>
    <t>69,86</t>
  </si>
  <si>
    <t>ALVENARIA DE VEDAÇÃO DE BLOCOS CERÂMICOS FURADOS NA VERTICAL DE 19X19X39CM (ESPESSURA 19CM) DE PAREDES COM ÁREA LÍQUIDA MENOR QUE 6M² COM VÃOS E ARGAMASSA DE ASSENTAMENTO COM PREPARO MANUAL. AF_06/2014</t>
  </si>
  <si>
    <t>70,88</t>
  </si>
  <si>
    <t>ALVENARIA DE VEDAÇÃO DE BLOCOS CERÂMICOS FURADOS NA VERTICAL DE 9X19X39CM (ESPESSURA 9CM) DE PAREDES COM ÁREA LÍQUIDA MAIOR OU IGUAL A 6M² COM VÃOS E ARGAMASSA DE ASSENTAMENTO COM PREPARO EM BETONEIRA. AF_06/2014</t>
  </si>
  <si>
    <t>38,62</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</si>
  <si>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</si>
  <si>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</si>
  <si>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</si>
  <si>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54,28</t>
  </si>
  <si>
    <t>ALVENARIA DE VEDAÇÃO DE BLOCOS CERÂMICOS FURADOS NA VERTICAL DE 19X19X39CM (ESPESSURA 19CM) DE PAREDES COM ÁREA LÍQUIDA MAIOR OU IGUAL A 6M² COM VÃOS E ARGAMASSA DE ASSENTAMENTO COM PREPARO EM BETONEIRA. AF_06/2014</t>
  </si>
  <si>
    <t>62,94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</si>
  <si>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</si>
  <si>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</si>
  <si>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69,76</t>
  </si>
  <si>
    <t>ALVENARIA DE VEDAÇÃO DE BLOCOS CERÂMICOS FURADOS NA HORIZONTAL DE 9X19X19CM (ESPESSURA 9CM) DE PAREDES COM ÁREA LÍQUIDA MENOR QUE 6M² SEM VÃOS E ARGAMASSA DE ASSENTAMENTO COM PREPARO MANUAL. AF_06/2014</t>
  </si>
  <si>
    <t>70,48</t>
  </si>
  <si>
    <t>ALVENARIA DE VEDAÇÃO DE BLOCOS CERÂMICOS FURADOS NA HORIZONTAL DE 11,5X19X19CM (ESPESSURA 11,5CM) DE PAREDES COM ÁREA LÍQUIDA MENOR QUE 6M² SEM VÃOS E ARGAMASSA DE ASSENTAMENTO COM PREPARO EM BETONEIRA. AF_06/2014</t>
  </si>
  <si>
    <t>66,32</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</si>
  <si>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</si>
  <si>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</si>
  <si>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76,78</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</si>
  <si>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</si>
  <si>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</si>
  <si>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119,33</t>
  </si>
  <si>
    <t>ALVENARIA DE VEDAÇÃO DE BLOCOS CERÂMICOS FURADOS NA HORIZONTAL DE 14X9X19CM (ESPESSURA 14CM, BLOCO DEITADO) DE PAREDES COM ÁREA LÍQUIDA MENOR QUE 6M² SEM VÃOS E ARGAMASSA DE ASSENTAMENTO COM PREPARO MANUAL. AF_06/2014</t>
  </si>
  <si>
    <t>120,32</t>
  </si>
  <si>
    <t>ALVENARIA DE VEDAÇÃO DE BLOCOS CERÂMICOS FURADOS NA HORIZONTAL DE 9X19X19CM (ESPESSURA 9CM) DE PAREDES COM ÁREA LÍQUIDA MAIOR OU IGUAL A 6M² SEM VÃOS E ARGAMASSA DE ASSENTAMENTO COM PREPARO EM BETONEIRA. AF_06/2014</t>
  </si>
  <si>
    <t>59,40</t>
  </si>
  <si>
    <t>ALVENARIA DE VEDAÇÃO DE BLOCOS CERÂMICOS FURADOS NA HORIZONTAL DE 9X19X19CM (ESPESSURA 9CM) DE PAREDES COM ÁREA LÍQUIDA MAIOR OU IGUAL A 6M² SEM VÃOS E ARGAMASSA DE ASSENTAMENTO COM PREPARO MANUAL. AF_06/2014</t>
  </si>
  <si>
    <t>60,12</t>
  </si>
  <si>
    <t>ALVENARIA DE VEDAÇÃO DE BLOCOS CERÂMICOS FURADOS NA HORIZONTAL DE 11,5X19X19CM (ESPESSURA 11,5M) DE PAREDES COM ÁREA LÍQUIDA MAIOR OU IGUAL A 6M² SEM VÃOS E ARGAMASSA DE ASSENTAMENTO COM PREPARO EM BETONEIRA. AF_06/2014</t>
  </si>
  <si>
    <t>56,09</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</si>
  <si>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</si>
  <si>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</si>
  <si>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</si>
  <si>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</si>
  <si>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</si>
  <si>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98,24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</si>
  <si>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</si>
  <si>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</si>
  <si>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79,41</t>
  </si>
  <si>
    <t>ALVENARIA DE VEDAÇÃO DE BLOCOS CERÂMICOS FURADOS NA HORIZONTAL DE 11,5X19X19CM (ESPESSURA 11,5CM) DE PAREDES COM ÁREA LÍQUIDA MENOR QUE 6M² COM VÃOS E ARGAMASSA DE ASSENTAMENTO COM PREPARO EM BETONEIRA. AF_06/2014</t>
  </si>
  <si>
    <t>75,59</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</si>
  <si>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</si>
  <si>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</si>
  <si>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89,21</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</si>
  <si>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</si>
  <si>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</si>
  <si>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138,69</t>
  </si>
  <si>
    <t>ALVENARIA DE VEDAÇÃO DE BLOCOS CERÂMICOS FURADOS NA HORIZONTAL DE 14X9X19CM (ESPESSURA 14CM, BLOCO DEITADO) DE PAREDES COM ÁREA LÍQUIDA MENOR QUE 6M² COM VÃOS E ARGAMASSA DE ASSENTAMENTO COM PREPARO MANUAL. AF_06/2014</t>
  </si>
  <si>
    <t>139,68</t>
  </si>
  <si>
    <t>ALVENARIA DE VEDAÇÃO DE BLOCOS CERÂMICOS FURADOS NA HORIZONTAL DE 9X19X19CM (ESPESSURA 9CM) DE PAREDES COM ÁREA LÍQUIDA MAIOR OU IGUAL A 6M² COM VÃOS E ARGAMASSA DE ASSENTAMENTO COM PREPARO EM BETONEIRA. AF_06/2014</t>
  </si>
  <si>
    <t>65,01</t>
  </si>
  <si>
    <t>ALVENARIA DE VEDAÇÃO DE BLOCOS CERÂMICOS FURADOS NA HORIZONTAL DE 9X19X19CM (ESPESSURA 9CM) DE PAREDES COM ÁREA LÍQUIDA MAIOR OU IGUAL A 6M² COM VÃOS E ARGAMASSA DE ASSENTAMENTO COM PREPARO MANUAL. AF_06/2014</t>
  </si>
  <si>
    <t>65,73</t>
  </si>
  <si>
    <t>ALVENARIA DE VEDAÇÃO DE BLOCOS CERÂMICOS FURADOS NA HORIZONTAL DE 11,5X19X19CM (ESPESSURA 11,5CM) DE PAREDES COM ÁREA LÍQUIDA MAIOR OU IGUAL A 6M² COM VÃOS E ARGAMASSA DE ASSENTAMENTO COM PREPARO EM BETONEIRA. AF_06/2014</t>
  </si>
  <si>
    <t>61,75</t>
  </si>
  <si>
    <t>ALVENARIA DE VEDAÇÃO DE BLOCOS CERÂMICOS FURADOS NA HORIZONTAL DE 11,5X19X19CM (ESPESSURA 11,5CM) DE PAREDES COM ÁREA LÍQUIDA MAIOR OU IGUAL A 6M² COM VÃOS E ARGAMASSA DE ASSENTAMENTO COM PREPARO MANUAL. AF_06/2014</t>
  </si>
  <si>
    <t>62,67</t>
  </si>
  <si>
    <t>ALVENARIA DE VEDAÇÃO DE BLOCOS CERÂMICOS FURADOS NA HORIZONTAL DE 9X14X19CM (ESPESSURA 9CM) DE PAREDES COM ÁREA LÍQUIDA MAIOR OU IGUAL A 6M² COM VÃOS E ARGAMASSA DE ASSENTAMENTO COM PREPARO EM BETONEIRA. AF_06/2014</t>
  </si>
  <si>
    <t>70,64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</si>
  <si>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</si>
  <si>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</si>
  <si>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108,97</t>
  </si>
  <si>
    <t>ALVENARIA DE VEDAÇÃO DE BLOCOS CERÂMICOS FURADOS NA HORIZONTAL DE 14X9X19CM (ESPESSURA 14CM, BLOCO DEITADO) DE PAREDES COM ÁREA LÍQUIDA MAIOR OU IGUAL A 6M² COM VÃOS E ARGAMASSA DE ASSENTAMENTO COM PREPARO MANUAL. AF_06/2014</t>
  </si>
  <si>
    <t>109,96</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</si>
  <si>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</si>
  <si>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9X19X19CM (ESPESSURA 9CM), PARA EDIFICAÇÃO HABITACIONAL UNIFAMILIAR (CASA) E EDIFICAÇÃO PÚBLICA PADRÃO. AF_11/2014</t>
  </si>
  <si>
    <t>(COMPOSIÇÃO REPRESENTATIVA) DO SERVIÇO DE ALVENARIA DE VEDAÇÃO DE BLOCOS VAZADOS DE CERÂMICA DE 14X9X19CM (ESPESSURA 14CM, BLOCO DEITADO), PARA EDIFICAÇÃO HABITACIONAL UNIFAMILIAR (CASA) E EDIFICAÇÃO PÚBLICA PADRÃO. AF_12/2014</t>
  </si>
  <si>
    <t>116,34</t>
  </si>
  <si>
    <t>ALVENARIA DE VEDAÇÃO DE BLOCOS CERÂMICOS FURADOS NA VERTICAL DE 14X19X39CM (ESPESSURA 14CM) DE PAREDES COM ÁREA LÍQUIDA MENOR QUE 6M2 COM VÃOS E ARGAMASSA DE ASSENTAMENTO COM PREPARO MANUAL. AF_06/2014</t>
  </si>
  <si>
    <t>61,54</t>
  </si>
  <si>
    <t>ALVENARIA DE EMBASAMENTO EM TIJOLOS CERAMICOS MACICOS 5X10X20CM, ASSENTADO  COM ARGAMASSA TRACO 1:2:8 (CIMENTO, CAL E AREIA)</t>
  </si>
  <si>
    <t>617,30</t>
  </si>
  <si>
    <t>ALVENARIA ESTRUTURAL DE BLOCOS CERÂMICOS 14X19X39, (ESPESSURA DE 14 CM), PARA PAREDES COM ÁREA LÍQUIDA MENOR QUE 6M², SEM VÃOS, UTILIZANDO PALHETA E ARGAMASSA DE ASSENTAMENTO COM PREPARO EM BETONEIRA. AF_12/2014</t>
  </si>
  <si>
    <t>49,30</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</si>
  <si>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</si>
  <si>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</si>
  <si>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44,53</t>
  </si>
  <si>
    <t>ALVENARIA ESTRUTURAL DE BLOCOS CERÂMICOS 14X19X39, (ESPESSURA DE 14 CM), PARA PAREDES COM ÁREA LÍQUIDA MAIOR OU IGUAL QUE 6M², SEM VÃOS, UTILIZANDO PALHETA E ARGAMASSA DE ASSENTAMENTO COM PREPARO MANUAL. AF_12/2014</t>
  </si>
  <si>
    <t>46,41</t>
  </si>
  <si>
    <t>ALVENARIA ESTRUTURAL DE BLOCOS CERÂMICOS 14X19X39, (ESPESSURA DE 14 CM), PARA PAREDES COM ÁREA LÍQUIDA MENOR QUE 6M², COM VÃOS, UTILIZANDO PALHETA E ARGAMASSA DE ASSENTAMENTO COM PREPARO EM BETONEIRA. AF_12/2014</t>
  </si>
  <si>
    <t>53,71</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</si>
  <si>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</si>
  <si>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</si>
  <si>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47,13</t>
  </si>
  <si>
    <t>ALVENARIA ESTRUTURAL DE BLOCOS CERÂMICOS 14X19X39, (ESPESSURA DE 14 CM), PARA PAREDES COM ÁREA LÍQUIDA MAIOR OU IGUAL A 6M², COM VÃOS, UTILIZANDO PALHETA E ARGAMASSA DE ASSENTAMENTO COM PREPARO MANUAL. AF_12/2014</t>
  </si>
  <si>
    <t>49,01</t>
  </si>
  <si>
    <t>ALVENARIA ESTRUTURAL DE BLOCOS CERÂMICOS 14X19X29, (ESPESSURA DE 14 CM), PARA PAREDES COM ÁREA LÍQUIDA MENOR QUE 6M², SEM VÃOS, UTILIZANDO PALHETA E ARGAMASSA DE ASSENTAMENTO COM PREPARO EM BETONEIRA. AF_12/2014</t>
  </si>
  <si>
    <t>58,24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</si>
  <si>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</si>
  <si>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</si>
  <si>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53,52</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</si>
  <si>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</si>
  <si>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</si>
  <si>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64,28</t>
  </si>
  <si>
    <t>ALVENARIA ESTRUTURAL DE BLOCOS CERÂMICOS 14X19X29, (ESPESSURA DE 14 CM), PARA PAREDES COM ÁREA LÍQUIDA MENOR QUE 6M², COM VÃOS, UTILIZANDO PALHETA E ARGAMASSA DE ASSENTAMENTO COM PREPARO MANUAL. AF_12/2014</t>
  </si>
  <si>
    <t>66,37</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</si>
  <si>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</si>
  <si>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</si>
  <si>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</si>
  <si>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59,39</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</si>
  <si>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</si>
  <si>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</si>
  <si>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54,62</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</si>
  <si>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</si>
  <si>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</si>
  <si>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</si>
  <si>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69,64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</si>
  <si>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</si>
  <si>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</si>
  <si>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61,86</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</si>
  <si>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</si>
  <si>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</si>
  <si>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</si>
  <si>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63,76</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</si>
  <si>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</si>
  <si>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</si>
  <si>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77,63</t>
  </si>
  <si>
    <t>ALVENARIA ESTRUTURAL DE BLOCOS CERÂMICOS 14X19X29, (ESPESSURA DE 14 CM), PARA PAREDES COM ÁREA LÍQUIDA MENOR QUE 6M², COM VÃOS, UTILIZANDO COLHER DE PEDREIRO E ARGAMASSA DE ASSENTAMENTO COM PREPARO MANUAL. AF_12/2014</t>
  </si>
  <si>
    <t>80,60</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</si>
  <si>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</si>
  <si>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</si>
  <si>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72,17</t>
  </si>
  <si>
    <t>COBOGO CERAMICO (ELEMENTO VAZADO), 9X20X20CM, ASSENTADO COM ARGAMASSA TRACO 1:4 DE CIMENTO E AREIA</t>
  </si>
  <si>
    <t>124,15</t>
  </si>
  <si>
    <t>ALVENARIA DE VEDAÇÃO DE BLOCOS VAZADOS DE CONCRETO DE 9X19X39CM (ESPESSURA 9CM) DE PAREDES COM ÁREA LÍQUIDA MENOR QUE 6M² SEM VÃOS E ARGAMASSA DE ASSENTAMENTO COM PREPARO EM BETONEIRA. AF_06/2014</t>
  </si>
  <si>
    <t>46,58</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</si>
  <si>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</si>
  <si>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</si>
  <si>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59,86</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</si>
  <si>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</si>
  <si>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EM BETONEIRA. AF_06/2014</t>
  </si>
  <si>
    <t>ALVENARIA DE VEDAÇÃO DE BLOCOS VAZADOS DE CONCRETO DE 19X19X39CM (ESPESSURA 19CM) DE PAREDES COM ÁREA LÍQUIDA MENOR QUE 6M² SEM VÃOS E ARGAMASSA DE ASSENTAMENTO COM PREPARO MANUAL. AF_06/2014</t>
  </si>
  <si>
    <t>72,53</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</si>
  <si>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</si>
  <si>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</si>
  <si>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</si>
  <si>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</si>
  <si>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56,38</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</si>
  <si>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</si>
  <si>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</si>
  <si>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67,99</t>
  </si>
  <si>
    <t>ALVENARIA DE VEDAÇÃO DE BLOCOS VAZADOS DE CONCRETO DE 9X19X39CM (ESPESSURA 9CM) DE PAREDES COM ÁREA LÍQUIDA MENOR QUE 6M² COM VÃOS E ARGAMASSA DE ASSENTAMENTO COM PREPARO EM BETONEIRA. AF_06/2014</t>
  </si>
  <si>
    <t>52,76</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</si>
  <si>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</si>
  <si>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</si>
  <si>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66,07</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</si>
  <si>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</si>
  <si>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</si>
  <si>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</si>
  <si>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78,78</t>
  </si>
  <si>
    <t>ALVENARIA DE VEDAÇÃO DE BLOCOS VAZADOS DE CONCRETO DE 9X19X39CM (ESPESSURA 9CM) DE PAREDES COM ÁREA LÍQUIDA MAIOR OU IGUAL A 6M² COM VÃOS E ARGAMASSA DE ASSENTAMENTO COM PREPARO EM BETONEIRA. AF_06/2014</t>
  </si>
  <si>
    <t>46,33</t>
  </si>
  <si>
    <t>ALVENARIA DE VEDAÇÃO DE BLOCOS VAZADOS DE CONCRETO DE 9X19X39CM (ESPESSURA 9CM) DE PAREDES COM ÁREA LÍQUIDA MAIOR OU IGUAL A 6M² COM VÃOS E ARGAMASSA DE ASSENTAMENTO COM PREPARO MANUAL. AF_06/2014</t>
  </si>
  <si>
    <t>46,97</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</si>
  <si>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</si>
  <si>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</si>
  <si>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</si>
  <si>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70,91</t>
  </si>
  <si>
    <t>ALVENARIA DE VEDAÇÃO DE BLOCOS VAZADOS DE CONCRETO DE 19X19X39CM (ESPESSURA 19CM) DE PAREDES COM ÁREA LÍQUIDA MAIOR OU IGUAL A 6M² COM VÃOS E ARGAMASSA DE ASSENTAMENTO COM PREPARO MANUAL. AF_06/2014</t>
  </si>
  <si>
    <t>71,86</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</si>
  <si>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</si>
  <si>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</si>
  <si>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</si>
  <si>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60,22</t>
  </si>
  <si>
    <t>COBOGO DE CONCRETO (ELEMENTO VAZADO), 7X50X50CM, ASSENTADO COM ARGAMASSA TRACO 1:4 (CIMENTO E AREIA)</t>
  </si>
  <si>
    <t>100,98</t>
  </si>
  <si>
    <t>COBOGO DE CONCRETO (ELEMENTO VAZADO), 7X50X50CM, ASSENTADO COM ARGAMASSA TRACO 1:3 (CIMENTO E AREIA)</t>
  </si>
  <si>
    <t>101,12</t>
  </si>
  <si>
    <t>COBOGO DE CONCRETO (ELEMENTO VAZADO), 10X29X39CM ABERTURA COM VIDRO, ASSENTADO COM ARGAMASSA TRACO 1:4 (CIMENTO E AREIA MEDIA NAO PENEIRADA)</t>
  </si>
  <si>
    <t>172,73</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</si>
  <si>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</si>
  <si>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</si>
  <si>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</si>
  <si>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</si>
  <si>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</si>
  <si>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</si>
  <si>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</si>
  <si>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</si>
  <si>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</si>
  <si>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59,50</t>
  </si>
  <si>
    <t>ALVENARIA DE BLOCOS DE CONCRETO ESTRUTURAL 14X19X29 CM, (ESPESSURA 14 CM), FBK = 4,5 MPA, PARA PAREDES COM ÁREA LÍQUIDA MAIOR OU IGUAL A 6M², SEM VÃOS, UTILIZANDO PALHETA. AF_12/2014</t>
  </si>
  <si>
    <t>57,03</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</si>
  <si>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</si>
  <si>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</si>
  <si>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</si>
  <si>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</si>
  <si>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59,24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</si>
  <si>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</si>
  <si>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</si>
  <si>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77,42</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</si>
  <si>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</si>
  <si>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</si>
  <si>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60,99</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</si>
  <si>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</si>
  <si>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</si>
  <si>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71,57</t>
  </si>
  <si>
    <t>ALVENARIA DE BLOCOS DE CONCRETO ESTRUTURAL 14X19X39 CM, (ESPESSURA 14 CM), FBK = 4,5 MPA, PARA PAREDES COM ÁREA LÍQUIDA MENOR QUE 6M², COM VÃOS, UTILIZANDO COLHER DE PEDREIRO. AF_12/2014</t>
  </si>
  <si>
    <t>70,83</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</si>
  <si>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</si>
  <si>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</si>
  <si>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</si>
  <si>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</si>
  <si>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71,94</t>
  </si>
  <si>
    <t>ALVENARIA DE BLOCOS DE CONCRETO ESTRUTURAL 14X19X29 CM, (ESPESSURA 14 CM), FBK = 4,5 MPA, PARA PAREDES COM ÁREA LÍQUIDA MAIOR OU IGUAL A 6M², SEM VÃOS, UTILIZANDO COLHER DE PEDREIRO. AF_12/2014</t>
  </si>
  <si>
    <t>69,47</t>
  </si>
  <si>
    <t>ALVENARIA DE BLOCOS DE CONCRETO ESTRUTURAL 14X19X29 CM, (ESPESSURA 14 CM) FBK = 14,0 MPA, PARA PAREDES COM ÁREA LÍQUIDA MENOR QUE 6M², SEM VÃOS, UTILIZANDO COLHER DE PEDREIRO. AF_12/2014</t>
  </si>
  <si>
    <t>89,60</t>
  </si>
  <si>
    <t>ALVENARIA DE BLOCOS DE CONCRETO ESTRUTURAL 14X19X29 CM, (ESPESSURA 14 CM) FBK = 14,0 MPA, PARA PAREDES COM ÁREA LÍQUIDA MAIOR OU IGUAL A 6M², SEM VÃOS, UTILIZANDO COLHER DE PEDREIRO. AF_12/2014</t>
  </si>
  <si>
    <t>86,92</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</si>
  <si>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</si>
  <si>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</si>
  <si>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</si>
  <si>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98,12</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</si>
  <si>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</si>
  <si>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</si>
  <si>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</si>
  <si>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BLOCOS DE VIDRO TIPO CANELADO 19X19X8CM, ASSENTADO COM ARGAMASSA TRACO 1:3 (CIMENTO E AREIA GROSSA) PREPARO MECANICO, COM REJUNTAMENTO EM CIMENTO BRANCO E BARRAS DE ACO</t>
  </si>
  <si>
    <t>482,31</t>
  </si>
  <si>
    <t>BLOCOS DE VIDRO TIPO XADREZ 20X20X10CM, ASSENTADO COM ARGAMASSA TRACO 1:3 (CIMENTO E AREIA GROSSA) PREPARO MECANICO, COM REJUNTAMENTO EM CIMENTO BRANCO E BARRAS DE ACO</t>
  </si>
  <si>
    <t>485,81</t>
  </si>
  <si>
    <t>BLOCOS DE VIDRO TIPO XADREZ 20X10X8CM, ASSENTADO COM ARGAMASSA TRACO 1:3 (CIMENTO E AREIA GROSSA) PREPARO MECANICO, COM REJUNTAMENTO EM CIMENTO BRANCO E BARRAS DE ACO</t>
  </si>
  <si>
    <t>489,31</t>
  </si>
  <si>
    <t>RETIRADA DE DIVISORIAS EM CHAPAS DE MADEIRA, COM MONTANTES METALICOS</t>
  </si>
  <si>
    <t>RECOLOCACAO DE PLACAS DIVISORIAS DE GRANILITE, CONSIDERANDO REAPROVEITAMENTO DO MATERIAL</t>
  </si>
  <si>
    <t>55,72</t>
  </si>
  <si>
    <t>RECOLOCACAO DE DIVISORIAS TIPO CHAPAS OU TABUAS, EXCLUSIVE ENTARUGAMENTO, CONSIDERANDO REAPROVEITAMENTO DO MATERIAL</t>
  </si>
  <si>
    <t>RECOLOCACAO DE DIVISORIAS TIPO CHAPAS OU TABUAS, INCLUSIVE ENTARUGAMENTO, CONSIDERANDO REAPROVEITAMENTO DO MATERIAL</t>
  </si>
  <si>
    <t>DIVISORIA EM MARMORITE ESPESSURA 35MM, CHUMBAMENTO NO PISO E PAREDE COM ARGAMASSA DE CIMENTO E AREIA, POLIMENTO MANUAL, EXCLUSIVE FERRAGENS</t>
  </si>
  <si>
    <t>294,01</t>
  </si>
  <si>
    <t>DIVISORIA EM MADEIRA COMPENSADA RESINADA ESPESSURA 6MM, ESTRUTURADA EM MADEIRA DE LEI 3"X3"</t>
  </si>
  <si>
    <t>213,65</t>
  </si>
  <si>
    <t>DIVISORIA EM MARMORE BRANCO POLIDO, ESPESSURA 3 CM, ASSENTADO COM ARGAMASSA TRACO 1:4 (CIMENTO E AREIA), ARREMATE COM CIMENTO BRANCO, EXCLUSIVE FERRAGENS</t>
  </si>
  <si>
    <t>553,42</t>
  </si>
  <si>
    <t>DIVISORIA EM GRANITO BRANCO POLIDO, ESP = 3CM, ASSENTADO COM ARGAMASSA TRACO 1:4, ARREMATE EM CIMENTO BRANCO, EXCLUSIVE FERRAGENS</t>
  </si>
  <si>
    <t>340,20</t>
  </si>
  <si>
    <t>PAREDE COM PLACAS DE GESSO ACARTONADO (DRYWALL), PARA USO INTERNO, COM DUAS FACES SIMPLES E ESTRUTURA METÁLICA COM GUIAS SIMPLES, SEM VÃOS. AF_06/2017_P</t>
  </si>
  <si>
    <t>72,57</t>
  </si>
  <si>
    <t>PAREDE COM PLACAS DE GESSO ACARTONADO (DRYWALL), PARA USO INTERNO, COM DUAS FACES SIMPLES E ESTRUTURA METÁLICA COM GUIAS SIMPLES, COM VÃOS AF_06/2017_P</t>
  </si>
  <si>
    <t>80,05</t>
  </si>
  <si>
    <t>PAREDE COM PLACAS DE GESSO ACARTONADO (DRYWALL), PARA USO INTERNO, COM DUAS FACES SIMPLES E ESTRUTURA METÁLICA COM GUIAS DUPLAS, SEM VÃOS. AF_06/2017_P</t>
  </si>
  <si>
    <t>91,78</t>
  </si>
  <si>
    <t>PAREDE COM PLACAS DE GESSO ACARTONADO (DRYWALL), PARA USO INTERNO, COM DUAS FACES SIMPLES E ESTRUTURA METÁLICA COM GUIAS DUPLAS, COM VÃOS. AF_06/2017_P</t>
  </si>
  <si>
    <t>106,16</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</si>
  <si>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</si>
  <si>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</si>
  <si>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</si>
  <si>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114,22</t>
  </si>
  <si>
    <t>PAREDE COM PLACAS DE GESSO ACARTONADO (DRYWALL), PARA USO INTERNO, COM UMA FACE SIMPLES E OUTRA FACE DUPLA E   ESTRUTURA METÁLICA COM GUIAS DUPLAS, COM VÃOS. AF_06/2017_P</t>
  </si>
  <si>
    <t>128,97</t>
  </si>
  <si>
    <t>PAREDE COM PLACAS DE GESSO ACARTONADO (DRYWALL), PARA USO INTERNO, COM DUAS FACES DUPLAS E ESTRUTURA METÁLICA COM GUIAS SIMPLES, SEM VÃOS. AF_06/2017_P</t>
  </si>
  <si>
    <t>117,45</t>
  </si>
  <si>
    <t>PAREDE COM PLACAS DE GESSO ACARTONADO (DRYWALL), PARA USO INTERNO, COM DUAS FACES DUPLAS E ESTRUTURA METÁLICA COM GUIAS SIMPLES, COM VÃOS. AF_06/2017_P</t>
  </si>
  <si>
    <t>125,67</t>
  </si>
  <si>
    <t>PAREDE COM PLACAS DE GESSO ACARTONADO (DRYWALL), PARA USO INTERNO COM DUAS FACES DUPLAS E ESTRUTURA METÁLICA COM GUIAS DUPLAS, SEM VÃOS. AF_06/2017</t>
  </si>
  <si>
    <t>136,66</t>
  </si>
  <si>
    <t>PAREDE COM PLACAS DE GESSO ACARTONADO (DRYWALL), PARA USO INTERNO, COM DUAS FACES DUPLAS E ESTRUTURA METÁLICA COM GUIAS DUPLAS, COM VÃOS. AF_06/2017_P</t>
  </si>
  <si>
    <t>151,78</t>
  </si>
  <si>
    <t>PAREDE COM PLACAS DE GESSO ACARTONADO (DRYWALL), PARA USO INTERNO, COM UMA FACE SIMPLES E ESTRUTURA METÁLICA COM GUIAS SIMPLES, SEM VÃOS. AF_06/2017_P</t>
  </si>
  <si>
    <t>46,44</t>
  </si>
  <si>
    <t>PAREDE COM PLACAS DE GESSO ACARTONADO (DRYWALL), PARA USO INTERNO, COM UMA FACE SIMPLES E ESTRUTURA METÁLICA COM GUIAS SIMPLES, COM VÃOS. AF_06/2017_P</t>
  </si>
  <si>
    <t>53,70</t>
  </si>
  <si>
    <t>INSTALAÇÃO DE ISOLAMENTO COM LÃ DE ROCHA EM PAREDES DRYWALL. AF_06/2017</t>
  </si>
  <si>
    <t>INSTALAÇÃO DE REFORÇO METÁLICO EM PAREDE DRYWALL. AF_06/2017</t>
  </si>
  <si>
    <t>INSTALAÇÃO DE REFORÇO DE MADEIRA EM PAREDE DRYWALL. AF_06/2017</t>
  </si>
  <si>
    <t>ALVENARIA COM BLOCOS DE CONCRETO CELULAR 10X30X60CM, ESPESSURA 10CM, ASSENTADOS COM ARGAMASSA TRACO 1:2:9 (CIMENTO, CAL E AREIA) PREPARO MANUAL</t>
  </si>
  <si>
    <t>55,81</t>
  </si>
  <si>
    <t>ALVENARIA COM BLOCOS DE CONCRETO CELULAR 20X30X60CM, ESPESSURA 20CM, ASSENTADOS COM ARGAMASSA TRACO 1:2:9 (CIMENTO, CAL E AREIA) PREPARO MANUAL</t>
  </si>
  <si>
    <t>113,90</t>
  </si>
  <si>
    <t>REASSENTAMENTO DE PARALELEPIPEDO SOBRE COLCHAO DE PO DE PEDRA ESPESSURA 10CM, REJUNTADO COM BETUME E PEDRISCO, CONSIDERANDO APROVEITAMENTO DO PARALELEPIPEDO</t>
  </si>
  <si>
    <t>REASSENTAMENTO DE PARALELEPIPEDO SOBRE COLCHAO DE PO DE PEDRA ESPESSURA 10CM, REJUNTADO COM ARGAMASSA TRACO 1:3 (CIMENTO E AREIA), CONSIDERANDO APROVEITAMENTO DO PARALELEPIPEDO</t>
  </si>
  <si>
    <t>40,66</t>
  </si>
  <si>
    <t>RECOMPOSICAO DE PAVIMENTACAO TIPO BLOKRET SOBRE COLCHAO DE AREIA COM REAPROVEITAMENTO DE MATERIAL</t>
  </si>
  <si>
    <t>REJUNTAMENTO PAVIMENTACAO PARALELEPIPEDO BETUME CASCALH INCL MATERIAIS</t>
  </si>
  <si>
    <t>RECOMPOSICAO DE REVESTIMENTO PRIMARIO MEDIDO P/ VOLUME COMPACTADO</t>
  </si>
  <si>
    <t>DEMOLIÇÃO DE PAVIMENTAÇÃO ASFÁLTICA COM UTILIZAÇÃO DE MARTELO PERFURADOR, ESPESSURA ATÉ 15 CM, EXCLUSIVE CARGA E TRANSPORTE</t>
  </si>
  <si>
    <t>BASE DE SOLO CIMENTO 2% MISTURA EM USINA, COMPACTACAO 100% PROCTOR INTERMEDIARIO, EXCLUSIVE ESCAVACAO, CARGA E TRANSPORTE DO SOLO</t>
  </si>
  <si>
    <t>BASE DE SOLO CIMENTO 4% MISTURA EM USINA, COMPACTACAO 100% PROCTOR NORMAL, EXCLUSIVE ESCAVACAO, CARGA E TRANSPORTE DO SOLO</t>
  </si>
  <si>
    <t>BASE DE SOLO CIMENTO 6% COM MISTURA EM USINA, COMPACTACAO 100% PROCTOR NORMAL, EXCLUSIVE ESCAVACAO, CARGA E TRANSPORTE DO SOLO</t>
  </si>
  <si>
    <t>50,79</t>
  </si>
  <si>
    <t>BASE DE SOLO - BRITA (40/60), MISTURA EM USINA, COMPACTACAO 100% PROCTOR MODIFICADO, EXCLUSIVE ESCAVACAO, CARGA E TRANSPORTE</t>
  </si>
  <si>
    <t>66,86</t>
  </si>
  <si>
    <t>BASE DE SOLO - BRITA (50/50), MISTURA EM USINA, COMPACTACAO 100% PROCTOR MODIFICADO, EXCLUSIVE ESCAVACAO, CARGA E TRANSPORTE</t>
  </si>
  <si>
    <t>57,30</t>
  </si>
  <si>
    <t>REGULARIZACAO E COMPACTACAO DE SUBLEITO ATE 20 CM DE ESPESSURA</t>
  </si>
  <si>
    <t>EXECUÇÃO E COMPACTAÇÃO DE BASE E OU SUB BASE COM SOLO ESTABILIZADO GRANULOMETRICAMENTE - EXCLUSIVE ESCAVAÇÃO, CARGA E TRANSPORTE E SOLO. AF_09/2017</t>
  </si>
  <si>
    <t>6,97</t>
  </si>
  <si>
    <t>EXECUÇÃO E COMPACTAÇÃO DE BASE E OU SUB BASE COM SOLO PREDOMINANTEMENTE ARENOSO - EXCLUSIVE ESCAVAÇÃO, CARGA E TRANSPORTE E SOLO. AF_09/2017</t>
  </si>
  <si>
    <t>EXECUÇÃO E COMPACTAÇÃO DE BASE E OU SUB BASE COM SOLO MELHORADO COM CIMENTO (TEOR DE 2%) - EXCLUSIVE ESCAVAÇÃO, CARGA E TRANSPORTE E SOLO. AF_09/2017</t>
  </si>
  <si>
    <t>27,40</t>
  </si>
  <si>
    <t>EXECUÇÃO E COMPACTAÇÃO DE BASE E OU SUB BASE COM SOLO MELHORADO COM CIMENTO (TEOR DE 4%) - EXCLUSIVE ESCAVAÇÃO, CARGA E TRANSPORTE E SOLO. AF_09/2017</t>
  </si>
  <si>
    <t>44,96</t>
  </si>
  <si>
    <t>EXECUÇÃO E COMPACTAÇÃO DE BASE E OU SUB BASE COM SOLO CIMENTO (TEOR DE CIMENTO IGUAL A 6%) - EXCLUSIVE ESCAVAÇÃO, CARGA E TRANSPORTE E SOLO. AF_09/2017</t>
  </si>
  <si>
    <t>62,31</t>
  </si>
  <si>
    <t>EXECUÇÃO E COMPACTAÇÃO DE BASE E OU SUB BASE COM SOLO CIMENTO (TEOR DE CIMENTO IGUAL A 8%) - EXCLUSIVE ESCAVAÇÃO, CARGA E TRANSPORTE E SOLO. AF_09/2017</t>
  </si>
  <si>
    <t>82,86</t>
  </si>
  <si>
    <t>EXECUÇÃO E COMPACTAÇÃO DE BASE E OU SUB BASE COM BRITA GRADUADA SIMPLES - EXCLUSIVE CARGA E TRANSPORTE. AF_09/2017</t>
  </si>
  <si>
    <t>EXECUÇÃO E COMPACTAÇÃO DE BASE E OU SUB BASE COM BRITA GRADUADA TRATADA COM CIMENTO - EXCLUSIVE CARGA E TRANSPORTE. AF_09/2017</t>
  </si>
  <si>
    <t>144,91</t>
  </si>
  <si>
    <t>EXECUÇÃO E COMPACTAÇÃO DE BASE E OU SUB BASE COM CONCRETO COMPACTADO COM ROLO - EXCLUSIVE CARGA E TRANSPORTE. AF_09/2017</t>
  </si>
  <si>
    <t>157,47</t>
  </si>
  <si>
    <t>EXECUÇÃO E COMPACTAÇÃO DE BASE E OU SUB BASE COM PEDRA RACHÃO - EXCLUSIVE ESCAVAÇÃO, CARGA E TRANSPORTE. AF_09/2017</t>
  </si>
  <si>
    <t>93,90</t>
  </si>
  <si>
    <t>EXECUÇÃO E COMPACTAÇÃO DE BASE E OU SUB BASE COM MACADAME SECO - EXCLUSIVE ESCAVAÇÃO, CARGA E TRANSPORTE. AF_09/2017</t>
  </si>
  <si>
    <t>EXECUÇÃO DE IMPRIMAÇÃO COM ASFALTO DILUÍDO CM-30. AF_09/2017</t>
  </si>
  <si>
    <t>EXECUÇÃO DE IMPRIMAÇÃO LIGANTE (PINTURA DE LIGAÇÃO) COM EMULSÃO ASFÁLTICA RR-2C. AF_09/2017</t>
  </si>
  <si>
    <t>PAVIMENTO EM PARALELEPIPEDO SOBRE COLCHAO DE AREIA REJUNTADO COM ARGAMASSA DE CIMENTO E AREIA NO TRAÇO 1:3 (PEDRAS PEQUENAS 30 A 35 PECAS POR M2)</t>
  </si>
  <si>
    <t>71,75</t>
  </si>
  <si>
    <t>PINTURA DE LIGACAO COM EMULSAO RR-1C</t>
  </si>
  <si>
    <t>PINTURA DE LIGACAO COM EMULSAO RR-2C</t>
  </si>
  <si>
    <t>CONTENCAO LATERAL COM SOLO LOCAL PARA PAVIMENTO POLIEDRICO</t>
  </si>
  <si>
    <t>CORTE E PREPARO DE CORDAO DE PEDRA PARA PAVIMENTO POLIEDRICO</t>
  </si>
  <si>
    <t>CORTE E PREPARO DE PEDRA PARA PAVIMENTO POLIEDRICO</t>
  </si>
  <si>
    <t>DESMONTE MANUAL DE PEDRA PARA PAVIMENTO POLIEDRICO</t>
  </si>
  <si>
    <t>EXTRACAO, CARGA E ASSENTAMENTO DE CORDAO DE PEDRA PARA PAVIMENTO POLIEDRICO, EXCLUSIVE TRANSPORTE DE PEDRA E INDENIZACAO PEDREIRA</t>
  </si>
  <si>
    <t>EXTRACAO, CARGA, PREPARO E ASSENTAMENTO DE PEDRAS POLIEDRICAS, EXCLUSIVE TRANSPORTE DE PEDRA E INDENIZACAO PEDREIRA</t>
  </si>
  <si>
    <t>CAPA SELANTE COMPREENDENDO APLICAÇÃO DE ASFALTO NA PROPORÇÃO DE 0,7 A 1,5L / M2, DISTRIBUIÇÃO DE AGREGADOS DE 5 A 15KG/M2 E COMPACTAÇÃO COM ROLO - COM USO DA EMULSAO RR-2C, INCLUSO APLICACAO E COMPACTACAO</t>
  </si>
  <si>
    <t>AREIA ASFALTO A QUENTE (AAUQ) COM CAP 50/70, INCLUSO USINAGEM E APLICACAO, EXCLUSIVE TRANSPORTE</t>
  </si>
  <si>
    <t>766,63</t>
  </si>
  <si>
    <t>AREIA ASFALTO A FRIO (AAUF), COM EMULSAO RR-2C INCLUSO USINAGEM E APLICACAO, EXCLUSIVE TRANSPORTE</t>
  </si>
  <si>
    <t>606,28</t>
  </si>
  <si>
    <t>EXECUÇÃO DE PAVIMENTO EM PISO INTERTRAVADO, COM BLOCO PISOGRAMA DE 35 X 25 CM, ESPESSURA 6 CM. AF_12/2015</t>
  </si>
  <si>
    <t>EXECUÇÃO DE PAVIMENTO EM PISO INTERTRAVADO, COM BLOCO PISOGRAMA DE 35 X 25 CM, ESPESSURA 8 CM. AF_12/2015</t>
  </si>
  <si>
    <t>52,06</t>
  </si>
  <si>
    <t>EXECUÇÃO DE PAVIMENTO EM PISO INTERTRAVADO, COM BLOCO SEXTAVADO DE 25 X 25 CM, ESPESSURA 6 CM. AF_12/2015</t>
  </si>
  <si>
    <t>EXECUÇÃO DE PAVIMENTO EM PISO INTERTRAVADO, COM BLOCO SEXTAVADO DE 25 X 25 CM, ESPESSURA 8 CM. AF_12/2015</t>
  </si>
  <si>
    <t>48,27</t>
  </si>
  <si>
    <t>EXECUÇÃO DE PAVIMENTO EM PISO INTERTRAVADO, COM BLOCO SEXTAVADO DE 25 X 25 CM, ESPESSURA 10 CM. AF_12/2015</t>
  </si>
  <si>
    <t>61,70</t>
  </si>
  <si>
    <t>EXECUÇÃO DE PASSEIO EM PISO INTERTRAVADO, COM BLOCO RETANGULAR COR NATURAL DE 20 X 10 CM, ESPESSURA 6 CM. AF_12/2015</t>
  </si>
  <si>
    <t>54,83</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</si>
  <si>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</si>
  <si>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</si>
  <si>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50,24</t>
  </si>
  <si>
    <t>EXECUÇÃO DE VIA EM PISO INTERTRAVADO, COM BLOCO RETANGULAR COR NATURAL DE 20 X 10 CM, ESPESSURA 8 CM. AF_12/2015</t>
  </si>
  <si>
    <t>51,35</t>
  </si>
  <si>
    <t>EXECUÇÃO DE PÁTIO/ESTACIONAMENTO EM PISO INTERTRAVADO, COM BLOCO RETANGULAR DE 20 X 10 CM, ESPESSURA 10 CM. AF_12/2015</t>
  </si>
  <si>
    <t>62,10</t>
  </si>
  <si>
    <t>EXECUÇÃO DE VIA EM PISO INTERTRAVADO, COM BLOCO RETANGULAR DE 20 X 10 CM, ESPESSURA 10 CM. AF_12/2015</t>
  </si>
  <si>
    <t>EXECUÇÃO DE PASSEIO EM PISO INTERTRAVADO, COM BLOCO 16 FACES DE 22 X 11 CM, ESPESSURA 6 CM. AF_12/2015</t>
  </si>
  <si>
    <t>56,35</t>
  </si>
  <si>
    <t>EXECUÇÃO DE PÁTIO/ESTACIONAMENTO EM PISO INTERTRAVADO, COM BLOCO 16 FACES DE 22 X 11 CM, ESPESSURA 6 CM. AF_12/2015</t>
  </si>
  <si>
    <t>45,57</t>
  </si>
  <si>
    <t>EXECUÇÃO DE PÁTIO/ESTACIONAMENTO EM PISO INTERTRAVADO, COM BLOCO 16 FACES DE 22 X 11 CM, ESPESSURA 8 CM. AF_12/2015</t>
  </si>
  <si>
    <t>51,67</t>
  </si>
  <si>
    <t>EXECUÇÃO DE VIA EM PISO INTERTRAVADO, COM BLOCO 16 FACES DE 22 X 11 CM, ESPESSURA 8 CM. AF_12/2015</t>
  </si>
  <si>
    <t>52,75</t>
  </si>
  <si>
    <t>EXECUÇÃO DE PÁTIO/ESTACIONAMENTO EM PISO INTERTRAVADO, COM BLOCO 16 FACES DE 22 X 11 CM, ESPESSURA 10 CM. AF_12/2015</t>
  </si>
  <si>
    <t>EXECUÇÃO DE VIA EM PISO INTERTRAVADO, COM BLOCO 16 FACES DE 22 X 11 CM, ESPESSURA 10 CM. AF_12/2015</t>
  </si>
  <si>
    <t>64,71</t>
  </si>
  <si>
    <t>EXECUÇÃO DE PASSEIO EM PISO INTERTRAVADO, COM BLOCO RETANGULAR COLORIDO DE 20 X 10 CM, ESPESSURA 6 CM. AF_12/2015</t>
  </si>
  <si>
    <t>59,68</t>
  </si>
  <si>
    <t>EXECUÇÃO DE PÁTIO/ESTACIONAMENTO EM PISO INTERTRAVADO, COM BLOCO RETANGULAR COLORIDO DE 20 X 10 CM, ESPESSURA 6 CM. AF_12/2015</t>
  </si>
  <si>
    <t>48,78</t>
  </si>
  <si>
    <t>EXECUÇÃO DE PÁTIO/ESTACIONAMENTO EM PISO INTERTRAVADO, COM BLOCO RETANGULAR COLORIDO DE 20 X 10 CM, ESPESSURA 8 CM. AF_12/2015</t>
  </si>
  <si>
    <t>EXECUÇÃO DE VIA EM PISO INTERTRAVADO, COM BLOCO RETANGULAR COLORIDO DE 20 X 10 CM, ESPESSURA 8 CM. AF_12/2015</t>
  </si>
  <si>
    <t>60,70</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</si>
  <si>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</si>
  <si>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</si>
  <si>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</si>
  <si>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CONSTRUÇÃO DE PAVIMENTO COM TRATAMENTO SUPERFICIAL SIMPLES, COM EMULSÃO ASFÁLTICA RR-2C. AF_01/2018</t>
  </si>
  <si>
    <t>CONSTRUÇÃO DE PAVIMENTO COM TRATAMENTO SUPERFICIAL SIMPLES, COM EMULSÃO ASFÁLTICA RR-2C, COM BANHO DILUÍDO. AF_01/2018</t>
  </si>
  <si>
    <t>CONSTRUÇÃO DE PAVIMENTO COM TRATAMENTO SUPERFICIAL DUPLO, COM EMULSÃO ASFÁLTICA RR-2C. AF_01/2018</t>
  </si>
  <si>
    <t>CONSTRUÇÃO DE PAVIMENTO COM TRATAMENTO SUPERFICIAL DUPLO, COM EMULSÃO ASFÁLTICA RR-2C, COM BANHO DILUÍDO. AF_01/2018</t>
  </si>
  <si>
    <t>CONSTRUÇÃO DE PAVIMENTO COM TRATAMENTO SUPERFICIAL DUPLO, COM EMULSÃO ASFÁLTICA RR-2C, COM CAPA SELANTE. AF_01/2018</t>
  </si>
  <si>
    <t>CONSTRUÇÃO DE PAVIMENTO COM TRATAMENTO SUPERFICIAL TRIPLO, COM EMULSÃO ASFÁLTICA RR-2C. AF_01/2018</t>
  </si>
  <si>
    <t>CONSTRUÇÃO DE PAVIMENTO COM TRATAMENTO SUPERFICIAL TRIPLO, COM EMULSÃO ASFÁLTICA RR-2C, COM BANHO DILUÍDO. AF_01/2018</t>
  </si>
  <si>
    <t>CONSTRUÇÃO DE PAVIMENTO COM TRATAMENTO SUPERFICIAL TRIPLO, COM EMULSÃO ASFÁLTICA RR-2C, COM CAPA SELANTE. AF_01/2018</t>
  </si>
  <si>
    <t>RECONSTRUÇÃO DE PAVIMENTO COM TRATAMENTO SUPERFICIAL SIMPLES, COM EMULSÃO ASFÁLTICA RR-2C. AF_01/2018</t>
  </si>
  <si>
    <t>RECONSTRUÇÃO DE PAVIMENTO COM TRATAMENTO SUPERFICIAL SIMPLES, COM EMULSÃO ASFÁLTICA RR-2C, COM BANHO DILUÍDO. AF_01/2018</t>
  </si>
  <si>
    <t>RECONSTRUÇÃO DE PAVIMENTO COM TRATAMENTO SUPERFICIAL DUPLO, COM EMULSÃO ASFÁLTICA RR-2C. AF_01/2018</t>
  </si>
  <si>
    <t>RECONSTRUÇÃO DE PAVIMENTO COM TRATAMENTO SUPERFICIAL DUPLO, COM EMULSÃO ASFÁLTICA RR-2C, COM BANHO DILUÍDO. AF_01/2018</t>
  </si>
  <si>
    <t>RECONSTRUÇÃO DE PAVIMENTO COM TRATAMENTO SUPERFICIAL DUPLO, COM EMULSÃO ASFÁLTICA RR-2C, COM CAPA SELANTE. AF_01/2018</t>
  </si>
  <si>
    <t>RECONSTRUÇÃO DE PAVIMENTO COM TRATAMENTO SUPERFICIAL TRIPLO, COM EMULSÃO ASFÁLTICA RR-2C. AF_01/2018</t>
  </si>
  <si>
    <t>15,99</t>
  </si>
  <si>
    <t>RECONSTRUÇÃO DE PAVIMENTO COM TRATAMENTO SUPERFICIAL TRIPLO, COM EMULSÃO ASFÁLTICA RR-2C, COM BANHO DILUÍDO. AF_01/2018</t>
  </si>
  <si>
    <t>RECONSTRUÇÃO DE PAVIMENTO COM TRATAMENTO SUPERFICIAL TRIPLO, COM EMULSÃO ASFÁLTICA RR-2C, COM CAPA SELANTE. AF_01/2018</t>
  </si>
  <si>
    <t>SINALIZACAO HORIZONTAL COM TINTA RETRORREFLETIVA A BASE DE RESINA ACRILICA COM MICROESFERAS DE VIDRO</t>
  </si>
  <si>
    <t>CAIACAO EM MEIO FIO</t>
  </si>
  <si>
    <t>BARREIRA PRE-MOLDADA EXTERNA CONCRETO ARMADO 0,25X0,40X1,14M FCK=25MPA ACO CA-50 INCL VIGOTA HORIZONTAL MONTANTE A CADA 1,00M  FERROS DE LIGACAO E MATERIAIS.</t>
  </si>
  <si>
    <t>474,26</t>
  </si>
  <si>
    <t>BARREIRA DUPLA PRE-MOL INTER CONCRETO ARMADO 0,15X0,65X0,77M FCK=25MPA ACO CA-50 INCL FERROS DE LIGACAO E MATERIAIS.</t>
  </si>
  <si>
    <t>410,43</t>
  </si>
  <si>
    <t>PINTURA GUARDA-CORPO GUARDA-RODA E MURETA PROTECAO COM CAL EM PONTES EVIADUTOS MEDIDA PELO DOBRO DA AREA TOTAL (LARGURAXALTURA).</t>
  </si>
  <si>
    <t>USINAGEM DE CBUQ COM CAP 50/70, PARA CAPA DE ROLAMENTO</t>
  </si>
  <si>
    <t>278,48</t>
  </si>
  <si>
    <t>USINAGEM DE CBUQ COM CAP 50/70, PARA BINDER</t>
  </si>
  <si>
    <t>234,30</t>
  </si>
  <si>
    <t>PRE-MISTURADO A FRIO COM EMULSAO RL-1C, INCLUSO USINAGEM E APLICACAO, EXCLUSIVE TRANSPORTE</t>
  </si>
  <si>
    <t>460,93</t>
  </si>
  <si>
    <t>CONSTRUÇÃO DE PAVIMENTO COM APLICAÇÃO DE CONCRETO BETUMINOSO USINADO A QUENTE (CBUQ), CAMADA DE ROLAMENTO, COM ESPESSURA DE 3,0 CM - EXCLUSIVE TRANSPORTE. AF_03/2017</t>
  </si>
  <si>
    <t>976,12</t>
  </si>
  <si>
    <t>CONSTRUÇÃO DE PAVIMENTO COM APLICAÇÃO DE CONCRETO BETUMINOSO USINADO A QUENTE (CBUQ), BINDER, COM ESPESSURA DE 3,0 CM - EXCLUSIVE TRANSPORTE. AF_03/2017</t>
  </si>
  <si>
    <t>909,33</t>
  </si>
  <si>
    <t>CONSTRUÇÃO DE PAVIMENTO COM APLICAÇÃO DE CONCRETO BETUMINOSO USINADO A QUENTE (CBUQ), CAMADA DE ROLAMENTO, COM ESPESSURA DE 4,0 CM - EXCLUSIVE TRANSPORTE. AF_03/2017</t>
  </si>
  <si>
    <t>941,13</t>
  </si>
  <si>
    <t>CONSTRUÇÃO DE PAVIMENTO COM APLICAÇÃO DE CONCRETO BETUMINOSO USINADO A QUENTE (CBUQ), BINDER, COM ESPESSURA DE 4,0 CM - EXCLUSIVE TRANSPORTE. AF_03/2017</t>
  </si>
  <si>
    <t>884,14</t>
  </si>
  <si>
    <t>CONSTRUÇÃO DE PAVIMENTO COM APLICAÇÃO DE CONCRETO BETUMINOSO USINADO A QUENTE (CBUQ), CAMADA DE ROLAMENTO, COM ESPESSURA DE 5,0 CM - EXCLUSIVE TRANSPORTE. AF_03/2017</t>
  </si>
  <si>
    <t>919,51</t>
  </si>
  <si>
    <t>CONSTRUÇÃO DE PAVIMENTO COM APLICAÇÃO DE CONCRETO BETUMINOSO USINADO A QUENTE (CBUQ), BINDER, COM ESPESSURA DE 5,0 CM - EXCLUSIVE TRANSPORTE. AF_03/2017</t>
  </si>
  <si>
    <t>868,57</t>
  </si>
  <si>
    <t>CONSTRUÇÃO DE PAVIMENTO COM APLICAÇÃO DE CONCRETO BETUMINOSO USINADO A QUENTE (CBUQ), CAMADA DE ROLAMENTO, COM ESPESSURA DE 6,0 CM - EXCLUSIVE TRANSPORTE. AF_03/2017</t>
  </si>
  <si>
    <t>906,09</t>
  </si>
  <si>
    <t>CONSTRUÇÃO DE PAVIMENTO COM APLICAÇÃO DE CONCRETO BETUMINOSO USINADO A QUENTE (CBUQ), BINDER, COM ESPESSURA DE 6,0 CM - EXCLUSIVE TRANSPORTE. AF_03/2017</t>
  </si>
  <si>
    <t>858,92</t>
  </si>
  <si>
    <t>CONSTRUÇÃO DE PAVIMENTO COM APLICAÇÃO DE CONCRETO BETUMINOSO USINADO A QUENTE (CBUQ), CAMADA DE ROLAMENTO, COM ESPESSURA DE 7,0 CM - EXCLUSIVE TRANSPORTE. AF_03/2017</t>
  </si>
  <si>
    <t>896,49</t>
  </si>
  <si>
    <t>CONSTRUÇÃO DE PAVIMENTO COM APLICAÇÃO DE CONCRETO BETUMINOSO USINADO A QUENTE (CBUQ), BINDER, COM ESPESSURA DE 7,0 CM - EXCLUSIVE TRANSPORTE. AF_03/2017</t>
  </si>
  <si>
    <t>852,03</t>
  </si>
  <si>
    <t>FRESAGEM DE PAVIMENTO ASFÁLTICO (PROFUNDIDADE ATÉ 5,0 CM), EM LOCAIS COM NIVEL BAIXO DE INTERFERÊNCIA. AF_03/2017</t>
  </si>
  <si>
    <t>FRESAGEM DE PAVIMENTO ASFÁLTICO (PROFUNDIDADE ATÉ 5,0 CM), EM LOCAIS COM NIVEL ALTO DE INTERFERÊNCIA. AF_03/2017</t>
  </si>
  <si>
    <t>USINAGEM DE BRITA GRADUADA SIMPLES, UTILIZANDO BRITA COMERCIAL COM USINA 300 T/H. AF_06/2017</t>
  </si>
  <si>
    <t>107,90</t>
  </si>
  <si>
    <t>USINAGEM DE BRITA GRADUADA TRATADA COM CIMENTO, UTILIZANDO BRITA COMERCIAL COM USINA 300 T/H. AF_06/2017</t>
  </si>
  <si>
    <t>138,05</t>
  </si>
  <si>
    <t>USINAGEM DE CONCRETO PARA COMPACTAÇÃO COM ROLO, UTILIZANDO BRITA COMERCIAL. AF_06/2017</t>
  </si>
  <si>
    <t>151,34</t>
  </si>
  <si>
    <t>CAIACAO INT OU EXT SOBRE REVESTIMENTO LISO C/ADOCAO DE FIXADOR COM    COM DUAS DEMAOS</t>
  </si>
  <si>
    <t>PINTURA DE SUPERFICIE C/TINTA GRAFITE</t>
  </si>
  <si>
    <t>EMASSAMENTO COM MASSA A OLEO, UMA DEMAO</t>
  </si>
  <si>
    <t>17,50</t>
  </si>
  <si>
    <t>EMASSAMENTO COM MASSA A OLEO, DUAS DEMAOS</t>
  </si>
  <si>
    <t>EMASSAMENTO COM MASSA EPOXI, 2 DEMAOS</t>
  </si>
  <si>
    <t>PINTURA DE QUADRO ESCOLAR COM TINTA ESMALTE ACABAMENTO FOSCO, DUAS DEMAOS SOBRE MASSA ACRILICA</t>
  </si>
  <si>
    <t>PINTURA COM TINTA IMPERMEAVEL MINERAL EM PO, DUAS DEMAOS</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</si>
  <si>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</si>
  <si>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</si>
  <si>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</si>
  <si>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</si>
  <si>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</si>
  <si>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</si>
  <si>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</si>
  <si>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</si>
  <si>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</si>
  <si>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</si>
  <si>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</si>
  <si>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</si>
  <si>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</si>
  <si>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</si>
  <si>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</si>
  <si>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</si>
  <si>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LÁTEX PVA EM TETO, UMA DEMÃO. AF_06/2014</t>
  </si>
  <si>
    <t>APLICAÇÃO DE FUNDO SELADOR LÁTEX PVA EM PAREDES, UMA DEMÃO. AF_06/2014</t>
  </si>
  <si>
    <t>APLICAÇÃO DE FUNDO SELADOR ACRÍLICO EM TETO, UMA DEMÃO. AF_06/2014</t>
  </si>
  <si>
    <t>APLICAÇÃO DE FUNDO SELADOR ACRÍLICO EM PAREDES, UMA DEMÃO. AF_06/2014</t>
  </si>
  <si>
    <t>APLICAÇÃO MANUAL DE PINTURA COM TINTA LÁTEX PVA EM TETO, DUAS DEMÃOS. AF_06/2014</t>
  </si>
  <si>
    <t>APLICAÇÃO MANUAL DE PINTURA COM TINTA LÁTEX PVA EM PAREDES, DUAS DEMÃOS. AF_06/2014</t>
  </si>
  <si>
    <t>APLICAÇÃO MANUAL DE PINTURA COM TINTA LÁTEX ACRÍLICA EM TETO, DUAS DEMÃOS. AF_06/2014</t>
  </si>
  <si>
    <t>13,25</t>
  </si>
  <si>
    <t>APLICAÇÃO MANUAL DE PINTURA COM TINTA LÁTEX ACRÍLICA EM PAREDES, DUAS DEMÃOS. AF_06/2014</t>
  </si>
  <si>
    <t>APLICAÇÃO MECÂNICA DE PINTURA COM TINTA LÁTEX PVA EM TETO, DUAS DEMÃOS. AF_06/2014</t>
  </si>
  <si>
    <t>APLICAÇÃO MECÂNICA DE PINTURA COM TINTA LÁTEX PVA EM PAREDES, DUAS DEMÃOS. AF_06/2014</t>
  </si>
  <si>
    <t>APLICAÇÃO MECÂNICA DE PINTURA COM TINTA LÁTEX ACRÍLICA EM TETO, DUAS DEMÃOS. AF_06/2014</t>
  </si>
  <si>
    <t>APLICAÇÃO MECÂNICA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</si>
  <si>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</si>
  <si>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</si>
  <si>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</si>
  <si>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</si>
  <si>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</si>
  <si>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</si>
  <si>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</si>
  <si>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</si>
  <si>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</si>
  <si>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</si>
  <si>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</si>
  <si>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</si>
  <si>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</si>
  <si>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</si>
  <si>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</si>
  <si>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25,55</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</si>
  <si>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</si>
  <si>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</si>
  <si>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</si>
  <si>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</si>
  <si>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31,64</t>
  </si>
  <si>
    <t>APLICAÇÃO MANUAL DE MASSA ACRÍLICA EM SUPERFÍCIES INTERNAS DE SACADA DE EDIFÍCIOS DE MÚLTIPLOS PAVIMENTOS, DUAS DEMÃOS. AF_05/2017</t>
  </si>
  <si>
    <t>APLICAÇÃO MANUAL DE MASSA ACRÍLICA EM PAREDES EXTERNAS DE CASAS, DUAS DEMÃOS. AF_05/2017</t>
  </si>
  <si>
    <t>PINTURA EPOXI, DUAS DEMAOS</t>
  </si>
  <si>
    <t>PINTURA COM TINTA A BASE DE BORRACHA CLORADA, 2 DEMAOS</t>
  </si>
  <si>
    <t>PINTURA EPOXI, TRES DEMAOS</t>
  </si>
  <si>
    <t>PINTURA EPOXI INCLUSO EMASSAMENTO E FUNDO PREPARADOR</t>
  </si>
  <si>
    <t>137,50</t>
  </si>
  <si>
    <t>TRATAMENTO EM  CONCRETO COM ESTUQUE E LIXAMENTO</t>
  </si>
  <si>
    <t>PINTURA EM VERNIZ SINTETICO BRILHANTE EM MADEIRA, TRES DEMAOS</t>
  </si>
  <si>
    <t>VERNIZ SINTETICO EM MADEIRA, DUAS DEMAOS</t>
  </si>
  <si>
    <t>PINTURA ESMALTE ACETINADO EM MADEIRA, DUAS DEMAOS</t>
  </si>
  <si>
    <t>PINTURA ESMALTE FOSCO PARA MADEIRA, DUAS DEMAOS, SOBRE FUNDO NIVELADOR BRANCO</t>
  </si>
  <si>
    <t>23,98</t>
  </si>
  <si>
    <t>PINTURA ESMALTE ACETINADO PARA MADEIRA, DUAS DEMAOS, SOBRE FUNDO NIVELADOR BRANCO</t>
  </si>
  <si>
    <t>PINTURA ESMALTE BRILHANTE PARA MADEIRA, DUAS DEMAOS, SOBRE FUNDO NIVELADOR BRANCO</t>
  </si>
  <si>
    <t>PINTURA A OLEO, 1 DEMAO</t>
  </si>
  <si>
    <t>PINTURA A OLEO, 2 DEMAOS</t>
  </si>
  <si>
    <t>PINTURA COM VERNIZ POLIURETANO, 2 DEMAOS</t>
  </si>
  <si>
    <t>PINTURA A OLEO, 3 DEMAOS</t>
  </si>
  <si>
    <t>VERNIZ SINTETICO BRILHANTE, 2 DEMAOS</t>
  </si>
  <si>
    <t>FUNDO SINTETICO NIVELADOR BRANCO</t>
  </si>
  <si>
    <t>PINTURA ESMALTE FOSCO EM MADEIRA, DUAS DEMAOS</t>
  </si>
  <si>
    <t>PINTURA IMUNIZANTE PARA MADEIRA, DUAS DEMAOS</t>
  </si>
  <si>
    <t>18,32</t>
  </si>
  <si>
    <t>PINTURA VERNIZ POLIURETANO BRILHANTE EM MADEIRA, TRES DEMAOS</t>
  </si>
  <si>
    <t>PINTURA COM TINTA PROTETORA ACABAMENTO GRAFITE ESMALTE SOBRE SUPERFICIE METALICA, 2 DEMAOS</t>
  </si>
  <si>
    <t>FUNDO PREPARADOR PRIMER A BASE DE EPOXI, PARA ESTRUTURA METALICA, UMA DEMAO, ESPESSURA DE 25 MICRA.</t>
  </si>
  <si>
    <t>PINTURA ESMALTE ALTO BRILHO, DUAS DEMAOS, SOBRE SUPERFICIE METALICA</t>
  </si>
  <si>
    <t>25,72</t>
  </si>
  <si>
    <t>PINTURA ESMALTE ACETINADO, DUAS DEMAOS, SOBRE SUPERFICIE METALICA</t>
  </si>
  <si>
    <t>25,83</t>
  </si>
  <si>
    <t>PINTURA ESMALTE FOSCO, DUAS DEMAOS, SOBRE SUPERFICIE METALICA</t>
  </si>
  <si>
    <t>26,20</t>
  </si>
  <si>
    <t>FUNDO ANTICORROSIVO A BASE DE OXIDO DE FERRO (ZARCAO), DUAS DEMAOS</t>
  </si>
  <si>
    <t>FUNDO ANTICORROSIVO A BASE DE OXIDO DE FERRO (ZARCAO), UMA DEMAO</t>
  </si>
  <si>
    <t>PINTURA ESMALTE FOSCO, DUAS DEMAOS, SOBRE SUPERFICIE METALICA, INCLUSO UMA DEMAO DE FUNDO ANTICORROSIVO. UTILIZACAO DE REVOLVER ( AR-COMPRIMIDO).</t>
  </si>
  <si>
    <t>PINTURA A OLEO BRILHANTE SOBRE SUPERFICIE METALICA, UMA DEMAO INCLUSO UMA DEMAO DE FUNDO ANTICORROSIVO</t>
  </si>
  <si>
    <t>PINTURA POSTE RETO DE ACO 3,5 A 6M C/1 DEMAO D/TINTA GRAFITE C/PROPRIEDADES DE PRIMER E ACABAMENTO - OBS: C/ALTO TEOR DE ZARCAO</t>
  </si>
  <si>
    <t>PINTURA COM TINTA PROTETORA ACABAMENTO ALUMINIO, TRES DEMAOS</t>
  </si>
  <si>
    <t>FUNDO PREPARADOR PRIMER SINTETICO, PARA ESTRUTURA METALICA, UMA DEMÃO, ESPESSURA DE 25 MICRA</t>
  </si>
  <si>
    <t>6,52</t>
  </si>
  <si>
    <t>PINTURA COM TINTA PROTETORA ACABAMENTO ALUMINIO, UMA DEMAO SOBRE SUPERFCIE METALICA</t>
  </si>
  <si>
    <t>PINTURA COM TINTA PROTETORA ACABAMENTO ALUMINIO, DUAS DEMAOS SOBRE SUPERFICIE METALICA</t>
  </si>
  <si>
    <t>PINTURA ESMALTE BRILHANTE (2 DEMAOS) SOBRE SUPERFICIE METALICA, INCLUSIVE PROTECAO COM ZARCAO (1 DEMAO)</t>
  </si>
  <si>
    <t>38,58</t>
  </si>
  <si>
    <t>PINTURA ACRILICA DE FAIXAS DE DEMARCACAO EM QUADRA POLIESPORTIVA, 5 CM DE LARGURA</t>
  </si>
  <si>
    <t>PINTURA HIDROFUGANTE COM SILICONE SOBRE PISO CIMENTADO, UMA DEMAO</t>
  </si>
  <si>
    <t>PINTURA ACRILICA EM PISO CIMENTADO DUAS DEMAOS</t>
  </si>
  <si>
    <t>PINTURA COM TINTA A BASE DE BORRACHA CLORADA , DE FAIXAS DE DEMARCACAO, EM QUADRA POLIESPORTIVA, 5 CM DE LARGURA.</t>
  </si>
  <si>
    <t>ML</t>
  </si>
  <si>
    <t>PINTURA ACRILICA EM PISO CIMENTADO, TRES DEMAOS</t>
  </si>
  <si>
    <t>APLICACAO DE VERNIZ POLIURETANO FOSCO SOBRE PISO DE PEDRAS DECORATIVAS, 3 DEMAOS</t>
  </si>
  <si>
    <t>PINTURA ACRILICA PARA SINALIZAÇÃO HORIZONTAL EM PISO CIMENTADO</t>
  </si>
  <si>
    <t>POLIMENTO E ENCERAMENTO DE PISO EM MADEIRA</t>
  </si>
  <si>
    <t>PINTURA PARA TELHAS DE ALUMINIO COM TINTA ESMALTE AUTOMOTIVA</t>
  </si>
  <si>
    <t>18,77</t>
  </si>
  <si>
    <t>RECOLOCACAO DE TACOS DE MADEIRA COM REAPROVEITAMENTO DE MATERIAL E ASSENTAMENTO COM ARGAMASSA 1:4 (CIMENTO E AREIA)</t>
  </si>
  <si>
    <t>75,79</t>
  </si>
  <si>
    <t>RECOLOCACAO DE PISO DE TABUAS DE MADEIRA, CONSIDERANDO REAPROVEITAMENTO DO MATERIAL, EXCLUSIVE VIGAMENTO</t>
  </si>
  <si>
    <t>RECOLOCACAO DE PISO DE TABUAS DE MADEIRA, CONSIDERANDO REAPROVEITAMENTO DO MATERIAL, INCLUSIVE VIGAMENTO</t>
  </si>
  <si>
    <t>PISO EM TABUA CORRIDA DE MADEIRA ESPESSURA 2,5CM FIXADO EM PECAS DE MADEIRA E ASSENTADO EM ARGAMASSA TRACO 1:4 (CIMENTO/AREIA)</t>
  </si>
  <si>
    <t>180,59</t>
  </si>
  <si>
    <t>PISO EM TACO DE MADEIRA 7X21CM, ASSENTADO COM ARGAMASSA TRACO 1:4 (CIMENTO E AREIA MEDIA)</t>
  </si>
  <si>
    <t>112,68</t>
  </si>
  <si>
    <t>PISO EM TACO DE MADEIRA 7X21CM, FIXADO COM COLA BASE DE PVA</t>
  </si>
  <si>
    <t>91,25</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</si>
  <si>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</si>
  <si>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</si>
  <si>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37,58</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</si>
  <si>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</si>
  <si>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</si>
  <si>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49,63</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</si>
  <si>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</si>
  <si>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</si>
  <si>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</si>
  <si>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77,34</t>
  </si>
  <si>
    <t>REVESTIMENTO CERÂMICO PARA PISO COM PLACAS TIPO ESMALTADA EXTRA DE DIMENSÕES 60X60 CM APLICADA EM AMBIENTES DE ÁREA ENTRE 5 M2 E 10 M2. AF_06/2014</t>
  </si>
  <si>
    <t>65,84</t>
  </si>
  <si>
    <t>REVESTIMENTO CERÂMICO PARA PISO COM PLACAS TIPO ESMALTADA EXTRA DE DIMENSÕES 60X60 CM APLICADA EM AMBIENTES DE ÁREA MAIOR QUE 10 M2. AF_06/2014</t>
  </si>
  <si>
    <t>REVESTIMENTO CERÂMICO PARA PISO COM PLACAS TIPO PORCELANATO DE DIMENSÕES 45X45 CM APLICADA EM AMBIENTES DE ÁREA MENOR QUE 5 M². AF_06/2014</t>
  </si>
  <si>
    <t>101,75</t>
  </si>
  <si>
    <t>REVESTIMENTO CERÂMICO PARA PISO COM PLACAS TIPO PORCELANATO DE DIMENSÕES 45X45 CM APLICADA EM AMBIENTES DE ÁREA ENTRE 5 M² E 10 M². AF_06/2014</t>
  </si>
  <si>
    <t>90,87</t>
  </si>
  <si>
    <t>REVESTIMENTO CERÂMICO PARA PISO COM PLACAS TIPO PORCELANATO DE DIMENSÕES 45X45 CM APLICADA EM AMBIENTES DE ÁREA MAIOR QUE 10 M². AF_06/2014</t>
  </si>
  <si>
    <t>84,32</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</si>
  <si>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</si>
  <si>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</si>
  <si>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104,03</t>
  </si>
  <si>
    <t>REVESTIMENTO CERÂMICO PARA PISO COM PLACAS TIPO PORCELANATO DE DIMENSÕES 60X60 CM APLICADA EM AMBIENTES DE ÁREA MAIOR QUE 10 M². AF_06/2014</t>
  </si>
  <si>
    <t>96,29</t>
  </si>
  <si>
    <t>(COMPOSIÇÃO REPRESENTATIVA) DO SERVIÇO DE REVESTIMENTO CERÂMICO PARA PISO COM PLACAS TIPO GRÉS DE DIMENSÕES 35X35 CM, PARA EDIFICAÇÃO HABITACIONAL MULTIFAMILIAR (PRÉDIO). AF_11/2014</t>
  </si>
  <si>
    <t>(COMPOSIÇÃO REPRESENTATIVA) DO SERVIÇO DE REVESTIMENTO CERÂMICO PARA PISO COM PLACAS TIPO GRÉS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</si>
  <si>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</si>
  <si>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</si>
  <si>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</si>
  <si>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EM PEDRA SÃO TOME ASSENTADO SOBRE ARGAMASSA 1:3 (CIMENTO E AREIA) REJUNTADO COM CIMENTO BRANCO</t>
  </si>
  <si>
    <t>196,45</t>
  </si>
  <si>
    <t>PISO EM PEDRA ARDOSIA ASSENTADO SOBRE ARGAMASSA COLANTE REJUNTADO COM CIMENTO COMUM</t>
  </si>
  <si>
    <t>PISO EM PEDRA PORTUGUESA ASSENTADO SOBRE BASE DE AREIA, REJUNTADO COM CIMENTO COMUM</t>
  </si>
  <si>
    <t>139,67</t>
  </si>
  <si>
    <t>PISO EM LADRILHO HIDRÁULICO APLICADO EM AMBIENTES INTERNOS, INCLUSO APLICAÇÃO DE RESINA. AF_06/2018</t>
  </si>
  <si>
    <t>135,84</t>
  </si>
  <si>
    <t>PISO EM GRANITO APLICADO EM AMBIENTES INTERNOS. AF_06/2018</t>
  </si>
  <si>
    <t>151,16</t>
  </si>
  <si>
    <t>PISO EM MÁRMORE APLICADO EM AMBIENTES INTERNOS. AF_06/2018</t>
  </si>
  <si>
    <t>358,77</t>
  </si>
  <si>
    <t>PISO VINÍLICO SEMI-FLEXÍVEL EM PLACAS, PADRÃO LISO, ESPESSURA 3,2 MM, FIXADO COM COLA. AF_06/2018</t>
  </si>
  <si>
    <t>PISO CIMENTADO, TRAÇO 1:3 (CIMENTO E AREIA), ACABAMENTO LISO, ESPESSURA 2,0 CM, PREPARO MECÂNICO DA ARGAMASSA. AF_06/2018</t>
  </si>
  <si>
    <t>PISO CIMENTADO, TRAÇO 1:3 (CIMENTO E AREIA), ACABAMENTO LISO, ESPESSURA 3,0 CM, PREPARO MECÂNICO DA ARGAMASSA. AF_06/2018</t>
  </si>
  <si>
    <t>PISO CIMENTADO, TRAÇO 1:3 (CIMENTO E AREIA), ACABAMENTO RÚSTICO, ESPESSURA 2,0 CM, PREPARO MECÂNICO DA ARGAMASSA. AF_06/2018</t>
  </si>
  <si>
    <t>PISO CIMENTADO, TRAÇO 1:3 (CIMENTO E AREIA), ACABAMENTO RÚSTICO, ESPESSURA 3,0 CM, PREPARO MECÂNICO DA ARGAMASSA. AF_06/2018</t>
  </si>
  <si>
    <t>27,38</t>
  </si>
  <si>
    <t>RODAPÉ EM GRANITO, ALTURA 10 CM. AF_06/2018</t>
  </si>
  <si>
    <t>RODAPÉ EM LADRILHO HIDRÁULICO, ALTURA 7 CM. AF_06/2018</t>
  </si>
  <si>
    <t>33,26</t>
  </si>
  <si>
    <t>RODAPÉ EM POLIESTIRENO, ALTURA 5 CM. AF_06/2018</t>
  </si>
  <si>
    <t>SOLEIRA EM GRANITO, LARGURA 15 CM, ESPESSURA 2,0 CM. AF_06/2018</t>
  </si>
  <si>
    <t>43,03</t>
  </si>
  <si>
    <t>PISO DE BORRACHA FRISADO, ESPESSURA 7MM, ASSENTADO COM ARGAMASSA TRACO 1:3 (CIMENTO E AREIA)</t>
  </si>
  <si>
    <t>168,27</t>
  </si>
  <si>
    <t>PISO DE BORRACHA PASTILHADO, ESPESSURA 7MM, ASSENTADO COM ARGAMASSA TRACO 1:3 (CIMENTO E AREIA)</t>
  </si>
  <si>
    <t>PISO DE BORRACHA PASTILHADO, ESPESSURA 7MM, FIXADO COM COLA</t>
  </si>
  <si>
    <t>155,36</t>
  </si>
  <si>
    <t>PISO DE BORRACHA CANELADA, ESPESSURA 3,5MM, FIXADO COM COLA</t>
  </si>
  <si>
    <t>ASSENTAMENTO DE PISO DE BORRACHA PASTILHADA FIXADO COM COLA</t>
  </si>
  <si>
    <t>PISO INDUSTRIAL DE ALTA RESISTENCIA, ESPESSURA 8MM, INCLUSO JUNTAS DE DILATACAO PLASTICAS E POLIMENTO MECANIZADO</t>
  </si>
  <si>
    <t>PISO INDUSTRIAL ALTA RESISTENCIA, ESPESSURA 12MM, INCLUSO JUNTAS DE DILATACAO PLASTICAS E POLIMENTO MECANIZADO</t>
  </si>
  <si>
    <t>APLICACAO DE TINTA A BASE DE EPOXI SOBRE PISO</t>
  </si>
  <si>
    <t>PISO EM GRANILITE, MARMORITE OU GRANITINA ESPESSURA 8 MM, INCLUSO JUNTAS DE DILATACAO PLASTICAS</t>
  </si>
  <si>
    <t>61,95</t>
  </si>
  <si>
    <t>SOLEIRA / TABEIRA EM MARMORE BRANCO COMUM, POLIDO, LARGURA 5 CM, ESPESSURA 2 CM, ASSENTADA COM ARGAMASSA COLANTE</t>
  </si>
  <si>
    <t>30,75</t>
  </si>
  <si>
    <t>SOLEIRA EM MÁRMORE, LARGURA 15 CM, ESPESSURA 2,0 CM. AF_06/2018</t>
  </si>
  <si>
    <t>66,11</t>
  </si>
  <si>
    <t>RODAPÉ EM MÁRMORE, ALTURA 7 CM. AF_06/2018</t>
  </si>
  <si>
    <t>43,30</t>
  </si>
  <si>
    <t>RODAPE EM MADEIRA, ALTURA 7CM, FIXADO EM PECAS DE MADEIRA</t>
  </si>
  <si>
    <t>RODAPE EM MADEIRA, ALTURA 7CM, FIXADO COM COLA</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</si>
  <si>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</si>
  <si>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</si>
  <si>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</si>
  <si>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</si>
  <si>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RODAPE EM MARMORITE, ALTURA 10CM</t>
  </si>
  <si>
    <t>RODAPE EM ARDOSIA ASSENTADO COM ARGAMASSA TRACO 1:4 (CIMENTO E AREIA) ALTURA 10CM</t>
  </si>
  <si>
    <t>PISO EM CONCRETO 20 MPA PREPARO MECANICO, ESPESSURA 7CM, INCLUSO SELANTE ELASTICO A BASE DE POLIURETANO</t>
  </si>
  <si>
    <t>PISO EM CONCRETO 20 MPA PREPARO MECANICO, ESPESSURA 7CM, INCLUSO JUNTAS DE DILATACAO EM MADEIRA</t>
  </si>
  <si>
    <t>PISO EM CONCRETO 20MPA PREPARO MECANICO, ESPESSURA 7 CM, COM ARMACAO EM TELA SOLDADA</t>
  </si>
  <si>
    <t>75,89</t>
  </si>
  <si>
    <t>JUNTA 5X5CM COM ARGAMASSA TRACO 1:3 (CIMENTO E AREIA) PARA PISO EM PLACAS</t>
  </si>
  <si>
    <t>JUNTA 2,5X2,5CM COM ARGAMASSA 1:1:3 IMPERMEABILIZANTE DE HIDRO-ASFALTO CIMENTO E AREIA PARA PISO EM PLACAS</t>
  </si>
  <si>
    <t>EXECUÇÃO DE PASSEIO (CALÇADA) OU PISO DE CONCRETO COM CONCRETO MOLDADO IN LOCO, FEITO EM OBRA, ACABAMENTO CONVENCIONAL, NÃO ARMADO. AF_07/2016</t>
  </si>
  <si>
    <t>502,10</t>
  </si>
  <si>
    <t>EXECUÇÃO DE PASSEIO (CALÇADA) OU PISO DE CONCRETO COM CONCRETO MOLDADO IN LOCO, USINADO, ACABAMENTO CONVENCIONAL, NÃO ARMADO. AF_07/2016</t>
  </si>
  <si>
    <t>413,83</t>
  </si>
  <si>
    <t>EXECUÇÃO DE PASSEIO (CALÇADA) OU PISO DE CONCRETO COM CONCRETO MOLDADO IN LOCO, FEITO EM OBRA, ACABAMENTO CONVENCIONAL, ESPESSURA 6 CM, ARMADO. AF_07/2016</t>
  </si>
  <si>
    <t>57,38</t>
  </si>
  <si>
    <t>EXECUÇÃO DE PASSEIO (CALÇADA) OU PISO DE CONCRETO COM CONCRETO MOLDADO IN LOCO, USINADO, ACABAMENTO CONVENCIONAL, ESPESSURA 6 CM, ARMADO. AF_07/2016</t>
  </si>
  <si>
    <t>52,08</t>
  </si>
  <si>
    <t>EXECUÇÃO DE PASSEIO (CALÇADA) OU PISO DE CONCRETO COM CONCRETO MOLDADO IN LOCO, FEITO EM OBRA, ACABAMENTO CONVENCIONAL, ESPESSURA 8 CM, ARMADO. AF_07/2016</t>
  </si>
  <si>
    <t>69,15</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</si>
  <si>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</si>
  <si>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</si>
  <si>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79,37</t>
  </si>
  <si>
    <t>EXECUÇÃO DE PASSEIO (CALÇADA) OU PISO DE CONCRETO COM CONCRETO MOLDADO IN LOCO, USINADO, ACABAMENTO CONVENCIONAL, ESPESSURA 10 CM, ARMADO. AF_07/2016</t>
  </si>
  <si>
    <t>70,54</t>
  </si>
  <si>
    <t>EXECUÇÃO DE PASSEIO (CALÇADA) OU PISO DE CONCRETO COM CONCRETO MOLDADO IN LOCO, FEITO EM OBRA, ACABAMENTO CONVENCIONAL, ESPESSURA 12 CM, ARMADO. AF_07/2016</t>
  </si>
  <si>
    <t>89,22</t>
  </si>
  <si>
    <t>EXECUÇÃO DE PASSEIO (CALÇADA) OU PISO DE CONCRETO COM CONCRETO MOLDADO IN LOCO, USINADO, ACABAMENTO CONVENCIONAL, ESPESSURA 12 CM, ARMADO. AF_07/2016</t>
  </si>
  <si>
    <t>78,62</t>
  </si>
  <si>
    <t>CONTRAPISO EM ARGAMASSA TRAÇO 1:4 (CIMENTO E AREIA), PREPARO MECÂNICO COM BETONEIRA 400 L, APLICADO EM ÁREAS SECAS SOBRE LAJE, ADERIDO, ESPESSURA 2CM. AF_06/2014</t>
  </si>
  <si>
    <t>CONTRAPISO EM ARGAMASSA TRAÇO 1:4 (CIMENTO E AREIA), PREPARO MANUAL, APLICADO EM ÁREAS SECAS SOBRE LAJE, ADERIDO, ESPESSURA 2CM. AF_06/2014</t>
  </si>
  <si>
    <t>CONTRAPISO EM ARGAMASSA PRONTA, PREPARO MECÂNICO COM MISTURADOR 300 KG, APLICADO EM ÁREAS SECAS SOBRE LAJE, ADERIDO, ESPESSURA 2CM. AF_06/2014</t>
  </si>
  <si>
    <t>55,48</t>
  </si>
  <si>
    <t>CONTRAPISO EM ARGAMASSA PRONTA,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</si>
  <si>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</si>
  <si>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</si>
  <si>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PRONTA, PREPARO MECÂNICO COM MISTURADOR 300 KG, APLICADO EM ÁREAS SECAS SOBRE LAJE, ADERIDO, ESPESSURA 3CM. AF_06/2014</t>
  </si>
  <si>
    <t>73,55</t>
  </si>
  <si>
    <t>CONTRAPISO EM ARGAMASSA PRONTA, PREPARO MANUAL, APLICADO EM ÁREAS SECAS SOBRE LAJE, ADERIDO, ESPESSURA 3CM. AF_06/2014</t>
  </si>
  <si>
    <t>CONTRAPISO EM ARGAMASSA TRAÇO 1:4 (CIMENTO E AREIA), PREPARO MECÂNICO COM BETONEIRA 400 L, APLICADO EM ÁREAS SECAS SOBRE LAJE, ADERIDO, ESPESSURA 4CM. AF_06/2014</t>
  </si>
  <si>
    <t>31,89</t>
  </si>
  <si>
    <t>CONTRAPISO EM ARGAMASSA TRAÇO 1:4 (CIMENTO E AREIA), PREPARO MANUAL, APLICADO EM ÁREAS SECAS SOBRE LAJE, ADERIDO, ESPESSURA 4CM. AF_06/2014</t>
  </si>
  <si>
    <t>CONTRAPISO EM ARGAMASSA PRONTA, PREPARO MECÂNICO COM MISTURADOR 300 KG, APLICADO EM ÁREAS SECAS SOBRE LAJE, ADERIDO, ESPESSURA 4CM. AF_06/2014</t>
  </si>
  <si>
    <t>88,26</t>
  </si>
  <si>
    <t>CONTRAPISO EM ARGAMASSA PRONTA, PREPARO MANUAL, APLICADO EM ÁREAS SECAS SOBRE LAJE, ADERIDO, ESPESSURA 4CM. AF_06/2014</t>
  </si>
  <si>
    <t>96,49</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</si>
  <si>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</si>
  <si>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</si>
  <si>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</si>
  <si>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</si>
  <si>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</si>
  <si>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</si>
  <si>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PRONTA, PREPARO MECÂNICO COM MISTURADOR 300 KG, APLICADO EM ÁREAS SECAS SOBRE LAJE, NÃO ADERIDO, ESPESSURA 5CM. AF_06/2014</t>
  </si>
  <si>
    <t>95,14</t>
  </si>
  <si>
    <t>CONTRAPISO EM ARGAMASSA PRONTA, PREPARO MANUAL, APLICADO EM ÁREAS SECAS SOBRE LAJE, NÃO ADERIDO, ESPESSURA 5CM. AF_06/2014</t>
  </si>
  <si>
    <t>CONTRAPISO EM ARGAMASSA TRAÇO 1:4 (CIMENTO E AREIA), PREPARO MECÂNICO COM BETONEIRA 400 L, APLICADO EM ÁREAS SECAS SOBRE LAJE, NÃO ADERIDO, ESPESSURA 6CM. AF_06/2014</t>
  </si>
  <si>
    <t>CONTRAPISO EM ARGAMASSA TRAÇO 1:4 (CIMENTO E AREIA), PREPARO MANUAL, APLICADO EM ÁREAS SECAS SOBRE LAJE, NÃO ADERIDO, ESPESSURA 6CM.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</si>
  <si>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</si>
  <si>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</si>
  <si>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113,53</t>
  </si>
  <si>
    <t>CONTRAPISO EM ARGAMASSA TRAÇO 1:4 (CIMENTO E AREIA), PREPARO MECÂNICO COM BETONEIRA 400 L, APLICADO EM ÁREAS MOLHADAS SOBRE LAJE, ADERIDO, ESPESSURA 2CM. AF_06/2014</t>
  </si>
  <si>
    <t>31,55</t>
  </si>
  <si>
    <t>CONTRAPISO EM ARGAMASSA TRAÇO 1:4 (CIMENTO E AREIA), PREPARO MANUAL, APLICADO EM ÁREAS MOLHADAS SOBRE LAJE, ADERIDO, ESPESSURA 2CM. AF_06/2014</t>
  </si>
  <si>
    <t>33,80</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</si>
  <si>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</si>
  <si>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</si>
  <si>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69,34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</si>
  <si>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</si>
  <si>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</si>
  <si>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39,88</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</si>
  <si>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</si>
  <si>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</si>
  <si>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89,29</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</si>
  <si>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</si>
  <si>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</si>
  <si>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37,42</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</si>
  <si>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</si>
  <si>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</si>
  <si>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</si>
  <si>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</si>
  <si>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42,32</t>
  </si>
  <si>
    <t>CONTRAPISO EM ARGAMASSA PRONTA, PREPARO MECÂNICO COM MISTURADOR 300 KG, APLICADO EM ÁREAS MOLHADAS SOBRE IMPERMEABILIZAÇÃO, ESPESSURA 4CM. AF_06/2014</t>
  </si>
  <si>
    <t>94,85</t>
  </si>
  <si>
    <t>CONTRAPISO EM ARGAMASSA PRONTA, PREPARO MANUAL, APLICADO EM ÁREAS MOLHADAS SOBRE IMPERMEABILIZAÇÃO, ESPESSURA 4CM. AF_06/2014</t>
  </si>
  <si>
    <t>103,08</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</si>
  <si>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</si>
  <si>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</si>
  <si>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</si>
  <si>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</si>
  <si>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</si>
  <si>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20,90</t>
  </si>
  <si>
    <t>CONTRAPISO AUTONIVELANTE, APLICADO SOBRE LAJE, ADERIDO, ESPESSURA 4CM. AF_06/2014</t>
  </si>
  <si>
    <t>CONTRAPISO ACÚSTICO EM ARGAMASSA TRAÇO 1:4 (CIMENTO E AREIA), PREPARO MECÂNICO COM BETONEIRA 400L, APLICADO EM ÁREAS SECAS MENORES QUE 15M2, ESPESSURA 5CM. AF_10/2014</t>
  </si>
  <si>
    <t>55,87</t>
  </si>
  <si>
    <t>CONTRAPISO ACÚSTICO EM ARGAMASSA TRAÇO 1:4 (CIMENTO E AREIA), PREPARO MANUAL, APLICADO EM ÁREAS SECAS MENORES QUE 15M2, ESPESSURA 5CM. AF_10/2014</t>
  </si>
  <si>
    <t>60,27</t>
  </si>
  <si>
    <t>CONTRAPISO ACÚSTICO EM ARGAMASSA PRONTA, PREPARO MECÂNICO COM MISTURADOR 300 KG, APLICADO EM ÁREAS SECAS MENORES QUE 15M2, ESPESSURA 5CM. AF_10/2014</t>
  </si>
  <si>
    <t>120,43</t>
  </si>
  <si>
    <t>CONTRAPISO ACÚSTICO EM ARGAMASSA PRONTA, PREPARO MANUAL, APLICADO EM ÁREAS SECAS MENORES QUE 15M2, ESPESSURA 5CM. AF_10/2014</t>
  </si>
  <si>
    <t>129,85</t>
  </si>
  <si>
    <t>CONTRAPISO ACÚSTICO EM ARGAMASSA TRAÇO 1:4 (CIMENTO E AREIA), PREPARO MECÂNICO COM BETONEIRA 400L, APLICADO EM ÁREAS SECAS MENORES QUE 15M2, ESPESSURA 6CM. AF_10/2014</t>
  </si>
  <si>
    <t>59,07</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</si>
  <si>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</si>
  <si>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</si>
  <si>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</si>
  <si>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MECÂNICO COM BETONEIRA 400L, APLICADO EM ÁREAS SECAS MENORES QUE 15M2, ESPESSURA 7CM. AF_10/2014</t>
  </si>
  <si>
    <t>64,99</t>
  </si>
  <si>
    <t>CONTRAPISO ACÚSTICO EM ARGAMASSA TRAÇO 1:4 (CIMENTO E AREIA), PREPARO MANUAL, APLICADO EM ÁREAS SECAS MENORES QUE 15M2, ESPESSURA 7CM. AF_10/2014</t>
  </si>
  <si>
    <t>70,51</t>
  </si>
  <si>
    <t>CONTRAPISO ACÚSTICO EM ARGAMASSA PRONTA, PREPARO MECÂNICO COM MISTURADOR 300 KG, APLICADO EM ÁREAS SECAS MENORES QUE 15M2, ESPESSURA 7CM. AF_10/2014</t>
  </si>
  <si>
    <t>145,83</t>
  </si>
  <si>
    <t>CONTRAPISO ACÚSTICO EM ARGAMASSA PRONTA, PREPARO MANUAL, APLICADO EM ÁREAS SECAS MENORES QUE 15M2, ESPESSURA 7CM. AF_10/2014</t>
  </si>
  <si>
    <t>157,62</t>
  </si>
  <si>
    <t>CONTRAPISO ACÚSTICO EM ARGAMASSA TRAÇO 1:4 (CIMENTO E AREIA), PREPARO MECÂNICO COM BETONEIRA 400L, APLICADO EM ÁREAS SECAS MAIORES QUE 15M2, ESPESSURA 5CM. AF_10/2014</t>
  </si>
  <si>
    <t>CONTRAPISO ACÚSTICO EM ARGAMASSA TRAÇO 1:4 (CIMENTO E AREIA), PREPARO MANUAL, APLICADO EM ÁREAS SECAS MAIORES QUE 15M2, ESPESSURA 5CM. AF_10/2014</t>
  </si>
  <si>
    <t>54,55</t>
  </si>
  <si>
    <t>CONTRAPISO ACÚSTICO EM ARGAMASSA PRONTA, PREPARO MECÂNICO COM MISTURADOR 300 KG, APLICADO EM ÁREAS SECAS MAIORES QUE 15M2, ESPESSURA 5CM. AF_10/2014</t>
  </si>
  <si>
    <t>114,71</t>
  </si>
  <si>
    <t>CONTRAPISO ACÚSTICO EM ARGAMASSA PRONTA, PREPARO MANUAL, APLICADO EM ÁREAS SECAS MAIORES QUE 15M2, ESPESSURA 5CM. AF_10/2014</t>
  </si>
  <si>
    <t>CONTRAPISO ACÚSTICO EM ARGAMASSA TRAÇO 1:4 (CIMENTO E AREIA), PREPARO MECÂNICO COM BETONEIRA 400L, APLICADO EM ÁREAS SECAS MAIORES QUE 15M2, ESPESSURA 6CM. AF_10/2014</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</si>
  <si>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</si>
  <si>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</si>
  <si>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123,68</t>
  </si>
  <si>
    <t>CONTRAPISO ACÚSTICO EM ARGAMASSA PRONTA, PREPARO MANUAL, APLICADO EM ÁREAS SECAS MAIORES QUE 15M2, ESPESSURA 6CM. AF_10/2014</t>
  </si>
  <si>
    <t>133,94</t>
  </si>
  <si>
    <t>CONTRAPISO ACÚSTICO EM ARGAMASSA TRAÇO 1:4 (CIMENTO E AREIA), PREPARO MECÂNICO COM BETONEIRA 400L, APLICADO EM ÁREAS SECAS MAIORES QUE 15M2, ESPESSURA 7CM. AF_10/2014</t>
  </si>
  <si>
    <t>59,27</t>
  </si>
  <si>
    <t>CONTRAPISO ACÚSTICO EM ARGAMASSA TRAÇO 1:4 (CIMENTO E AREIA), PREPARO MANUAL, APLICADO EM ÁREAS SECAS MAIORES QUE 15M2, ESPESSURA 7CM. AF_10/2014</t>
  </si>
  <si>
    <t>64,79</t>
  </si>
  <si>
    <t>CONTRAPISO ACÚSTICO EM ARGAMASSA PRONTA, PREPARO MECÂNICO COM MISTURADOR 300 KG, APLICADO EM ÁREAS SECAS MAIORES QUE 15M2, ESPESSURA 7CM. AF_10/2014</t>
  </si>
  <si>
    <t>140,11</t>
  </si>
  <si>
    <t>CONTRAPISO ACÚSTICO EM ARGAMASSA PRONTA, PREPARO MANUAL, APLICADO EM ÁREAS SECAS MAIORES QUE 15M2, ESPESSURA 7CM. AF_10/2014</t>
  </si>
  <si>
    <t>151,90</t>
  </si>
  <si>
    <t>(COMPOSIÇÃO REPRESENTATIVA) DO SERVIÇO DE CONTRAPISO EM ARGAMASSA TRAÇO 1:4 (CIM E AREIA), EM BETONEIRA 400 L, ESPESSURA 3 CM ÁREAS SECAS E 3 CM ÁREAS MOLHADAS, PARA EDIFICAÇÃO HABITACIONAL UNIFAMILIAR (CASA) E EDIFICAÇÃO PÚBLICA PADRÃO. AF_11/2014</t>
  </si>
  <si>
    <t>30,57</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</si>
  <si>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</si>
  <si>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33,91</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</si>
  <si>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</si>
  <si>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</si>
  <si>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33,17</t>
  </si>
  <si>
    <t>RODAPE BORRACHA LISO, ALTURA = 7CM, ESPESSURA = 2 MM, PARA ARGAMASSA</t>
  </si>
  <si>
    <t>29,71</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</si>
  <si>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</si>
  <si>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</si>
  <si>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</si>
  <si>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</si>
  <si>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</si>
  <si>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</si>
  <si>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</si>
  <si>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</si>
  <si>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</si>
  <si>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</si>
  <si>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</si>
  <si>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8,31</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</si>
  <si>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</si>
  <si>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</si>
  <si>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</si>
  <si>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</si>
  <si>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</si>
  <si>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</si>
  <si>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</si>
  <si>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</si>
  <si>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</si>
  <si>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</si>
  <si>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</si>
  <si>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</si>
  <si>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5,86</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</si>
  <si>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</si>
  <si>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</si>
  <si>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</si>
  <si>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</si>
  <si>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</si>
  <si>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</si>
  <si>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</si>
  <si>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</si>
  <si>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</si>
  <si>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BARRA LISA COM ARGAMASSA TRACO 1:4 (CIMENTO E AREIA GROSSA), ESPESSURA 2,0CM, INCLUSO ADITIVO IMPERMEABILIZANTE, PREPARO MECANICO DA ARGAMASSA</t>
  </si>
  <si>
    <t>42,64</t>
  </si>
  <si>
    <t>BARRA LISA TRACO 1:3 (CIMENTO E AREIA MEDIA), ESPESSURA 1,5CM, PREPARO MANUAL DA ARGAMASSA</t>
  </si>
  <si>
    <t>BARRA LISA TRACO 1:3 (CIMENTO E AREIA MEDIA), ESPESSURA 1,0CM, PREPARO MANUAL DA ARGAMASSA</t>
  </si>
  <si>
    <t>BARRA LISA TRACO 1:4 (CIMENTO E AREIA MEDIA), ESPESSURA 2,0CM, PREPARO MANUAL DA ARGAMASSA</t>
  </si>
  <si>
    <t>46,42</t>
  </si>
  <si>
    <t>BARRA LISA TRACO 1:3 (CIMENTO E AREIA MEDIA), ESPESSURA 0,5CM, PREPARO MANUAL DA ARGAMASSA</t>
  </si>
  <si>
    <t>BARRA LISA TRACO 1:4 (CIMENTO E AREIA MEDIA), COM CORANTE AMARELO, ESPESSURA 2,0CM, PREPARO MANUAL DA ARGAMASSA</t>
  </si>
  <si>
    <t>BARRA LISA TRACO 1:3 (CIMENTO E AREIA MEDIA NAO PENEIRADA), INCLUSO ADITIVO IMPERMEABILIZANTE, ESPESSURA 0,5CM, PREPARO MANUAL DA ARGAMASSA</t>
  </si>
  <si>
    <t>32,91</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</si>
  <si>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</si>
  <si>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</si>
  <si>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</si>
  <si>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</si>
  <si>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</si>
  <si>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</si>
  <si>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</si>
  <si>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</si>
  <si>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12,18</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</si>
  <si>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</si>
  <si>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</si>
  <si>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</si>
  <si>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</si>
  <si>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</si>
  <si>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</si>
  <si>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</si>
  <si>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</si>
  <si>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27,69</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</si>
  <si>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</si>
  <si>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</si>
  <si>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</si>
  <si>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</si>
  <si>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</si>
  <si>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</si>
  <si>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</si>
  <si>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20,40</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</si>
  <si>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</si>
  <si>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</si>
  <si>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</si>
  <si>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</si>
  <si>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</si>
  <si>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</si>
  <si>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</si>
  <si>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29,34</t>
  </si>
  <si>
    <t>EMBOÇO, PARA RECEBIMENTO DE CERÂMICA, EM ARGAMASSA TRAÇO 1:2:8, PREPARO MECÂNICO COM BETONEIRA 400L, APLICADO MANUALMENTE EM FACES INTERNAS DE PAREDES, PARA AMBIENTE COM ÁREA MENOR QUE 5M2, ESPESSURA DE 20MM, COM EXECUÇÃO DE TALISCAS. AF_06/2014</t>
  </si>
  <si>
    <t>30,17</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</si>
  <si>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</si>
  <si>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</si>
  <si>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</si>
  <si>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29,85</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</si>
  <si>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</si>
  <si>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</si>
  <si>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28,75</t>
  </si>
  <si>
    <t>EMBOÇO, PARA RECEBIMENTO DE CERÂMICA, EM ARGAMASSA TRAÇO 1:2:8, PREPARO MECÂNICO COM BETONEIRA 400L, APLICADO MANUALMENTE EM FACES INTERNAS DE PAREDES, PARA AMBIENTE COM ÁREA  MAIOR QUE 10M2, ESPESSURA DE 20MM, COM EXECUÇÃO DE TALISCAS. AF_06/2014</t>
  </si>
  <si>
    <t>22,92</t>
  </si>
  <si>
    <t>EMBOÇO, PARA RECEBIMENTO DE CERÂMICA, EM ARGAMASSA TRAÇO 1:2:8, PREPARO MANUAL, APLICADO MANUALMENTE EM FACES INTERNAS DE PAREDES, PARA AMBIENTE COM ÁREA  MAIOR QUE 10M2, ESPESSURA DE 20MM, COM EXECUÇÃO DE TALISCAS. AF_06/2014</t>
  </si>
  <si>
    <t>25,68</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</si>
  <si>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</si>
  <si>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50,61</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</si>
  <si>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</si>
  <si>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</si>
  <si>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</si>
  <si>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44,31</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</si>
  <si>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</si>
  <si>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</si>
  <si>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</si>
  <si>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</si>
  <si>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</si>
  <si>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</si>
  <si>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16,57</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</si>
  <si>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</si>
  <si>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</si>
  <si>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</si>
  <si>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</si>
  <si>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31,43</t>
  </si>
  <si>
    <t>MASSA ÚNICA, PARA RECEBIMENTO DE PINTURA, EM ARGAMASSA INDUSTRIALIZADA, PREPARO MECÂNICO, APLICADO COM EQUIPAMENTO DE MISTURA E PROJEÇÃO DE 1,5 M3/H DE ARGAMASSA EM FACES INTERNAS DE PAREDES, ESPESSURA DE 10MM, COM EXECUÇÃO DE TALISCAS. AF_06/2014</t>
  </si>
  <si>
    <t>28,77</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</si>
  <si>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</si>
  <si>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</si>
  <si>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</si>
  <si>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28,04</t>
  </si>
  <si>
    <t>EMBOÇO OU MASSA ÚNICA EM ARGAMASSA TRAÇO 1:2:8, PREPARO MECÂNICO COM BETONEIRA 400 L, APLICADA MANUALMENTE EM PANOS DE FACHADA COM PRESENÇA DE VÃOS, ESPESSURA DE 25 MM. AF_06/2014</t>
  </si>
  <si>
    <t>43,08</t>
  </si>
  <si>
    <t>EMBOÇO OU MASSA ÚNICA EM ARGAMASSA TRAÇO 1:2:8, PREPARO MANUAL, APLICADA MANUALMENTE EM PANOS DE FACHADA COM PRESENÇA DE VÃOS, ESPESSURA DE 25 MM. AF_06/2014</t>
  </si>
  <si>
    <t>45,38</t>
  </si>
  <si>
    <t>EMBOÇO OU MASSA ÚNICA EM ARGAMASSA INDUSTRIALIZADA, PREPARO MECÂNICO E APLICAÇÃO COM EQUIPAMENTO DE MISTURA E PROJEÇÃO DE 1,5 M3/H DE ARGAMASSA EM PANOS DE FACHADA COM PRESENÇA DE VÃOS, ESPESSURA DE 25 MM. AF_06/2014</t>
  </si>
  <si>
    <t>57,84</t>
  </si>
  <si>
    <t>EMBOÇO OU MASSA ÚNICA EM ARGAMASSA TRAÇO 1:2:8, PREPARO MECÂNICO COM BETONEIRA 400 L, APLICADA MANUALMENTE EM PANOS DE FACHADA COM PRESENÇA DE VÃOS, ESPESSURA DE 35 MM. AF_06/2014</t>
  </si>
  <si>
    <t>50,08</t>
  </si>
  <si>
    <t>EMBOÇO OU MASSA ÚNICA EM ARGAMASSA TRAÇO 1:2:8, PREPARO MANUAL, APLICADA MANUALMENTE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</si>
  <si>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</si>
  <si>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</si>
  <si>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</si>
  <si>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DE 45 MM. AF_06/2014</t>
  </si>
  <si>
    <t>85,28</t>
  </si>
  <si>
    <t>EMBOÇO OU MASSA ÚNICA EM ARGAMASSA TRAÇO 1:2:8, PREPARO MECÂNICO COM BETONEIRA 400 L, APLICADA MANUALMENTE EM PANOS DE FACHADA COM PRESENÇA DE VÃOS, ESPESSURA MAIOR OU IGUAL A 50 MM. AF_06/2014</t>
  </si>
  <si>
    <t>73,87</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</si>
  <si>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</si>
  <si>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AF_06/2014</t>
  </si>
  <si>
    <t>101,97</t>
  </si>
  <si>
    <t>EMBOÇO OU MASSA ÚNICA EM ARGAMASSA TRAÇO 1:2:8, PREPARO MECÂNICO COM BETONEIRA 400 L, APLICADA MANUALMENTE EM PANOS CEGOS DE FACHADA (SEM PRESENÇA DE VÃOS), ESPESSURA DE 25 MM. AF_06/2014</t>
  </si>
  <si>
    <t>28,12</t>
  </si>
  <si>
    <t>EMBOÇO OU MASSA ÚNICA EM ARGAMASSA TRAÇO 1:2:8, PREPARO MANUAL, APLICADA MANUALMENTE EM PANOS CEGOS DE FACHADA (SEM PRESENÇA DE VÃOS), ESPESSURA DE 25 MM. AF_06/2014</t>
  </si>
  <si>
    <t>30,27</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</si>
  <si>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</si>
  <si>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</si>
  <si>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34,87</t>
  </si>
  <si>
    <t>EMBOÇO OU MASSA ÚNICA EM ARGAMASSA TRAÇO 1:2:8, PREPARO MANUAL, APLICADA MANUALMENTE EM PANOS CEGOS DE FACHADA (SEM PRESENÇA DE VÃOS), ESPESSURA DE 35 MM. AF_06/2014</t>
  </si>
  <si>
    <t>37,75</t>
  </si>
  <si>
    <t>EMBOÇO OU MASSA ÚNICA EM ARGAMASSA INDUSTRIALIZADA, PREPARO MECÂNICO E APLICAÇÃO COM EQUIPAMENTO DE MISTURA E PROJEÇÃO DE 1,5 M3/H DE ARGAMASSA EM PANOS CEGOS DE FACHADA (SEM PRESENÇA DE VÃOS), ESPESSURA DE 35 MM. AF_06/2014</t>
  </si>
  <si>
    <t>54,59</t>
  </si>
  <si>
    <t>EMBOÇO OU MASSA ÚNICA EM ARGAMASSA TRAÇO 1:2:8, PREPARO MECÂNICO COM BETONEIRA 400 L, APLICADA MANUALMENTE EM PANOS CEGOS DE FACHADA (SEM PRESENÇA DE VÃOS), ESPESSURA DE 45 MM. AF_06/2014</t>
  </si>
  <si>
    <t>41,61</t>
  </si>
  <si>
    <t>EMBOÇO OU MASSA ÚNICA EM ARGAMASSA TRAÇO 1:2:8, PREPARO MANUAL, APLICADA MANUALMENTE EM PANOS CEGOS DE FACHADA (SEM PRESENÇA DE VÃOS), ESPESSURA DE 45 MM. AF_06/2014</t>
  </si>
  <si>
    <t>45,24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</si>
  <si>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</si>
  <si>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</si>
  <si>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</si>
  <si>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52,01</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</si>
  <si>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</si>
  <si>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</si>
  <si>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69,71</t>
  </si>
  <si>
    <t>EMBOÇO OU MASSA ÚNICA EM ARGAMASSA TRAÇO 1:2:8, PREPARO MANUAL, APLICADA MANUALMENTE EM SUPERFÍCIES EXTERNAS DA SACADA, ESPESSURA DE 25 MM, SEM USO DE TELA METÁLICA DE REFORÇO CONTRA FISSURAÇÃO.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</si>
  <si>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</si>
  <si>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TRAÇO 1:2:8, PREPARO MECÂNICO COM BETONEIRA 400 L, APLICADA MANUALMENTE EM SUPERFÍCIES EXTERNAS DA SACADA, ESPESSURA DE 35 MM, SEM USO DE TELA METÁLICA DE REFORÇO CONTRA FISSURAÇÃO. AF_06/2014</t>
  </si>
  <si>
    <t>76,47</t>
  </si>
  <si>
    <t>EMBOÇO OU MASSA ÚNICA EM ARGAMASSA TRAÇO 1:2:8, PREPARO MANUAL, APLICADA MANUALMENTE EM SUPERFÍCIES EXTERNAS DA SACADA, ESPESSURA DE 35 MM, SEM USO DE TELA METÁLICA DE REFORÇO CONTRA FISSURAÇÃO. AF_06/2014</t>
  </si>
  <si>
    <t>79,35</t>
  </si>
  <si>
    <t>EMBOÇO OU MASSA ÚNICA EM ARGAMASSA INDUSTRIALIZADA, PREPARO MECÂNICO E APLICAÇÃO COM EQUIPAMENTO DE MISTURA E PROJEÇÃO DE 1,5 M3/H EM SUPERFÍCIES EXTERNAS DA SACADA, ESPESSURA 35 MM, SEM USO DE TELA METÁLICA.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</si>
  <si>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</si>
  <si>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</si>
  <si>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INDUSTRIALIZADA, PREPARO MECÂNICO E APLICAÇÃO COM EQUIPAMENTO DE MISTURA E PROJEÇÃO DE 1,5 M3/H EM SUPERFÍCIES EXTERNAS DA SACADA, ESPESSURA 45 MM, SEM USO DE TELA METÁLICA. AF_06/2014</t>
  </si>
  <si>
    <t>108,82</t>
  </si>
  <si>
    <t>EMBOÇO OU MASSA ÚNICA EM ARGAMASSA TRAÇO 1:2:8, PREPARO MECÂNICO COM BETONEIRA 400 L, APLICADA MANUALMENTE EM SUPERFÍCIES EXTERNAS DA SACADA, ESPESSURA MAIOR OU IGUAL A 50 MM, SEM USO DE TELA METÁLICA DE REFORÇO CONTRA FISSURAÇÃO. AF_06/2014</t>
  </si>
  <si>
    <t>120,01</t>
  </si>
  <si>
    <t>EMBOÇO OU MASSA ÚNICA EM ARGAMASSA TRAÇO 1:2:8, PREPARO MANUAL, APLICADA MANUALMENTE EM SUPERFÍCIES EXTERNAS DA SACADA, ESPESSURA MAIOR OU IGUAL A 50 MM, SEM USO DE TELA METÁLICA DE REFORÇO CONTRA FISSURAÇÃO. AF_06/2014</t>
  </si>
  <si>
    <t>124,00</t>
  </si>
  <si>
    <t>EMBOÇO OU MASSA ÚNICA EM ARGAMASSA INDUSTRIALIZADA, PREPARO MECÂNICO E APLICAÇÃO COM EQUIPAMENTO DE MISTURA E PROJEÇÃO DE 1,5 M3/H EM SUPERFÍCIES EXTERNAS DA SACADA, ESPESSURA MAIOR OU IGUAL A 50 MM, SEM USO DE TELA METÁLICA. AF_06/2014</t>
  </si>
  <si>
    <t>145,33</t>
  </si>
  <si>
    <t>EMBOÇO OU MASSA ÚNICA EM ARGAMASSA TRAÇO 1:2:8, PREPARO MECÂNICO COM BETONEIRA 400 L, APLICADA MANUALMENTE NAS PAREDES INTERNAS DA SACADA, ESPESSURA DE 25 MM, SEM USO DE TELA METÁLICA DE REFORÇO CONTRA FISSURAÇÃO. AF_06/2014</t>
  </si>
  <si>
    <t>54,69</t>
  </si>
  <si>
    <t>EMBOÇO OU MASSA ÚNICA EM ARGAMASSA TRAÇO 1:2:8, PREPARO MANUAL, APLICADA MANUALMENTE NAS PAREDES INTERNAS DA SACADA, ESPESSURA DE 25 MM, SEM USO DE TELA METÁLICA DE REFORÇO CONTRA FISSURAÇÃO.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</si>
  <si>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</si>
  <si>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TRAÇO 1:2:8, PREPARO MECÂNICO COM BETONEIRA 400 L, APLICADA MANUALMENTE NAS PAREDES INTERNAS DA SACADA, ESPESSURA DE 35 MM, SEM USO DE TELA METÁLICA DE REFORÇO CONTRA FISSURAÇÃO. AF_06/2014</t>
  </si>
  <si>
    <t>62,25</t>
  </si>
  <si>
    <t>EMBOÇO OU MASSA ÚNICA EM ARGAMASSA TRAÇO 1:2:8, PREPARO MANUAL, APLICADA MANUALMENTE NAS PAREDES INTERNAS DA SACADA, ESPESSURA DE 35 MM, SEM USO DE TELA METÁLICA DE REFORÇO CONTRA FISSURAÇÃO. AF_06/2014</t>
  </si>
  <si>
    <t>65,78</t>
  </si>
  <si>
    <t>EMBOÇO OU MASSA ÚNICA EM ARGAMASSA INDUSTRIALIZADA, PREPARO MECÂNICO E APLICAÇÃO COM EQUIPAMENTO DE MISTURA E PROJEÇÃO DE 1,5 M3/H DE ARGAMASSA NAS PAREDES INTERNAS DA SACADA, ESPESSURA 35 MM, SEM USO DE TELA METÁLICA. AF_06/2014</t>
  </si>
  <si>
    <t>87,50</t>
  </si>
  <si>
    <t>REVESTIMENTO DECORATIVO MONOCAMADA APLICADO MANUALMENTE EM PANOS CEGOS DA FACHADA DE UM EDIFÍCIO DE ESTRUTURA CONVENCIONAL, COM ACABAMENTO RASPADO. AF_06/2014</t>
  </si>
  <si>
    <t>138,40</t>
  </si>
  <si>
    <t>REVESTIMENTO DECORATIVO MONOCAMADA APLICADO MANUALMENTE EM PANOS CEGOS DA FACHADA DE UM EDIFÍCIO DE ALVENARIA ESTRUTURAL, COM ACABAMENTO RASPADO. AF_06/2014</t>
  </si>
  <si>
    <t>95,27</t>
  </si>
  <si>
    <t>REVESTIMENTO DECORATIVO MONOCAMADA APLICADO COM EQUIPAMENTO DE PROJEÇÃO EM PANOS CEGOS DA FACHADA DE UM EDIFÍCIO DE ESTRUTURA CONVENCIONAL, COM ACABAMENTO RASPADO. AF_06/2014</t>
  </si>
  <si>
    <t>131,72</t>
  </si>
  <si>
    <t>REVESTIMENTO DECORATIVO MONOCAMADA APLICADO COM EQUIPAMENTO DE PROJEÇÃO EM PANOS CEGOS DA FACHADA DE UM EDIFÍCIO DE ALVENARIA ESTRUTURAL, COM ACABAMENTO RASPADO. AF_06/2014</t>
  </si>
  <si>
    <t>89,40</t>
  </si>
  <si>
    <t>REVESTIMENTO DECORATIVO MONOCAMADA APLICADO MANUALMENTE EM PANOS DA FACHADA COM PRESENÇA DE VÃOS, DE UM EDIFÍCIO DE ESTRUTURA CONVENCIONAL E ACABAMENTO RASPADO. AF_06/2014</t>
  </si>
  <si>
    <t>144,97</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</si>
  <si>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</si>
  <si>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</si>
  <si>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136,85</t>
  </si>
  <si>
    <t>REVESTIMENTO DECORATIVO MONOCAMADA APLICADO COM EQUIPAMENTO DE PROJEÇÃO EM PANOS DA FACHADA COM PRESENÇA DE VÃOS, DE UM EDIFÍCIO DE ALVENARIA ESTRUTURAL E ACABAMENTO RASPADO. AF_06/2014</t>
  </si>
  <si>
    <t>92,69</t>
  </si>
  <si>
    <t>REVESTIMENTO DECORATIVO MONOCAMADA APLICADO MANUALMENTE EM SUPERFÍCIES EXTERNAS DA SACADA DE UM EDIFÍCIO DE ESTRUTURA CONVENCIONAL E ACABAMENTO RASPADO. AF_06/2014</t>
  </si>
  <si>
    <t>145,36</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</si>
  <si>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</si>
  <si>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</si>
  <si>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133,42</t>
  </si>
  <si>
    <t>REVESTIMENTO DECORATIVO MONOCAMADA APLICADO COM EQUIPAMENTO DE PROJEÇÃO EM SUPERFÍCIES EXTERNAS DA SACADA DE UM EDIFÍCIO DE ALVENARIA ESTRUTURAL E ACABAMENTO RASPADO. AF_06/2014</t>
  </si>
  <si>
    <t>97,03</t>
  </si>
  <si>
    <t>REVESTIMENTO DECORATIVO MONOCAMADA APLICADO MANUALMENTE EM PANOS CEGOS DA FACHADA DE UM EDIFÍCIO DE ESTRUTURA CONVENCIONAL, COM ACABAMENTO TRAVERTINO. AF_06/2014</t>
  </si>
  <si>
    <t>150,27</t>
  </si>
  <si>
    <t>REVESTIMENTO DECORATIVO MONOCAMADA APLICADO MANUALMENTE EM PANOS CEGOS DA FACHADA DE UM EDIFÍCIO DE ALVENARIA ESTRUTURAL, COM ACABAMENTO TRAVERTINO. AF_06/2014</t>
  </si>
  <si>
    <t>107,14</t>
  </si>
  <si>
    <t>REVESTIMENTO DECORATIVO MONOCAMADA APLICADO COM EQUIPAMENTO DE PROJEÇÃO EM PANOS CEGOS DA FACHADA DE UM EDIFÍCIO DE ESTRUTURA CONVENCIONAL, COM ACABAMENTO TRAVERTINO. AF_06/2014</t>
  </si>
  <si>
    <t>142,50</t>
  </si>
  <si>
    <t>REVESTIMENTO DECORATIVO MONOCAMADA APLICADO COM EQUIPAMENTO DE PROJEÇÃO EM PANOS CEGOS DA FACHADA DE UM EDIFÍCIO DE ALVENARIA ESTRUTURAL, COM ACABAMENTO TRAVERTINO. AF_06/2014</t>
  </si>
  <si>
    <t>100,18</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</si>
  <si>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</si>
  <si>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</si>
  <si>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111,89</t>
  </si>
  <si>
    <t>REVESTIMENTO DECORATIVO MONOCAMADA APLICADO COM EQUIPAMENTO DE PROJEÇÃO EM PANOS DA FACHADA COM PRESENÇA DE VÃOS, DE UM EDIFÍCIO DE ESTRUTURA CONVENCIONAL E ACABAMENTO TRAVERTINO. AF_06/2014</t>
  </si>
  <si>
    <t>147,61</t>
  </si>
  <si>
    <t>REVESTIMENTO DECORATIVO MONOCAMADA APLICADO COM EQUIPAMENTO DE PROJEÇÃO EM PANOS DA FACHADA COM PRESENÇA DE VÃOS, DE UM EDIFÍCIO DE ALVENARIA ESTRUTURAL E ACABAMENTO TRAVERTINO. AF_06/2014</t>
  </si>
  <si>
    <t>103,44</t>
  </si>
  <si>
    <t>REVESTIMENTO DECORATIVO MONOCAMADA APLICADO MANUALMENTE EM SUPERFÍCIES EXTERNAS DA SACADA DE UM EDIFÍCIO DE ESTRUTURA CONVENCIONAL E ACABAMENTO TRAVERTINO. AF_06/2014</t>
  </si>
  <si>
    <t>157,23</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</si>
  <si>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</si>
  <si>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</si>
  <si>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144,20</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</si>
  <si>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</si>
  <si>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</si>
  <si>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103,69</t>
  </si>
  <si>
    <t>REVESTIMENTO DECORATIVO MONOCAMADA APLICADO MANUALMENTE NAS PAREDES INTERNAS DA SACADA COM ACABAMENTO TRAVERTINO. AF_06/2014</t>
  </si>
  <si>
    <t>120,56</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</si>
  <si>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</si>
  <si>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</si>
  <si>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15,56</t>
  </si>
  <si>
    <t>(COMPOSIÇÃO REPRESENTATIVA) DO SERVIÇO DE EMBOÇO/MASSA ÚNICA, APLICADO MANUALMENTE, TRAÇO 1:2:8, EM BETONEIRA DE 400L, PAREDES INTERNAS, COM EXECUÇÃO DE TALISCAS, EDIFICAÇÃO HABITACIONAL UNIFAMILIAR (CASAS) E EDIFICAÇÃO PÚBLICA PADRÃO. AF_12/2014</t>
  </si>
  <si>
    <t>27,26</t>
  </si>
  <si>
    <t>MASSA ÚNICA, PARA RECEBIMENTO DE PINTURA, EM ARGAMASSA TRAÇO 1:2:8, PREPARO MECÂNICO COM BETONEIRA 400L, APLICADA MANUALMENTE EM TETO, ESPESSURA DE 20MM, COM EXECUÇÃO DE TALISCAS. AF_03/2015</t>
  </si>
  <si>
    <t>36,07</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</si>
  <si>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</si>
  <si>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</si>
  <si>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</si>
  <si>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PASTA DE CIMENTO PORTLAND, ESPESSURA 1MM</t>
  </si>
  <si>
    <t>APICOAMENTO MANUAL DE SUPERFICIE DE CONCRETO</t>
  </si>
  <si>
    <t>REVESTIMENTO CERÂMICO PARA PAREDES EXTERNAS EM PASTILHAS DE PORCELANA 5 X 5 CM (PLACAS DE 30 X 30 CM), ALINHADAS A PRUMO, APLICADO EM PANOS COM VÃOS. AF_06/2014</t>
  </si>
  <si>
    <t>219,98</t>
  </si>
  <si>
    <t>REVESTIMENTO CERÂMICO PARA PAREDES EXTERNAS EM PASTILHAS DE PORCELANA 5 X 5 CM (PLACAS DE 30 X 30 CM), ALINHADAS A PRUMO, APLICADO EM PANOS SEM VÃOS. AF_06/2014</t>
  </si>
  <si>
    <t>202,06</t>
  </si>
  <si>
    <t>REVESTIMENTO CERÂMICO PARA PAREDES EXTERNAS EM PASTILHAS DE PORCELANA 5 X 5 CM (PLACAS DE 30 X 30 CM), ALINHADAS A PRUMO, APLICADO EM SUPERFÍCIES EXTERNAS DA SACADA. AF_06/2014</t>
  </si>
  <si>
    <t>212,96</t>
  </si>
  <si>
    <t>REVESTIMENTO CERÂMICO PARA PAREDES EXTERNAS EM PASTILHAS DE PORCELANA 5 X 5 CM (PLACAS DE 30 X 30 CM), ALINHADAS A PRUMO, APLICADO EM SUPERFÍCIES INTERNAS DA SACADA. AF_06/2014</t>
  </si>
  <si>
    <t>256,20</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</si>
  <si>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</si>
  <si>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</si>
  <si>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</si>
  <si>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</si>
  <si>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53,46</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</si>
  <si>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</si>
  <si>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</si>
  <si>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</si>
  <si>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60,41</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</si>
  <si>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</si>
  <si>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</si>
  <si>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62,20</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</si>
  <si>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</si>
  <si>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</si>
  <si>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63,67</t>
  </si>
  <si>
    <t>REVESTIMENTO CERÂMICO PARA PAREDES INTERNAS COM PLACAS TIPO ESMALTADA EXTRA  DE DIMENSÕES 33X45 CM APLICADAS EM AMBIENTES DE ÁREA MAIOR QUE 5 M² A MEIA ALTURA DAS PAREDES. AF_06/2014</t>
  </si>
  <si>
    <t>60,50</t>
  </si>
  <si>
    <t>REVESTIMENTO CERÂMICO PARA PAREDES EXTERNAS EM PASTILHAS DE PORCELANA 2,5 X 2,5 CM (PLACAS DE 30 X 30 CM), ALINHADAS A PRUMO, APLICADO EM PANOS COM VÃOS. AF_10/2014</t>
  </si>
  <si>
    <t>244,44</t>
  </si>
  <si>
    <t>REVESTIMENTO CERÂMICO PARA PAREDES EXTERNAS EM PASTILHAS DE PORCELANA 2,5 X 2,5 CM (PLACAS DE 30 X 30 CM), ALINHADAS A PRUMO, APLICADO EM PANOS SEM VÃOS. AF_10/2014</t>
  </si>
  <si>
    <t>225,36</t>
  </si>
  <si>
    <t>REVESTIMENTO CERÂMICO PARA PAREDES EXTERNAS EM PASTILHAS DE PORCELANA 2,5 X 2,5 CM (PLACAS DE 30 X 30 CM), ALINHADAS A PRUMO, APLICADO EM SUPERFÍCIES EXTERNAS DA SACADA. AF_10/2014</t>
  </si>
  <si>
    <t>236,26</t>
  </si>
  <si>
    <t>REVESTIMENTO CERÂMICO PARA PAREDES EXTERNAS EM PASTILHAS DE PORCELANA 2,5 X 2,5 CM (PLACAS DE 30 X 30 CM), ALINHADAS A PRUMO, APLICADO EM SUPERFÍCIES INTERNAS DA SACADA. AF_10/2014</t>
  </si>
  <si>
    <t>283,47</t>
  </si>
  <si>
    <t>(COMPOSIÇÃO REPRESENTATIVA) DO SERVIÇO DE REVESTIMENTO CERÂMICO PARA AMBIENTES DE ÁREAS MOLHADAS, MEIA PAREDE OU PAREDE INTEIRA, COM PLACAS TIPO GRÊS OU SEMI-GRÊS, DIMENSÕES 20X20 CM, PARA EDIFICAÇÃO HABITACIONAL MULTIFAMILIAR (PRÉDIO). AF_11/2014</t>
  </si>
  <si>
    <t>(COMPOSIÇÃO REPRESENTATIVA) DO SERVIÇO DE REVESTIMENTO CERÂMICO PARA PAREDES INTERNAS, MEIA PAREDE, OU PAREDE INTEIRA, PLACAS GRÊS OU SEMI-GRÊS DE 20X20 CM, PARA EDIFICAÇÕES HABITACIONAIS UNIFAMILIAR (CASAS) E EDIFICAÇÕES PÚBLICAS PADRÃO. AF_11/2014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</si>
  <si>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</si>
  <si>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</si>
  <si>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</si>
  <si>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</si>
  <si>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</si>
  <si>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48,21</t>
  </si>
  <si>
    <t>REVESTIMENTO CERÂMICO PARA PAREDES INTERNAS COM PLACAS TIPO ESMALTADA PADRÃO POPULAR DE DIMENSÕES 20X20 CM, ARGAMASSA TIPO AC III, APLICADAS EM AMBIENTES DE ÁREA MAIOR QUE 5 M2 NA ALTURA INTEIRA DAS PAREDES. AF_06/2014</t>
  </si>
  <si>
    <t>41,34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</si>
  <si>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</si>
  <si>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</si>
  <si>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PEITORIL EM MARMORE BRANCO, LARGURA DE 15CM, ASSENTADO COM ARGAMASSA TRACO 1:4 (CIMENTO E AREIA MEDIA), PREPARO MANUAL DA ARGAMASSA</t>
  </si>
  <si>
    <t>83,73</t>
  </si>
  <si>
    <t>PEITORIL EM MARMORE BRANCO, LARGURA DE 25CM, ASSENTADO COM ARGAMASSA TRACO 1:3 (CIMENTO E AREIA MEDIA), PREPARO MANUAL DA ARGAMASSA</t>
  </si>
  <si>
    <t>118,29</t>
  </si>
  <si>
    <t>ASSENTAMENTO DE PEITORIL COM ARGAMASSA DE CIMENTO COLANTE</t>
  </si>
  <si>
    <t>TABEIRA DE MADEIRA LEI, 1A QUALIDADE, 2,5X30,0CM PARA BEIRAL DE TELHADO</t>
  </si>
  <si>
    <t>FORRO EM MADEIRA PINUS, PARA AMBIENTES RESIDENCIAIS, INCLUSIVE ESTRUTURA DE FIXAÇÃO. AF_05/2017</t>
  </si>
  <si>
    <t>103,25</t>
  </si>
  <si>
    <t>FORRO EM MADEIRA PINUS, PARA AMBIENTES COMERCIAIS, INCLUSIVE ESTRUTURA DE FIXAÇÃO. AF_05/2017</t>
  </si>
  <si>
    <t>121,05</t>
  </si>
  <si>
    <t>ACABAMENTOS PARA FORRO (RODA-FORRO EM MADEIRA PINUS). AF_05/2017</t>
  </si>
  <si>
    <t>28,49</t>
  </si>
  <si>
    <t>FORRO EM PLACAS DE GESSO, PARA AMBIENTES RESIDENCIAIS. AF_05/2017_P</t>
  </si>
  <si>
    <t>33,67</t>
  </si>
  <si>
    <t>FORRO EM DRYWALL, PARA AMBIENTES RESIDENCIAIS, INCLUSIVE ESTRUTURA DE FIXAÇÃO. AF_05/2017_P</t>
  </si>
  <si>
    <t>53,72</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</si>
  <si>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</si>
  <si>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</si>
  <si>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</si>
  <si>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</si>
  <si>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</si>
  <si>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41,29</t>
  </si>
  <si>
    <t>REVESTIMENTO EM LAMINADO MELAMINICO TEXTURIZADO, ESPESSURA 0,8 MM, FIXADO COM COLA</t>
  </si>
  <si>
    <t>84,16</t>
  </si>
  <si>
    <t>CORRIMAO EM MARMORITE, LARGURA 15CM</t>
  </si>
  <si>
    <t>96,79</t>
  </si>
  <si>
    <t>RECOLOCACO DE FORROS EM REGUA DE PVC E PERFIS, CONSIDERANDO REAPROVEITAMENTO DO MATERIAL</t>
  </si>
  <si>
    <t>FORRO EM RÉGUAS DE PVC, FRISADO, PARA AMBIENTES RESIDENCIAIS, INCLUSIVE ESTRUTURA DE FIXAÇÃO. AF_05/2017_P</t>
  </si>
  <si>
    <t>38,13</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</si>
  <si>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</si>
  <si>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</si>
  <si>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</si>
  <si>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43,17</t>
  </si>
  <si>
    <t>FORRO DE PVC, LISO, PARA AMBIENTES COMERCIAIS, INCLUSIVE ESTRUTURA DE FIXAÇÃO. AF_05/2017_P</t>
  </si>
  <si>
    <t>ISOLAMENTO TERMICO COM ARGAMASSA TRACO 1:3 (CIMENTO E AREIA GROSSA NAO PENEIRADA), COM ADICAO DE PEROLAS DE ISOPOR, ESPESSURA 6CM, PREPARO MANUAL DA ARGAMASSA</t>
  </si>
  <si>
    <t>92,29</t>
  </si>
  <si>
    <t>ISOLAMENTO TERMICO COM MANTA DE LA DE VIDRO, ESPESSURA 2,5CM</t>
  </si>
  <si>
    <t>REPARO ESTRUTURAL DE ESTRUTURAS DE CONCRETO COM ARGAMASSA POLIMERICA DE ALTO DESEMPENHO, E=2 CM</t>
  </si>
  <si>
    <t>187,38</t>
  </si>
  <si>
    <t>REPARO/COLAGEM DE ESTRUTURAS DE CONCRETO COM ADESIVO ESTRUTURAL A BASE DE EPOXI, E=2 MM</t>
  </si>
  <si>
    <t>174,12</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</si>
  <si>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</si>
  <si>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</si>
  <si>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</si>
  <si>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</si>
  <si>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</si>
  <si>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</si>
  <si>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</si>
  <si>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</si>
  <si>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ARGAMASSA TRACO 1:3 (CIMENTO E AREIA), PREPARO MANUAL, INCLUSO ADITIVO IMPERMEABILIZANTE</t>
  </si>
  <si>
    <t>429,18</t>
  </si>
  <si>
    <t>ARGAMASSA TRACO 1:4 (CIMENTO E AREIA), PREPARO MANUAL, INCLUSO ADITIVO IMPERMEABILIZANTE</t>
  </si>
  <si>
    <t>413,08</t>
  </si>
  <si>
    <t>ARGAMASSA TRAÇO 1:7 (CIMENTO E AREIA MÉDIA) COM ADIÇÃO DE PLASTIFICANTE PARA EMBOÇO/MASSA ÚNICA/ASSENTAMENTO DE ALVENARIA DE VEDAÇÃO, PREPARO MECÂNICO COM BETONEIRA 400 L. AF_06/2014</t>
  </si>
  <si>
    <t>248,55</t>
  </si>
  <si>
    <t>ARGAMASSA TRAÇO 1:7 (CIMENTO E AREIA MÉDIA) COM ADIÇÃO DE PLASTIFICANTE PARA EMBOÇO/MASSA ÚNICA/ASSENTAMENTO DE ALVENARIA DE VEDAÇÃO, PREPARO MECÂNICO COM BETONEIRA 600 L. AF_06/2014</t>
  </si>
  <si>
    <t>239,61</t>
  </si>
  <si>
    <t>ARGAMASSA TRAÇO 1:6 (CIMENTO E AREIA MÉDIA) COM ADIÇÃO DE PLASTIFICANTE PARA EMBOÇO/MASSA ÚNICA/ASSENTAMENTO DE ALVENARIA DE VEDAÇÃO, PREPARO MECÂNICO COM BETONEIRA 400 L. AF_06/2014</t>
  </si>
  <si>
    <t>270,27</t>
  </si>
  <si>
    <t>ARGAMASSA TRAÇO 1:6 (CIMENTO E AREIA MÉDIA) COM ADIÇÃO DE PLASTIFICANTE PARA EMBOÇO/MASSA ÚNICA/ASSENTAMENTO DE ALVENARIA DE VEDAÇÃO, PREPARO MECÂNICO COM BETONEIRA 600 L. AF_06/2014</t>
  </si>
  <si>
    <t>243,61</t>
  </si>
  <si>
    <t>ARGAMASSA TRAÇO 1:1:6 (CIMENTO, CAL E AREIA MÉDIA) PARA EMBOÇO/MASSA ÚNICA/ASSENTAMENTO DE ALVENARIA DE VEDAÇÃO, PREPARO MECÂNICO COM BETONEIRA 400 L. AF_06/2014</t>
  </si>
  <si>
    <t>270,22</t>
  </si>
  <si>
    <t>ARGAMASSA TRAÇO 1:1:6 (CIMENTO, CAL E AREIA MÉDIA) PARA EMBOÇO/MASSA ÚNICA/ASSENTAMENTO DE ALVENARIA DE VEDAÇÃO, PREPARO MECÂNICO COM BETONEIRA 600 L. AF_06/2014</t>
  </si>
  <si>
    <t>344,25</t>
  </si>
  <si>
    <t>ARGAMASSA TRAÇO 1:1,5:7,5 (CIMENTO, CAL E AREIA MÉDIA) PARA EMBOÇO/MASSA ÚNICA/ASSENTAMENTO DE ALVENARIA DE VEDAÇÃO, PREPARO MECÂNICO COM BETONEIRA 400 L. AF_06/2014</t>
  </si>
  <si>
    <t>347,20</t>
  </si>
  <si>
    <t>ARGAMASSA TRAÇO 1:1,5:7,5 (CIMENTO, CAL E AREIA MÉDIA) PARA EMBOÇO/MASSA ÚNICA/ASSENTAMENTO DE ALVENARIA DE VEDAÇÃO, PREPARO MECÂNICO COM BETONEIRA 600 L. AF_06/2014</t>
  </si>
  <si>
    <t>337,54</t>
  </si>
  <si>
    <t>ARGAMASSA TRAÇO 1:2:8 (CIMENTO, CAL E AREIA MÉDIA) PARA EMBOÇO/MASSA ÚNICA/ASSENTAMENTO DE ALVENARIA DE VEDAÇÃO, PREPARO MECÂNICO COM BETONEIRA 400 L. AF_06/2014</t>
  </si>
  <si>
    <t>370,75</t>
  </si>
  <si>
    <t>ARGAMASSA TRAÇO 1:2:9 (CIMENTO, CAL E AREIA MÉDIA) PARA EMBOÇO/MASSA ÚNICA/ASSENTAMENTO DE ALVENARIA DE VEDAÇÃO, PREPARO MECÂNICO COM BETONEIRA 600 L. AF_06/2014</t>
  </si>
  <si>
    <t>346,77</t>
  </si>
  <si>
    <t>ARGAMASSA TRAÇO 1:3:12 (CIMENTO, CAL E AREIA MÉDIA) PARA EMBOÇO/MASSA ÚNICA/ASSENTAMENTO DE ALVENARIA DE VEDAÇÃO, PREPARO MECÂNICO COM BETONEIRA 400 L. AF_06/2014</t>
  </si>
  <si>
    <t>368,79</t>
  </si>
  <si>
    <t>ARGAMASSA TRAÇO 1:3:12 (CIMENTO, CAL E AREIA MÉDIA) PARA EMBOÇO/MASSA ÚNICA/ASSENTAMENTO DE ALVENARIA DE VEDAÇÃO, PREPARO MECÂNICO COM BETONEIRA 600 L. AF_06/2014</t>
  </si>
  <si>
    <t>341,84</t>
  </si>
  <si>
    <t>ARGAMASSA TRAÇO 1:3 (CIMENTO E AREIA MÉDIA) PARA CONTRAPISO, PREPARO MECÂNICO COM BETONEIRA 400 L. AF_06/2014</t>
  </si>
  <si>
    <t>370,41</t>
  </si>
  <si>
    <t>ARGAMASSA TRAÇO 1:3 (CIMENTO E AREIA MÉDIA) PARA CONTRAPISO, PREPARO MECÂNICO COM BETONEIRA 600 L. AF_06/2014</t>
  </si>
  <si>
    <t>350,19</t>
  </si>
  <si>
    <t>ARGAMASSA TRAÇO 1:4 (CIMENTO E AREIA MÉDIA) PARA CONTRAPISO, PREPARO MECÂNICO COM BETONEIRA 400 L. AF_06/2014</t>
  </si>
  <si>
    <t>330,19</t>
  </si>
  <si>
    <t>ARGAMASSA TRAÇO 1:4 (CIMENTO E AREIA MÉDIA) PARA CONTRAPISO, PREPARO MECÂNICO COM BETONEIRA 600 L. AF_06/2014</t>
  </si>
  <si>
    <t>313,24</t>
  </si>
  <si>
    <t>ARGAMASSA TRAÇO 1:5 (CIMENTO E AREIA MÉDIA) PARA CONTRAPISO, PREPARO MECÂNICO COM BETONEIRA 400 L. AF_06/2014</t>
  </si>
  <si>
    <t>308,90</t>
  </si>
  <si>
    <t>ARGAMASSA TRAÇO 1:5 (CIMENTO E AREIA MÉDIA) PARA CONTRAPISO, PREPARO MECÂNICO COM BETONEIRA 600 L. AF_06/2014</t>
  </si>
  <si>
    <t>ARGAMASSA TRAÇO 1:6 (CIMENTO E AREIA MÉDIA) PARA CONTRAPISO, PREPARO MECÂNICO COM BETONEIRA 400 L. AF_06/2014</t>
  </si>
  <si>
    <t>285,75</t>
  </si>
  <si>
    <t>ARGAMASSA TRAÇO 1:6 (CIMENTO E AREIA MÉDIA) PARA CONTRAPISO, PREPARO MECÂNICO COM BETONEIRA 600 L. AF_06/2014</t>
  </si>
  <si>
    <t>270,94</t>
  </si>
  <si>
    <t>ARGAMASSA TRAÇO 1:5 (CIMENTO E AREIA GROSSA) PARA CHAPISCO CONVENCIONAL, PREPARO MECÂNICO COM BETONEIRA 400 L. AF_06/2014</t>
  </si>
  <si>
    <t>253,45</t>
  </si>
  <si>
    <t>ARGAMASSA TRAÇO 1:5 (CIMENTO E AREIA GROSSA) PARA CHAPISCO CONVENCIONAL, PREPARO MECÂNICO COM BETONEIRA 600 L. AF_06/2014</t>
  </si>
  <si>
    <t>242,59</t>
  </si>
  <si>
    <t>ARGAMASSA TRAÇO 1:3 (CIMENTO E AREIA GROSSA) PARA CHAPISCO CONVENCIONAL, PREPARO MECÂNICO COM BETONEIRA 400 L. AF_06/2014</t>
  </si>
  <si>
    <t>299,77</t>
  </si>
  <si>
    <t>ARGAMASSA TRAÇO 1:3 (CIMENTO E AREIA GROSSA) PARA CHAPISCO CONVENCIONAL, PREPARO MECÂNICO COM BETONEIRA 600 L. AF_06/2014</t>
  </si>
  <si>
    <t>289,42</t>
  </si>
  <si>
    <t>ARGAMASSA TRAÇO 1:4 (CIMENTO E AREIA GROSSA) PARA CHAPISCO CONVENCIONAL, PREPARO MECÂNICO COM BETONEIRA 400 L. AF_06/2014</t>
  </si>
  <si>
    <t>278,00</t>
  </si>
  <si>
    <t>ARGAMASSA TRAÇO 1:4 (CIMENTO E AREIA GROSSA) PARA CHAPISCO CONVENCIONAL, PREPARO MECÂNICO COM BETONEIRA 600 L. AF_06/2014</t>
  </si>
  <si>
    <t>261,75</t>
  </si>
  <si>
    <t>ARGAMASSA TRAÇO 1:5 (CIMENTO E AREIA GROSSA) COM ADIÇÃO DE EMULSÃO POLIMÉRICA PARA CHAPISCO ROLADO, PREPARO MECÂNICO COM BETONEIRA 400 L. AF_06/2014</t>
  </si>
  <si>
    <t>1.660,67</t>
  </si>
  <si>
    <t>ARGAMASSA TRAÇO 1:5 (CIMENTO E AREIA GROSSA) COM ADIÇÃO DE EMULSÃO POLIMÉRICA PARA CHAPISCO ROLADO, PREPARO MECÂNICO COM BETONEIRA 600 L. AF_06/2014</t>
  </si>
  <si>
    <t>1.656,04</t>
  </si>
  <si>
    <t>ARGAMASSA TRAÇO 1:3 (CIMENTO E AREIA GROSSA) COM ADIÇÃO DE EMULSÃO POLIMÉRICA PARA CHAPISCO ROLADO, PREPARO MECÂNICO COM BETONEIRA 400 L. AF_06/2014</t>
  </si>
  <si>
    <t>1.710,60</t>
  </si>
  <si>
    <t>ARGAMASSA TRAÇO 1:3 (CIMENTO E AREIA GROSSA) COM ADIÇÃO DE EMULSÃO POLIMÉRICA PARA CHAPISCO ROLADO, PREPARO MECÂNICO COM BETONEIRA 600 L. AF_06/2014</t>
  </si>
  <si>
    <t>1.694,71</t>
  </si>
  <si>
    <t>ARGAMASSA TRAÇO 1:4 (CIMENTO E AREIA GROSSA) COM ADIÇÃO DE EMULSÃO POLIMÉRICA PARA CHAPISCO ROLADO, PREPARO MECÂNICO COM BETONEIRA 400 L. AF_06/2014</t>
  </si>
  <si>
    <t>1.683,97</t>
  </si>
  <si>
    <t>ARGAMASSA TRAÇO 1:4 (CIMENTO E AREIA GROSSA) COM ADIÇÃO DE EMULSÃO POLIMÉRICA PARA CHAPISCO ROLADO, PREPARO MECÂNICO COM BETONEIRA 600 L. AF_06/2014</t>
  </si>
  <si>
    <t>1.672,22</t>
  </si>
  <si>
    <t>ARGAMASSA TRAÇO 1:7 (CIMENTO E AREIA MÉDIA) COM ADIÇÃO DE PLASTIFICANTE PARA EMBOÇO/MASSA ÚNICA/ASSENTAMENTO DE ALVENARIA DE VEDAÇÃO, PREPARO MECÂNICO COM MISTURADOR DE EIXO HORIZONTAL DE 300 KG. AF_06/2014</t>
  </si>
  <si>
    <t>271,75</t>
  </si>
  <si>
    <t>ARGAMASSA TRAÇO 1:7 (CIMENTO E AREIA MÉDIA) COM ADIÇÃO DE PLASTIFICANTE PARA EMBOÇO/MASSA ÚNICA/ASSENTAMENTO DE ALVENARIA DE VEDAÇÃO, PREPARO MECÂNICO COM MISTURADOR DE EIXO HORIZONTAL DE 600 KG. AF_06/2014</t>
  </si>
  <si>
    <t>226,96</t>
  </si>
  <si>
    <t>ARGAMASSA TRAÇO 1:6 (CIMENTO E AREIA MÉDIA) COM ADIÇÃO DE PLASTIFICANTE PARA EMBOÇO/MASSA ÚNICA/ASSENTAMENTO DE ALVENARIA DE VEDAÇÃO, PREPARO MECÂNICO COM MISTURADOR DE EIXO HORIZONTAL DE 300 KG. AF_06/2014</t>
  </si>
  <si>
    <t>295,06</t>
  </si>
  <si>
    <t>ARGAMASSA TRAÇO 1:6 (CIMENTO E AREIA MÉDIA) COM ADIÇÃO DE PLASTIFICANTE PARA EMBOÇO/MASSA ÚNICA/ASSENTAMENTO DE ALVENARIA DE VEDAÇÃO, PREPARO MECÂNICO COM MISTURADOR DE EIXO HORIZONTAL DE 600 KG. AF_06/2014</t>
  </si>
  <si>
    <t>247,16</t>
  </si>
  <si>
    <t>ARGAMASSA TRAÇO 1:1:6 (CIMENTO, CAL E AREIA MÉDIA) PARA EMBOÇO/MASSA ÚNICA/ASSENTAMENTO DE ALVENARIA DE VEDAÇÃO, PREPARO MECÂNICO COM MISTURADOR DE EIXO HORIZONTAL DE 300 KG. AF_06/2014</t>
  </si>
  <si>
    <t>374,93</t>
  </si>
  <si>
    <t>ARGAMASSA TRAÇO 1:1:6 (CIMENTO, CAL E AREIA MÉDIA) PARA EMBOÇO/MASSA ÚNICA/ASSENTAMENTO DE ALVENARIA DE VEDAÇÃO, PREPARO MECÂNICO COM MISTURADOR DE EIXO HORIZONTAL DE 600 KG. AF_06/2014</t>
  </si>
  <si>
    <t>327,60</t>
  </si>
  <si>
    <t>ARGAMASSA TRAÇO 1:1,5:7,5 (CIMENTO, CAL E AREIA MÉDIA) PARA EMBOÇO/MASSA ÚNICA/ASSENTAMENTO DE ALVENARIA DE VEDAÇÃO, PREPARO MECÂNICO COM MISTURADOR DE EIXO HORIZONTAL DE 300 KG. AF_06/2014</t>
  </si>
  <si>
    <t>355,67</t>
  </si>
  <si>
    <t>ARGAMASSA TRAÇO 1:1,5:7,5 (CIMENTO, CAL E AREIA MÉDIA) PARA EMBOÇO/MASSA ÚNICA/ASSENTAMENTO DE ALVENARIA DE VEDAÇÃO, PREPARO MECÂNICO COM MISTURADOR DE EIXO HORIZONTAL DE 600 KG. AF_06/2014</t>
  </si>
  <si>
    <t>320,26</t>
  </si>
  <si>
    <t>ARGAMASSA TRAÇO 1:2:8 (CIMENTO, CAL E AREIA MÉDIA) PARA EMBOÇO/MASSA ÚNICA/ASSENTAMENTO DE ALVENARIA DE VEDAÇÃO, PREPARO MECÂNICO COM MISTURADOR DE EIXO HORIZONTAL DE 300 KG. AF_06/2014</t>
  </si>
  <si>
    <t>368,39</t>
  </si>
  <si>
    <t>ARGAMASSA TRAÇO 1:2:8 (CIMENTO, CAL E AREIA MÉDIA) PARA EMBOÇO/MASSA ÚNICA/ASSENTAMENTO DE ALVENARIA DE VEDAÇÃO, PREPARO MECÂNICO COM MISTURADOR DE EIXO HORIZONTAL DE 600 KG. AF_06/2014</t>
  </si>
  <si>
    <t>ARGAMASSA TRAÇO 1:2:9 (CIMENTO, CAL E AREIA MÉDIA) PARA EMBOÇO/MASSA ÚNICA/ASSENTAMENTO DE ALVENARIA DE VEDAÇÃO, PREPARO MECÂNICO COM MISTURADOR DE EIXO HORIZONTAL DE 300 KG. AF_06/2014</t>
  </si>
  <si>
    <t>ARGAMASSA TRAÇO 1:3:12 (CIMENTO, CAL E AREIA MÉDIA) PARA EMBOÇO/MASSA ÚNICA/ASSENTAMENTO DE ALVENARIA DE VEDAÇÃO, PREPARO MECÂNICO COM MISTURADOR DE EIXO HORIZONTAL DE 600 KG. AF_06/2014</t>
  </si>
  <si>
    <t>340,37</t>
  </si>
  <si>
    <t>ARGAMASSA TRAÇO 1:3 (CIMENTO E AREIA MÉDIA) PARA CONTRAPISO, PREPARO MECÂNICO COM MISTURADOR DE EIXO HORIZONTAL DE 160 KG. AF_06/2014</t>
  </si>
  <si>
    <t>465,68</t>
  </si>
  <si>
    <t>ARGAMASSA TRAÇO 1:3 (CIMENTO E AREIA MÉDIA) PARA CONTRAPISO, PREPARO MECÂNICO COM MISTURADOR DE EIXO HORIZONTAL DE 300 KG. AF_06/2014</t>
  </si>
  <si>
    <t>361,36</t>
  </si>
  <si>
    <t>ARGAMASSA TRAÇO 1:3 (CIMENTO E AREIA MÉDIA) PARA CONTRAPISO, PREPARO MECÂNICO COM MISTURADOR DE EIXO HORIZONTAL DE 600 KG. AF_06/2014</t>
  </si>
  <si>
    <t>339,71</t>
  </si>
  <si>
    <t>ARGAMASSA TRAÇO 1:4 (CIMENTO E AREIA MÉDIA) PARA CONTRAPISO, PREPARO MECÂNICO COM MISTURADOR DE EIXO HORIZONTAL DE 160 KG. AF_06/2014</t>
  </si>
  <si>
    <t>398,64</t>
  </si>
  <si>
    <t>ARGAMASSA TRAÇO 1:4 (CIMENTO E AREIA MÉDIA) PARA CONTRAPISO, PREPARO MECÂNICO COM MISTURADOR DE EIXO HORIZONTAL DE 300 KG. AF_06/2014</t>
  </si>
  <si>
    <t>331,86</t>
  </si>
  <si>
    <t>ARGAMASSA TRAÇO 1:4 (CIMENTO E AREIA MÉDIA) PARA CONTRAPISO, PREPARO MECÂNICO COM MISTURADOR DE EIXO HORIZONTAL DE 600 KG. AF_06/2014</t>
  </si>
  <si>
    <t>301,73</t>
  </si>
  <si>
    <t>ARGAMASSA TRAÇO 1:5 (CIMENTO E AREIA MÉDIA) PARA CONTRAPISO, PREPARO MECÂNICO COM MISTURADOR DE EIXO HORIZONTAL DE 160 KG. AF_06/2014</t>
  </si>
  <si>
    <t>344,33</t>
  </si>
  <si>
    <t>ARGAMASSA TRAÇO 1:5 (CIMENTO E AREIA MÉDIA) PARA CONTRAPISO, PREPARO MECÂNICO COM MISTURADOR DE EIXO HORIZONTAL DE 300 KG. AF_06/2014</t>
  </si>
  <si>
    <t>298,12</t>
  </si>
  <si>
    <t>ARGAMASSA TRAÇO 1:5 (CIMENTO E AREIA MÉDIA) PARA CONTRAPISO, PREPARO MECÂNICO COM MISTURADOR DE EIXO HORIZONTAL DE 600 KG. AF_06/2014</t>
  </si>
  <si>
    <t>280,61</t>
  </si>
  <si>
    <t>ARGAMASSA TRAÇO 1:6 (CIMENTO E AREIA MÉDIA) PARA CONTRAPISO, PREPARO MECÂNICO COM MISTURADOR DE EIXO HORIZONTAL DE 160 KG. AF_06/2014</t>
  </si>
  <si>
    <t>319,44</t>
  </si>
  <si>
    <t>ARGAMASSA TRAÇO 1:6 (CIMENTO E AREIA MÉDIA) PARA CONTRAPISO, PREPARO MECÂNICO COM MISTURADOR DE EIXO HORIZONTAL DE 600 KG. AF_06/2014</t>
  </si>
  <si>
    <t>257,93</t>
  </si>
  <si>
    <t>ARGAMASSA TRAÇO 1:5 (CIMENTO E AREIA GROSSA) PARA CHAPISCO CONVENCIONAL, PREPARO MECÂNICO COM MISTURADOR DE EIXO HORIZONTAL DE 300 KG. AF_06/2014</t>
  </si>
  <si>
    <t>290,94</t>
  </si>
  <si>
    <t>ARGAMASSA TRAÇO 1:5 (CIMENTO E AREIA GROSSA) PARA CHAPISCO CONVENCIONAL, PREPARO MECÂNICO COM MISTURADOR DE EIXO HORIZONTAL DE 600 KG. AF_06/2014</t>
  </si>
  <si>
    <t>246,24</t>
  </si>
  <si>
    <t>ARGAMASSA TRAÇO 1:3 (CIMENTO E AREIA GROSSA) PARA CHAPISCO CONVENCIONAL, PREPARO MECÂNICO COM MISTURADOR DE EIXO HORIZONTAL DE 160 KG. AF_06/2014</t>
  </si>
  <si>
    <t>368,25</t>
  </si>
  <si>
    <t>ARGAMASSA TRAÇO 1:3 (CIMENTO E AREIA GROSSA) PARA CHAPISCO CONVENCIONAL, PREPARO MECÂNICO COM MISTURADOR DE EIXO HORIZONTAL DE 300 KG. AF_06/2014</t>
  </si>
  <si>
    <t>307,96</t>
  </si>
  <si>
    <t>ARGAMASSA TRAÇO 1:3 (CIMENTO E AREIA GROSSA) PARA CHAPISCO CONVENCIONAL, PREPARO MECÂNICO COM MISTURADOR DE EIXO HORIZONTAL DE 600 KG. AF_06/2014</t>
  </si>
  <si>
    <t>278,10</t>
  </si>
  <si>
    <t>ARGAMASSA TRAÇO 1:4 (CIMENTO E AREIA GROSSA) PARA CHAPISCO CONVENCIONAL, PREPARO MECÂNICO COM MISTURADOR DE EIXO HORIZONTAL DE 160 KG. AF_06/2014</t>
  </si>
  <si>
    <t>317,93</t>
  </si>
  <si>
    <t>ARGAMASSA TRAÇO 1:4 (CIMENTO E AREIA GROSSA) PARA CHAPISCO CONVENCIONAL, PREPARO MECÂNICO COM MISTURADOR DE EIXO HORIZONTAL DE 300 KG. AF_06/2014</t>
  </si>
  <si>
    <t>ARGAMASSA TRAÇO 1:4 (CIMENTO E AREIA GROSSA) PARA CHAPISCO CONVENCIONAL, PREPARO MECÂNICO COM MISTURADOR DE EIXO HORIZONTAL DE 600 KG. AF_06/2014</t>
  </si>
  <si>
    <t>255,74</t>
  </si>
  <si>
    <t>ARGAMASSA TRAÇO 1:5 (CIMENTO E AREIA GROSSA) COM ADIÇÃO DE EMULSÃO POLIMÉRICA PARA CHAPISCO ROLADO, PREPARO MECÂNICO COM MISTURADOR DE EIXO HORIZONTAL DE 300 KG. AF_06/2014</t>
  </si>
  <si>
    <t>1.645,69</t>
  </si>
  <si>
    <t>ARGAMASSA TRAÇO 1:5 (CIMENTO E AREIA GROSSA) COM ADIÇÃO DE EMULSÃO POLIMÉRICA PARA CHAPISCO ROLADO, PREPARO MECÂNICO COM MISTURADOR DE EIXO HORIZONTAL DE 600 KG. AF_06/2014</t>
  </si>
  <si>
    <t>1.619,04</t>
  </si>
  <si>
    <t>ARGAMASSA TRAÇO 1:3 (CIMENTO E AREIA GROSSA) COM ADIÇÃO DE EMULSÃO POLIMÉRICA PARA CHAPISCO ROLADO, PREPARO MECÂNICO COM MISTURADOR DE EIXO HORIZONTAL DE 160 KG. AF_06/2014</t>
  </si>
  <si>
    <t>1.714,05</t>
  </si>
  <si>
    <t>ARGAMASSA TRAÇO 1:3 (CIMENTO E AREIA GROSSA) COM ADIÇÃO DE EMULSÃO POLIMÉRICA PARA CHAPISCO ROLADO, PREPARO MECÂNICO COM MISTURADOR DE EIXO HORIZONTAL DE 300 KG. AF_06/2014</t>
  </si>
  <si>
    <t>1.674,94</t>
  </si>
  <si>
    <t>ARGAMASSA TRAÇO 1:3 (CIMENTO E AREIA GROSSA) COM ADIÇÃO DE EMULSÃO POLIMÉRICA PARA CHAPISCO ROLADO, PREPARO MECÂNICO COM MISTURADOR DE EIXO HORIZONTAL DE 600 KG. AF_06/2014</t>
  </si>
  <si>
    <t>1.664,87</t>
  </si>
  <si>
    <t>ARGAMASSA TRAÇO 1:4 (CIMENTO E AREIA GROSSA) COM ADIÇÃO DE EMULSÃO POLIMÉRICA PARA CHAPISCO ROLADO, PREPARO MECÂNICO COM MISTURADOR DE EIXO HORIZONTAL DE 300 KG. AF_06/2014</t>
  </si>
  <si>
    <t>1.685,75</t>
  </si>
  <si>
    <t>ARGAMASSA TRAÇO 1:4 (CIMENTO E AREIA GROSSA) COM ADIÇÃO DE EMULSÃO POLIMÉRICA PARA CHAPISCO ROLADO, PREPARO MECÂNICO COM MISTURADOR DE EIXO HORIZONTAL DE 600 KG. AF_06/2014</t>
  </si>
  <si>
    <t>1.638,67</t>
  </si>
  <si>
    <t>ARGAMASSA TRAÇO 1:7 (CIMENTO E AREIA MÉDIA) COM ADIÇÃO DE PLASTIFICANTE PARA EMBOÇO/MASSA ÚNICA/ASSENTAMENTO DE ALVENARIA DE VEDAÇÃO, PREPARO MANUAL. AF_06/2014</t>
  </si>
  <si>
    <t>320,61</t>
  </si>
  <si>
    <t>ARGAMASSA TRAÇO 1:6 (CIMENTO E AREIA MÉDIA) COM ADIÇÃO DE PLASTIFICANTE PARA EMBOÇO/MASSA ÚNICA/ASSENTAMENTO DE ALVENARIA DE VEDAÇÃO, PREPARO MANUAL. AF_06/2014</t>
  </si>
  <si>
    <t>333,50</t>
  </si>
  <si>
    <t>ARGAMASSA TRAÇO 1:1:6 (CIMENTO, CAL E AREIA MÉDIA) PARA EMBOÇO/MASSA ÚNICA/ASSENTAMENTO DE ALVENARIA DE VEDAÇÃO, PREPARO MANUAL. AF_06/2014</t>
  </si>
  <si>
    <t>418,85</t>
  </si>
  <si>
    <t>ARGAMASSA TRAÇO 1:1,5:7,5 (CIMENTO, CAL E AREIA MÉDIA) PARA EMBOÇO/MASSA ÚNICA/ASSENTAMENTO DE ALVENARIA DE VEDAÇÃO, PREPARO MANUAL. AF_06/2014</t>
  </si>
  <si>
    <t>424,52</t>
  </si>
  <si>
    <t>ARGAMASSA TRAÇO 1:2:8 (CIMENTO, CAL E AREIA MÉDIA) PARA EMBOÇO/MASSA ÚNICA/ASSENTAMENTO DE ALVENARIA DE VEDAÇÃO, PREPARO MANUAL. AF_06/2014</t>
  </si>
  <si>
    <t>444,25</t>
  </si>
  <si>
    <t>ARGAMASSA TRAÇO 1:2:9 (CIMENTO, CAL E AREIA MÉDIA) PARA EMBOÇO/MASSA ÚNICA/ASSENTAMENTO DE ALVENARIA DE VEDAÇÃO, PREPARO MANUAL. AF_06/2014</t>
  </si>
  <si>
    <t>426,07</t>
  </si>
  <si>
    <t>ARGAMASSA TRAÇO 1:3:12 (CIMENTO, CAL E AREIA MÉDIA) PARA EMBOÇO/MASSA ÚNICA/ASSENTAMENTO DE ALVENARIA DE VEDAÇÃO, PREPARO MANUAL. AF_06/2014</t>
  </si>
  <si>
    <t>427,97</t>
  </si>
  <si>
    <t>ARGAMASSA TRAÇO 1:3 (CIMENTO E AREIA MÉDIA) PARA CONTRAPISO, PREPARO MANUAL. AF_06/2014</t>
  </si>
  <si>
    <t>441,07</t>
  </si>
  <si>
    <t>ARGAMASSA TRAÇO 1:4 (CIMENTO E AREIA MÉDIA) PARA CONTRAPISO, PREPARO MANUAL. AF_06/2014</t>
  </si>
  <si>
    <t>402,78</t>
  </si>
  <si>
    <t>ARGAMASSA TRAÇO 1:5 (CIMENTO E AREIA MÉDIA) PARA CONTRAPISO, PREPARO MANUAL. AF_06/2014</t>
  </si>
  <si>
    <t>376,97</t>
  </si>
  <si>
    <t>ARGAMASSA TRAÇO 1:6 (CIMENTO E AREIA MÉDIA) PARA CONTRAPISO, PREPARO MANUAL. AF_06/2014</t>
  </si>
  <si>
    <t>354,20</t>
  </si>
  <si>
    <t>ARGAMASSA TRAÇO 1:5 (CIMENTO E AREIA GROSSA) PARA CHAPISCO CONVENCIONAL, PREPARO MANUAL. AF_06/2014</t>
  </si>
  <si>
    <t>336,21</t>
  </si>
  <si>
    <t>ARGAMASSA TRAÇO 1:3 (CIMENTO E AREIA GROSSA) PARA CHAPISCO CONVENCIONAL, PREPARO MANUAL. AF_06/2014</t>
  </si>
  <si>
    <t>379,78</t>
  </si>
  <si>
    <t>ARGAMASSA TRAÇO 1:4 (CIMENTO E AREIA GROSSA) PARA CHAPISCO CONVENCIONAL, PREPARO MANUAL. AF_06/2014</t>
  </si>
  <si>
    <t>353,63</t>
  </si>
  <si>
    <t>ARGAMASSA TRAÇO 1:5 (CIMENTO E AREIA GROSSA) COM ADIÇÃO DE EMULSÃO POLIMÉRICA PARA CHAPISCO ROLADO, PREPARO MANUAL. AF_06/2014</t>
  </si>
  <si>
    <t>1.728,20</t>
  </si>
  <si>
    <t>ARGAMASSA TRAÇO 1:3 (CIMENTO E AREIA GROSSA) COM ADIÇÃO DE EMULSÃO POLIMÉRICA PARA CHAPISCO ROLADO, PREPARO MANUAL. AF_06/2014</t>
  </si>
  <si>
    <t>1.772,79</t>
  </si>
  <si>
    <t>ARGAMASSA TRAÇO 1:4 (CIMENTO E AREIA GROSSA) COM ADIÇÃO DE EMULSÃO POLIMÉRICA PARA CHAPISCO ROLADO, PREPARO MANUAL. AF_06/2014</t>
  </si>
  <si>
    <t>1.746,90</t>
  </si>
  <si>
    <t>ARGAMASSA INDUSTRIALIZADA MULTIUSO PARA REVESTIMENTOS E ASSENTAMENTO DA ALVENARIA, PREPARO COM MISTURADOR DE EIXO HORIZONTAL DE 160 KG. AF_06/2014</t>
  </si>
  <si>
    <t>989,29</t>
  </si>
  <si>
    <t>ARGAMASSA INDUSTRIALIZADA MULTIUSO PARA REVESTIMENTOS E ASSENTAMENTO DA ALVENARIA, PREPARO COM MISTURADOR DE EIXO HORIZONTAL DE 300 KG. AF_06/2014</t>
  </si>
  <si>
    <t>979,77</t>
  </si>
  <si>
    <t>ARGAMASSA INDUSTRIALIZADA MULTIUSO PARA REVESTIMENTOS E ASSENTAMENTO DA ALVENARIA, PREPARO COM MISTURADOR DE EIXO HORIZONTAL DE 600 KG. AF_06/2014</t>
  </si>
  <si>
    <t>968,59</t>
  </si>
  <si>
    <t>ARGAMASSA PRONTA PARA CONTRAPISO, PREPARO COM MISTURADOR DE EIXO HORIZONTAL DE 160 KG. AF_06/2014</t>
  </si>
  <si>
    <t>1.405,18</t>
  </si>
  <si>
    <t>ARGAMASSA PRONTA PARA CONTRAPISO, PREPARO COM MISTURADOR DE EIXO HORIZONTAL DE 300 KG. AF_06/2014</t>
  </si>
  <si>
    <t>1.393,84</t>
  </si>
  <si>
    <t>ARGAMASSA PRONTA PARA CONTRAPISO, PREPARO COM MISTURADOR DE EIXO HORIZONTAL DE 600 KG. AF_06/2014</t>
  </si>
  <si>
    <t>1.385,30</t>
  </si>
  <si>
    <t>ARGAMASSA PARA REVESTIMENTO DECORATIVO MONOCAMADA (MONOCAPA), PREPARO COM MISTURADOR DE EIXO HORIZONTAL DE 160 KG. AF_06/2014</t>
  </si>
  <si>
    <t>3.276,85</t>
  </si>
  <si>
    <t>ARGAMASSA PARA REVESTIMENTO DECORATIVO MONOCAMADA (MONOCAPA), PREPARO COM MISTURADOR DE EIXO HORIZONTAL DE 300 KG. AF_06/2014</t>
  </si>
  <si>
    <t>3.285,32</t>
  </si>
  <si>
    <t>ARGAMASSA PARA REVESTIMENTO DECORATIVO MONOCAMADA (MONOCAPA), PREPARO COM MISTURADOR DE EIXO HORIZONTAL DE 600 KG. AF_06/2014</t>
  </si>
  <si>
    <t>3.287,59</t>
  </si>
  <si>
    <t>ARGAMASSA INDUSTRIALIZADA PARA CHAPISCO ROLADO, PREPARO COM MISTURADOR DE EIXO HORIZONTAL DE 160 KG. AF_06/2014</t>
  </si>
  <si>
    <t>4.732,20</t>
  </si>
  <si>
    <t>ARGAMASSA INDUSTRIALIZADA PARA CHAPISCO ROLADO, PREPARO COM MISTURADOR DE EIXO HORIZONTAL DE 300 KG. AF_06/2014</t>
  </si>
  <si>
    <t>4.781,88</t>
  </si>
  <si>
    <t>ARGAMASSA INDUSTRIALIZADA PARA CHAPISCO ROLADO, PREPARO COM MISTURADOR DE EIXO HORIZONTAL DE 600 KG. AF_06/2014</t>
  </si>
  <si>
    <t>4.796,30</t>
  </si>
  <si>
    <t>ARGAMASSA INDUSTRIALIZADA PARA CHAPISCO COLANTE, PREPARO COM MISTURADOR DE EIXO HORIZONTAL DE 160 KG. AF_06/2014</t>
  </si>
  <si>
    <t>3.721,36</t>
  </si>
  <si>
    <t>ARGAMASSA INDUSTRIALIZADA PARA CHAPISCO COLANTE, PREPARO COM MISTURADOR DE EIXO HORIZONTAL DE 300 KG. AF_06/2014</t>
  </si>
  <si>
    <t>3.757,61</t>
  </si>
  <si>
    <t>ARGAMASSA INDUSTRIALIZADA PARA CHAPISCO COLANTE, PREPARO COM MISTURADOR DE EIXO HORIZONTAL DE 600 KG. AF_06/2014</t>
  </si>
  <si>
    <t>3.762,21</t>
  </si>
  <si>
    <t>ARGAMASSA INDUSTRIALIZADA MULTIUSO PARA REVESTIMENTOS E ASSENTAMENTO DA ALVENARIA, PREPARO MANUAL. AF_06/2014</t>
  </si>
  <si>
    <t>1.121,21</t>
  </si>
  <si>
    <t>ARGAMASSA PRONTA PARA CONTRAPISO, PREPARO MANUAL. AF_06/2014</t>
  </si>
  <si>
    <t>1.549,06</t>
  </si>
  <si>
    <t>ARGAMASSA INDUSTRIALIZADA PARA CHAPISCO ROLADO, PREPARO MANUAL. AF_06/2014</t>
  </si>
  <si>
    <t>4.950,56</t>
  </si>
  <si>
    <t>ARGAMASSA INDUSTRIALIZADA PARA CHAPISCO COLANTE, PREPARO MANUAL. AF_06/2014</t>
  </si>
  <si>
    <t>3.933,11</t>
  </si>
  <si>
    <t>ARGAMASSA PARA REVESTIMENTO DECORATIVO MONOCAMADA (MONOCAPA), MISTURA E PROJEÇÃO DE 1,5 M3/H DE ARGAMASSA. AF_06/2014</t>
  </si>
  <si>
    <t>3.395,26</t>
  </si>
  <si>
    <t>ARGAMASSA PARA REVESTIMENTO DECORATIVO MONOCAMADA (MONOCAPA), MISTURA E PROJEÇÃO DE 2 M3/H DE ARGAMASSA. AF_06/2014</t>
  </si>
  <si>
    <t>3.392,45</t>
  </si>
  <si>
    <t>ARGAMASSA INDUSTRIALIZADA PARA REVESTIMENTOS, MISTURA E PROJEÇÃO DE 1,5 M³/H DE ARGAMASSA. AF_06/2014</t>
  </si>
  <si>
    <t>998,14</t>
  </si>
  <si>
    <t>ARGAMASSA INDUSTRIALIZADA PARA REVESTIMENTOS, MISTURA E PROJEÇÃO DE 2 M³/H DE ARGAMASSA. AF_06/2014</t>
  </si>
  <si>
    <t>981,57</t>
  </si>
  <si>
    <t>ARGAMASSA À BASE DE GESSO, MISTURA E PROJEÇÃO DE 1,5 M³/H DE ARGAMASSA. AF_06/2014</t>
  </si>
  <si>
    <t>694,13</t>
  </si>
  <si>
    <t>ARGAMASSA TRAÇO 1:0,5:4,5 (CIMENTO, CAL E AREIA MÉDIA), PREPARO MECÂNICO COM BETONEIRA 400 L. AF_08/2014</t>
  </si>
  <si>
    <t>305,33</t>
  </si>
  <si>
    <t>ARGAMASSA TRAÇO 1:0,5:4,5 (CIMENTO, CAL E AREIA MÉDIA) PARA ASSENTAMENTO DE ALVENARIA, PREPARO MANUAL. AF_08/2014</t>
  </si>
  <si>
    <t>362,15</t>
  </si>
  <si>
    <t>ARGAMASSA TRAÇO 1:3 (CIMENTO E AREIA MÉDIA), PREPARO MECÂNICO COM BETONEIRA 400 L. AF_08/2014</t>
  </si>
  <si>
    <t>282,95</t>
  </si>
  <si>
    <t>ARGAMASSA TRAÇO 1:3 (CIMENTO E AREIA MÉDIA), PREPARO MANUAL. AF_08/2014</t>
  </si>
  <si>
    <t>345,48</t>
  </si>
  <si>
    <t>ARGAMASSA TRAÇO 1:4 (CIMENTO E AREIA MÉDIA), PREPARO MECÂNICO COM BETONEIRA 400 L. AF_08/2014</t>
  </si>
  <si>
    <t>251,00</t>
  </si>
  <si>
    <t>ARGAMASSA TRAÇO 1:4 (CIMENTO E AREIA MÉDIA), PREPARO MANUAL. AF_08/2014</t>
  </si>
  <si>
    <t>316,28</t>
  </si>
  <si>
    <t>ARGAMASSA TRAÇO 1:2:9 (CIMENTO, CAL E AREIA MÉDIA) PARA EMBOÇO/MASSA ÚNICA/ASSENTAMENTO DE ALVENARIA DE VEDAÇÃO, PREPARO MECÂNICO COM BETONEIRA 400 L. AF_09/2014</t>
  </si>
  <si>
    <t>348,36</t>
  </si>
  <si>
    <t>ARGAMASSA TRAÇO 1:1,65 (CIMENTO E AREIA MÉDIA), FCK 20 MPA, PREPARO MECÂNICO COM MISTURADOR DUPLO HORIZONTAL DE ALTA TURBULÊNCIA. AF_11/2016</t>
  </si>
  <si>
    <t>464,33</t>
  </si>
  <si>
    <t>ARGAMASSA TRAÇO 1:3 (CIMENTO E AREIA), PREPARO MECANICO , INCLUSO ADITIVO IMPERMEABILIZANTE</t>
  </si>
  <si>
    <t>366,65</t>
  </si>
  <si>
    <t>PENEIRAMENTO DE AREIA COM PENEIRA ELÉTRICA. AF_11/2015</t>
  </si>
  <si>
    <t>PENEIRAMENTO DE AREIA COM PENEIRA MANUAL. AF_11/2015</t>
  </si>
  <si>
    <t>ENSACAMENTO DE AREIA. AF_11/2015</t>
  </si>
  <si>
    <t>37,36</t>
  </si>
  <si>
    <t>100195</t>
  </si>
  <si>
    <t>TRANSPORTE HORIZONTAL MANUAL, DE SACOS DE 50 KG (UNIDADE: KGXKM). AF_07/2019</t>
  </si>
  <si>
    <t>KGXKM</t>
  </si>
  <si>
    <t>100196</t>
  </si>
  <si>
    <t>TRANSPORTE HORIZONTAL MANUAL, DE SACOS DE 30 KG (UNIDADE: KGXKM). AF_07/2019</t>
  </si>
  <si>
    <t>100197</t>
  </si>
  <si>
    <t>TRANSPORTE HORIZONTAL MANUAL, DE SACOS DE 20 KG (UNIDADE: KGXKM). AF_07/2019</t>
  </si>
  <si>
    <t>100198</t>
  </si>
  <si>
    <t>TRANSPORTE HORIZONTAL COM CARRINHO PLATAFORMA, DE SACOS DE 50 KG (UNIDADE: KGXKM). AF_07/2019</t>
  </si>
  <si>
    <t>100199</t>
  </si>
  <si>
    <t>TRANSPORTE HORIZONTAL COM CARRINHO PLATAFORMA, DE SACOS DE 30 KG (UNIDADE: KGXKM). AF_07/2019</t>
  </si>
  <si>
    <t>100200</t>
  </si>
  <si>
    <t>TRANSPORTE HORIZONTAL COM CARRINHO PLATAFORMA, DE SACOS DE 20 KG (UNIDADE: KGXKM). AF_07/2019</t>
  </si>
  <si>
    <t>100201</t>
  </si>
  <si>
    <t>TRANSPORTE HORIZONTAL COM CARRINHO DE MÃO, DE SACOS DE 50 KG (UNIDADE: KGXKM). AF_07/2019</t>
  </si>
  <si>
    <t>100202</t>
  </si>
  <si>
    <t>TRANSPORTE HORIZONTAL COM CARRINHO DE MÃO, DE SACOS DE 30 KG (UNIDADE: KGXKM). AF_07/2019</t>
  </si>
  <si>
    <t>100203</t>
  </si>
  <si>
    <t>TRANSPORTE HORIZONTAL COM CARRINHO DE MÃO, DE SACOS DE 20 KG (UNIDADE: KGXKM). AF_07/2019</t>
  </si>
  <si>
    <t>100204</t>
  </si>
  <si>
    <t>TRANSPORTE HORIZONTAL COM MANIPULADOR TELESCÓPICO, DE PÁLETE DE SACOS (UNIDADE: KGXKM). AF_07/2019</t>
  </si>
  <si>
    <t>100205</t>
  </si>
  <si>
    <t>TRANSPORTE HORIZONTAL COM JERICA DE 60 L, DE MASSA/ GRANEL (UNIDADE: M3XKM). AF_07/2019</t>
  </si>
  <si>
    <t>1.071,72</t>
  </si>
  <si>
    <t>100206</t>
  </si>
  <si>
    <t>TRANSPORTE HORIZONTAL COM JERICA DE 90 L, DE MASSA/ GRANEL (UNIDADE: M3XKM). AF_07/2019</t>
  </si>
  <si>
    <t>774,67</t>
  </si>
  <si>
    <t>100207</t>
  </si>
  <si>
    <t>TRANSPORTE HORIZONTAL COM CARREGADEIRA, DE MASSA/ GRANEL (UNIDADE: M3XKM). AF_07/2019</t>
  </si>
  <si>
    <t>314,18</t>
  </si>
  <si>
    <t>100208</t>
  </si>
  <si>
    <t>TRANSPORTE HORIZONTAL MANUAL, DE BLOCOS VAZADOS DE CONCRETO OU CERÂMICO DE 19X19X39CM (UNIDADE: BLOCOXKM). AF_07/2019</t>
  </si>
  <si>
    <t>UNXKM</t>
  </si>
  <si>
    <t>100209</t>
  </si>
  <si>
    <t>TRANSPORTE HORIZONTAL MANUAL, DE BLOCOS CERÂMICOS FURADOS NA HORIZONTAL DE 9X19X19CM (UNIDADE: BLOCOXKM). AF_07/2019</t>
  </si>
  <si>
    <t>100210</t>
  </si>
  <si>
    <t>TRANSPORTE HORIZONTAL COM CARRINHO DE MÃO, DE BLOCOS VAZADOS DE CONCRETO OU CERÂMICO DE 19X19X39CM (UNIDADE: BLOCOXKM). AF_07/2019</t>
  </si>
  <si>
    <t>100211</t>
  </si>
  <si>
    <t>TRANSPORTE HORIZONTAL COM CARRINHO DE MÃO, DE BLOCOS CERÂMICOS FURADOS NA HORIZONTAL DE 9X19X19CM (UNIDADE: BLOCOXKM). AF_07/2019</t>
  </si>
  <si>
    <t>100212</t>
  </si>
  <si>
    <t>TRANSPORTE HORIZONTAL COM CARRINHO PLATAFORMA, DE BLOCOS VAZADOS DE CONCRETO OU CERÂMICO DE 19X19X39CM (UNIDADE: BLOCOXKM). AF_07/2019</t>
  </si>
  <si>
    <t>100213</t>
  </si>
  <si>
    <t>TRANSPORTE HORIZONTAL COM CARRINHO PLATAFORMA, DE BLOCOS CERÂMICOS FURADOS NA HORIZONTAL DE 9X19X19CM (UNIDADE: BLOCOXKM). AF_07/2019</t>
  </si>
  <si>
    <t>100214</t>
  </si>
  <si>
    <t>TRANSPORTE HORIZONTAL COM CARRINHO MINI PÁLETES, DE BLOCOS VAZADOS DE CONCRETO DE 19X19X39CM (UNIDADE: BLOCOXKM). AF_07/2019</t>
  </si>
  <si>
    <t>100215</t>
  </si>
  <si>
    <t>TRANSPORTE HORIZONTAL COM CARRINHO MINI PÁLETES, DE BLOCOS CERÂMICOS FURADOS NA VERTICAL DE 19X19X39CM (UNIDADE: BLOCOXKM). AF_07/2019</t>
  </si>
  <si>
    <t>100216</t>
  </si>
  <si>
    <t>TRANSPORTE HORIZONTAL COM CARRINHO MINI PÁLETES, DE BLOCOS CERÂMICOS FURADOS NA HORIZONTAL DE 9X19X19CM (UNIDADE: BLOCOXKM). AF_07/2019</t>
  </si>
  <si>
    <t>100217</t>
  </si>
  <si>
    <t>TRANSPORTE HORIZONTAL COM MANIPULADOR TELESCÓPICO, DE BLOCOS VAZADOS DE CONCRETO DE 19X19X39CM (UNIDADE: BLOCOXKM). AF_07/2019</t>
  </si>
  <si>
    <t>100218</t>
  </si>
  <si>
    <t>TRANSPORTE HORIZONTAL COM MANIPULADOR TELESCÓPICO, DE BLOCOS CERÂMICOS FURADOS NA VERTICAL DE 19X19X39CM (UNIDADE: BLOCOXKM). AF_07/2019</t>
  </si>
  <si>
    <t>100219</t>
  </si>
  <si>
    <t>TRANSPORTE HORIZONTAL COM MANIPULADOR TELESCÓPICO, DE BLOCOS CERÂMICOS FURADOS NA HORIZONTAL DE 9X19X19CM (UNIDADE: BLOCOXKM). AF_07/2019</t>
  </si>
  <si>
    <t>100220</t>
  </si>
  <si>
    <t>TRANSPORTE HORIZONTAL MANUAL, DE CAIXA COM REVESTIMENTO CERÂMICO (UNIDADE: M2XKM). AF_07/2019</t>
  </si>
  <si>
    <t>M2XKM</t>
  </si>
  <si>
    <t>100221</t>
  </si>
  <si>
    <t>TRANSPORTE HORIZONTAL COM CARRINHO DE MÃO, DE CAIXA COM REVESTIMENTO CERÂMICO (UNIDADE: M2XKM). AF_07/2019</t>
  </si>
  <si>
    <t>100222</t>
  </si>
  <si>
    <t>TRANSPORTE HORIZONTAL COM CARRINHO PLATAFORMA, DE CAIXA COM REVESTIMENTO CERÂMICO (UNIDADE: M2XKM). AF_07/2019</t>
  </si>
  <si>
    <t>100223</t>
  </si>
  <si>
    <t>TRANSPORTE HORIZONTAL COM CARRINHO MINI PÁLETES, DE CAIXA COM REVESTIMENTO CERÂMICO (UNIDADE: M2XKM). AF_07/2019</t>
  </si>
  <si>
    <t>100224</t>
  </si>
  <si>
    <t>TRANSPORTE HORIZONTAL COM MANIPULADOR TELESCÓPICO, DE CAIXA COM REVESTIMENTO CERÂMICO (UNIDADE: M2XKM). AF_07/2019</t>
  </si>
  <si>
    <t>100225</t>
  </si>
  <si>
    <t>TRANSPORTE HORIZONTAL MANUAL, DE LATA DE 18 LITROS (UNIDADE: LXKM). AF_07/2019</t>
  </si>
  <si>
    <t>LXKM</t>
  </si>
  <si>
    <t>100226</t>
  </si>
  <si>
    <t>TRANSPORTE HORIZONTAL COM CARRINHO PLATAFORMA, DE LATA DE 18 LITROS (UNIDADE: LXKM). AF_07/2019</t>
  </si>
  <si>
    <t>100227</t>
  </si>
  <si>
    <t>TRANSPORTE HORIZONTAL COM CARRINHO RACIONAL, DE LATA DE 18 LITROS (UNIDADE: LXKM). AF_07/2019</t>
  </si>
  <si>
    <t>100228</t>
  </si>
  <si>
    <t>TRANSPORTE HORIZONTAL COM MANIPULADOR TELESCÓPICO, DE LATA DE 18 LITROS (UNIDADE: LXKM). AF_07/2019</t>
  </si>
  <si>
    <t>100229</t>
  </si>
  <si>
    <t>TRANSPORTE VERTICAL MANUAL, 1 PAVIMENTO, DE SACOS DE 50 KG (UNIDADE: KG). AF_07/2019</t>
  </si>
  <si>
    <t>100230</t>
  </si>
  <si>
    <t>TRANSPORTE VERTICAL MANUAL, 1 PAVIMENTO, DE SACOS DE 30 KG (UNIDADE: KG). AF_07/2019</t>
  </si>
  <si>
    <t>100231</t>
  </si>
  <si>
    <t>TRANSPORTE VERTICAL MANUAL, 1 PAVIMENTO, DE SACOS DE 20 KG (UNIDADE: KG). AF_07/2019</t>
  </si>
  <si>
    <t>100232</t>
  </si>
  <si>
    <t>TRANSPORTE VERTICAL MANUAL, 1 PAVIMENTO, DE BLOCOS VAZADOS DE CONCRETO OU CERÂMICO DE 19X19X39CM (UNIDADE: BLOCO). AF_07/2019</t>
  </si>
  <si>
    <t>100233</t>
  </si>
  <si>
    <t>TRANSPORTE VERTICAL MANUAL, 1 PAVIMENTO, DE BLOCOS CERÂMICOS FURADOS NA HORIZONTAL DE 9X19X19CM (UNIDADE: BLOCO). AF_07/2019</t>
  </si>
  <si>
    <t>100234</t>
  </si>
  <si>
    <t>TRANSPORTE VERTICAL MANUAL, 1 PAVIMENTO, DE CAIXA COM REVESTIMENTO CERÂMICO (UNIDADE: M2). AF_07/2019</t>
  </si>
  <si>
    <t>100235</t>
  </si>
  <si>
    <t>TRANSPORTE VERTICAL MANUAL, 1 PAVIMENTO, DE LATA DE 18 LITROS (UNIDADE: L). AF_07/2019</t>
  </si>
  <si>
    <t>L</t>
  </si>
  <si>
    <t>100236</t>
  </si>
  <si>
    <t>TRANSPORTE HORIZONTAL MANUAL, DE TUBO DE PVC SOLDÁVEL COM DIÂMETRO MENOR OU IGUAL A 60 MM (UNIDADE: MXKM). AF_07/2019</t>
  </si>
  <si>
    <t>MXKM</t>
  </si>
  <si>
    <t>100237</t>
  </si>
  <si>
    <t>TRANSPORTE HORIZONTAL MANUAL, DE TUBO DE PVC SOLDÁVEL COM DIÂMETRO MAIOR QUE 60 MM E MENOR OU IGUAL A 85 MM (UNIDADE: MXKM). AF_07/2019</t>
  </si>
  <si>
    <t>100238</t>
  </si>
  <si>
    <t>TRANSPORTE HORIZONTAL MANUAL, DE TUBO DE CPVC COM DIÂMETRO MENOR OU IGUAL A 73 MM (UNIDADE: MXKM). AF_07/2019</t>
  </si>
  <si>
    <t>100239</t>
  </si>
  <si>
    <t>TRANSPORTE HORIZONTAL MANUAL, DE TUBO DE CPVC COM DIÂMETRO MAIOR QUE 73 MM E MENOR OU IGUAL A 89 MM (UNIDADE: MXKM). AF_07/2019</t>
  </si>
  <si>
    <t>100240</t>
  </si>
  <si>
    <t>TRANSPORTE HORIZONTAL MANUAL, DE TUBO DE PPR - PN12 OU PN25 - COM DIÂMETRO MENOR OU IGUAL A 50 MM (UNIDADE: MXKM). AF_07/2019</t>
  </si>
  <si>
    <t>100241</t>
  </si>
  <si>
    <t>TRANSPORTE HORIZONTAL MANUAL, DE TUBO DE PPR - PN12 OU PN25 - COM DIÂMETRO MAIOR QUE 50 MM E MENOR OU IGUAL A 75 MM (UNIDADE: MXKM). AF_07/2019</t>
  </si>
  <si>
    <t>100242</t>
  </si>
  <si>
    <t>TRANSPORTE HORIZONTAL MANUAL, DE TUBO DE PPR - PN12 OU PN25 - COM DIÂMETRO MAIOR QUE 75 MM E MENOR OU IGUAL A 110 MM (UNIDADE: MXKM). AF_07/2019</t>
  </si>
  <si>
    <t>100243</t>
  </si>
  <si>
    <t>TRANSPORTE HORIZONTAL MANUAL, DE TUBO DE COBRE - CLASSE E - COM DIÂMETRO MENOR OU IGUAL A 54 MM (UNIDADE: MXKM). AF_07/2019</t>
  </si>
  <si>
    <t>100244</t>
  </si>
  <si>
    <t>TRANSPORTE HORIZONTAL MANUAL, DE TUBO DE COBRE - CLASSE E - COM DIÂMETRO MAIOR QUE 54 MM E MENOR OU IGUAL A 79 MM (UNIDADE: MXKM). AF_07/2019</t>
  </si>
  <si>
    <t>100245</t>
  </si>
  <si>
    <t>TRANSPORTE HORIZONTAL MANUAL, DE TUBO DE COBRE - CLASSE E - COM DIÂMETRO MAIOR QUE 79 MM E MENOR OU IGUAL A 104 MM (UNIDADE: MXKM). AF_07/2019</t>
  </si>
  <si>
    <t>100246</t>
  </si>
  <si>
    <t>TRANSPORTE HORIZONTAL MANUAL, DE TUBO DE PVC SÉRIE NORMAL - ESGOTO PREDIAL, OU REFORÇADO PARA ESGOTO OU ÁGUAS PLUVIAIS PREDIAL, COM DIÂMETRO MENOR OU IGUAL A 75 MM (UNIDADE: MXKM). AF_07/2019</t>
  </si>
  <si>
    <t>100247</t>
  </si>
  <si>
    <t>TRANSPORTE HORIZONTAL MANUAL, DE TUBO DE PVC SÉRIE NORMAL - ESGOTO PREDIAL, OU REFORÇADO PARA ESGOTO OU ÁGUAS PLUVIAIS PREDIAL, COM DIÂMETRO MAIOR QUE 75 MM E MENOR OU IGUAL A 100 MM (UNIDADE: MXKM). AF_07/2019</t>
  </si>
  <si>
    <t>100248</t>
  </si>
  <si>
    <t>TRANSPORTE HORIZONTAL MANUAL, DE TUBO DE PVC SÉRIE NORMAL - ESGOTO PREDIAL, OU REFORÇADO PARA ESGOTO OU ÁGUAS PLUVIAIS PREDIAL, COM DIÂMETRO MAIOR QUE 100 MM E MENOR OU IGUAL A 150 MM (UNIDADE: MXKM). AF_07/2019</t>
  </si>
  <si>
    <t>100249</t>
  </si>
  <si>
    <t>TRANSPORTE HORIZONTAL MANUAL, DE TUBO DE AÇO CARBONO LEVE OU MÉDIO, PRETO OU GALVANIZADO, COM DIÂMETRO MENOR OU IGUAL A 20 MM (UNIDADE: MXKM). AF_07/2019</t>
  </si>
  <si>
    <t>100250</t>
  </si>
  <si>
    <t>TRANSPORTE HORIZONTAL MANUAL, DE TUBO DE AÇO CARBONO LEVE OU MÉDIO, PRETO OU GALVANIZADO, COM DIÂMETRO MAIOR QUE 20 MM E MENOR OU IGUAL A 32 MM (UNIDADE: MXKM). AF_07/2019</t>
  </si>
  <si>
    <t>100251</t>
  </si>
  <si>
    <t>TRANSPORTE HORIZONTAL MANUAL, DE TUBO DE AÇO CARBONO LEVE OU MÉDIO, PRETO OU GALVANIZADO, COM DIÂMETRO MAIOR QUE 32 MM E MENOR OU IGUAL A 65 MM (UNIDADE: MXKM). AF_07/2019</t>
  </si>
  <si>
    <t>100252</t>
  </si>
  <si>
    <t>TRANSPORTE HORIZONTAL MANUAL, DE TUBO DE AÇO CARBONO LEVE OU MÉDIO, PRETO OU GALVANIZADO, COM DIÂMETRO MAIOR QUE 65 MM E MENOR OU IGUAL A 90 MM (UNIDADE: MXKM). AF_07/2019</t>
  </si>
  <si>
    <t>100253</t>
  </si>
  <si>
    <t>TRANSPORTE HORIZONTAL MANUAL, DE TUBO DE AÇO CARBONO LEVE OU MÉDIO, PRETO OU GALVANIZADO, COM DIÂMETRO MAIOR QUE 90 MM E MENOR OU IGUAL A 125 MM (UNIDADE: MXKM). AF_07/2019</t>
  </si>
  <si>
    <t>100254</t>
  </si>
  <si>
    <t>TRANSPORTE HORIZONTAL MANUAL, DE TUBO DE AÇO CARBONO LEVE OU MÉDIO, PRETO OU GALVANIZADO, COM DIÂMETRO MAIOR QUE 125 MM E MENOR OU IGUAL A 150 MM (UNIDADE: MXKM). AF_07/2019</t>
  </si>
  <si>
    <t>100255</t>
  </si>
  <si>
    <t>TRANSPORTE HORIZONTAL MANUAL, DE TÁBUAS DE MADEIRA COM SEÇÃO TRANSVERSAL DE 2,5 X 25 CM E 2,5 X 30 CM (UNIDADE: MXKM). AF_07/2019</t>
  </si>
  <si>
    <t>100256</t>
  </si>
  <si>
    <t>TRANSPORTE HORIZONTAL MANUAL, DE CAIBROS DE MADEIRA COM SEÇÃO TRANSVERSAL DE 7,5 X 6 CM E 6 X 8 CM (UNIDADE: MXKM). AF_07/2019</t>
  </si>
  <si>
    <t>100257</t>
  </si>
  <si>
    <t>TRANSPORTE HORIZONTAL MANUAL, DE RIPAS DE MADEIRA COM SEÇÃO TRANSVERSAL DE 1 X 5 CM E 2 X 5 CM (UNIDADE: MXKM). AF_07/2019</t>
  </si>
  <si>
    <t>100258</t>
  </si>
  <si>
    <t>TRANSPORTE HORIZONTAL MANUAL, DE VIGAS DE MADEIRA COM SEÇÃO TRANSVERSAL DE 5 X 12 CM (UNIDADE: MXKM). AF_07/2019</t>
  </si>
  <si>
    <t>100259</t>
  </si>
  <si>
    <t>TRANSPORTE HORIZONTAL MANUAL, DE VIGAS DE MADEIRA COM SEÇÃO TRANSVERSAL DE 6 X 16 CM (UNIDADE: MXKM). AF_07/2019</t>
  </si>
  <si>
    <t>100260</t>
  </si>
  <si>
    <t>TRANSPORTE HORIZONTAL MANUAL, DE VERGALHÕES DE AÇO COM DIÂMETRO DE 5 MM (UNIDADE: KGXKM). AF_07/2019</t>
  </si>
  <si>
    <t>100261</t>
  </si>
  <si>
    <t>TRANSPORTE HORIZONTAL MANUAL, DE VERGALHÕES DE AÇO COM DIÂMETRO DE 6,3 MM (UNIDADE: KGXKM). AF_07/2019</t>
  </si>
  <si>
    <t>100262</t>
  </si>
  <si>
    <t>TRANSPORTE HORIZONTAL MANUAL, DE VERGALHÕES DE AÇO COM DIÂMETRO DE 8 MM (UNIDADE: KGXKM). AF_07/2019</t>
  </si>
  <si>
    <t>100263</t>
  </si>
  <si>
    <t>TRANSPORTE HORIZONTAL MANUAL, DE VERGALHÕES DE AÇO COM DIÂMETRO DE 10 MM; 12,5 MM; 16 MM; 20 MM; 25 MM OU 32 MM (UNIDADE: KGXKM). AF_07/2019</t>
  </si>
  <si>
    <t>100264</t>
  </si>
  <si>
    <t>TRANSPORTE HORIZONTAL MANUAL, DE JANELA (UNIDADE: M2XKM). AF_07/2019</t>
  </si>
  <si>
    <t>100265</t>
  </si>
  <si>
    <t>TRANSPORTE VERTICAL MANUAL, 1 PAVIMENTO, DE JANELA (UNIDADE: M2). AF_07/2019</t>
  </si>
  <si>
    <t>100266</t>
  </si>
  <si>
    <t>TRANSPORTE HORIZONTAL MANUAL, DE PORTA (UNIDADE: UNIDXKM). AF_07/2019</t>
  </si>
  <si>
    <t>100267</t>
  </si>
  <si>
    <t>TRANSPORTE VERTICAL MANUAL, 1 PAVIMENTO, DE PORTA (UNIDADE: UNID). AF_07/2019</t>
  </si>
  <si>
    <t>100268</t>
  </si>
  <si>
    <t>TRANSPORTE HORIZONTAL MANUAL, DE BANCADA DE MÁRMORE OU GRANITO PARA COZINHA/LAVATÓRIO OU MÁRMORE SINTÉTICO COM CUBA INTEGRADA (UNIDADE: UNIDXKM). AF_07/2019</t>
  </si>
  <si>
    <t>100269</t>
  </si>
  <si>
    <t>TRANSPORTE VERTICAL, BANCADA DE MÁRMORE OU GRANITO PARA COZINHA/LAVATÓRIO OU MÁRMORE SINTÉTICO COM CUBA INTEGRADA, MANUAL, 1 PAVIMENTO, (UNIDADE: UNID). AF_07/2019</t>
  </si>
  <si>
    <t>100270</t>
  </si>
  <si>
    <t>TRANSPORTE HORIZONTAL COM CARRINHO PLATAFORMA, DE BANCADA DE MÁRMORE OU GRANITO PARA COZINHA/LAVATÓRIO OU MÁRMORE SINTÉTICO COM CUBA INTEGRADA (UNIDADE: UNIDXKM). AF_07/2019</t>
  </si>
  <si>
    <t>45,80</t>
  </si>
  <si>
    <t>100271</t>
  </si>
  <si>
    <t>TRANSPORTE HORIZONTAL MANUAL, DE VIDRO (UNIDADE: M2XKM). AF_07/2019</t>
  </si>
  <si>
    <t>100272</t>
  </si>
  <si>
    <t>TRANSPORTE VERTICAL MANUAL, 1 PAVIMENTO, DE VIDRO (UNIDADE: M2). AF_07/2019</t>
  </si>
  <si>
    <t>100273</t>
  </si>
  <si>
    <t>TRANSPORTE HORIZONTAL MANUAL, DE TELA DE AÇO (UNIDADE: KGXKM). AF_07/2019</t>
  </si>
  <si>
    <t>100274</t>
  </si>
  <si>
    <t>TRANSPORTE HORIZONTAL MANUAL, DE COMPENSADO DE MADEIRA (UNIDADE: M2XKM). AF_07/2019</t>
  </si>
  <si>
    <t>100275</t>
  </si>
  <si>
    <t>TRANSPORTE HORIZONTAL MANUAL, DE TELHA TERMOACÚSTICA OU TELHA DE AÇO ZINCADO (UNIDADE: M2XKM). AF_07/2019</t>
  </si>
  <si>
    <t>100276</t>
  </si>
  <si>
    <t>TRANSPORTE HORIZONTAL MANUAL, DE TELHA DE FIBROCIMENTO OU TELHA ESTRUTURAL DE FIBROCIMENTO, CANALETE 90 OU KALHETÃO (UNIDADE: M2XKM). AF_07/2019</t>
  </si>
  <si>
    <t>100277</t>
  </si>
  <si>
    <t>TRANSPORTE HORIZONTAL COM MANIPULADOR TELESCÓPICO, DE TELHAS TERMOACÚSTICAS, FIBROCIMENTO, AÇO ZINCADO, FIBROCIMENTO ESTRUTURAL, CANALETE 90 OU KALHETÃO (UNIDADE: M2XKM). AF_07/2019</t>
  </si>
  <si>
    <t>100278</t>
  </si>
  <si>
    <t>TRANSPORTE HORIZONTAL MANUAL, DE BACIA SANITÁRIA, CAIXA ACOPLADA, TANQUE OU PIA (UNIDADE: UNIDXKM). AF_07/2019</t>
  </si>
  <si>
    <t>29,23</t>
  </si>
  <si>
    <t>100279</t>
  </si>
  <si>
    <t>TRANSPORTE VERTICAL MANUAL, 1 PAVIMENTO, DE BACIA SANITÁRIA, CAIXA ACOPLADA, TANQUE OU PIA (UNIDADE: UNID). AF_07/2019</t>
  </si>
  <si>
    <t>100280</t>
  </si>
  <si>
    <t>TRANSPORTE HORIZONTAL COM CARRINHO PLATAFORMA, DE BACIA SANITÁRIA, CAIXA ACOPLADA, TANQUE OU PIA (UNIDADE: UNIDXKM). AF_07/2019</t>
  </si>
  <si>
    <t>100281</t>
  </si>
  <si>
    <t>TRANSPORTE HORIZONTAL COM MANIPULADOR TELESCÓPICO, DE BACIA SANITÁRIA, CAIXA ACOPLADA, TANQUE OU PIA (UNIDADE: UNIDXKM). AF_07/2019</t>
  </si>
  <si>
    <t>100282</t>
  </si>
  <si>
    <t>TRANSPORTE HORIZONTAL MANUAL, DE TELHA DE CONCRETO OU CERÂMICA (UNIDADE: M2XKM). AF_07/2019</t>
  </si>
  <si>
    <t>114,48</t>
  </si>
  <si>
    <t>100283</t>
  </si>
  <si>
    <t>TRANSPORTE HORIZONTAL COM CARRINHO PLATAFORMA, DE TELHA DE CONCRETO OU CERÂMICA (UNIDADE: M2XKM). AF_07/2019</t>
  </si>
  <si>
    <t>18,49</t>
  </si>
  <si>
    <t>100284</t>
  </si>
  <si>
    <t>TRANSPORTE HORIZONTAL COM MANIPULADOR TELESCÓPICO, DE TELHA DE CONCRETO OU CERÂMICA (UNIDADE: M2XKM). AF_07/2019</t>
  </si>
  <si>
    <t>100285</t>
  </si>
  <si>
    <t>TRANSPORTE HORIZONTAL MANUAL, DE BARRAMENTO BLINDADO (UNIDADE: MXKM). AF_07/2019</t>
  </si>
  <si>
    <t>30,76</t>
  </si>
  <si>
    <t>100286</t>
  </si>
  <si>
    <t>TRANSPORTE HORIZONTAL COM CARRINHO PLATAFORMA, DE BARRAMENTO BLINDADO (UNIDADE: MXKM). AF_07/2019</t>
  </si>
  <si>
    <t>100287</t>
  </si>
  <si>
    <t>TRANSPORTE HORIZONTAL MANUAL, DE CALHA QUADRADA NÚMERO 24  CORTE 33 (UNIDADE: MXKM). AF_07/2019</t>
  </si>
  <si>
    <t>RASPAGEM / CALAFETACAO TACOS MADEIRA 1 DEMAO CERA</t>
  </si>
  <si>
    <t>ENCERAMENTO MANUAL EM MADEIRA - 3 DEMAOS</t>
  </si>
  <si>
    <t>99802</t>
  </si>
  <si>
    <t>LIMPEZA DE PISO CERÂMICO OU PORCELANATO COM VASSOURA A SECO. AF_04/2019</t>
  </si>
  <si>
    <t>99803</t>
  </si>
  <si>
    <t>LIMPEZA DE PISO CERÂMICO OU PORCELANATO COM PANO ÚMIDO. AF_04/2019</t>
  </si>
  <si>
    <t>99805</t>
  </si>
  <si>
    <t>LIMPEZA DE PISO CERÂMICO OU COM PEDRAS RÚSTICAS UTILIZANDO ÁCIDO MURIÁTICO. AF_04/2019</t>
  </si>
  <si>
    <t>99806</t>
  </si>
  <si>
    <t>LIMPEZA DE REVESTIMENTO CERÂMICO EM PAREDE COM PANO ÚMIDO AF_04/2019</t>
  </si>
  <si>
    <t>99808</t>
  </si>
  <si>
    <t>LIMPEZA DE REVESTIMENTO CERÂMICO EM PAREDE UTILIZANDO ÁCIDO MURIÁTICO. AF_04/2019</t>
  </si>
  <si>
    <t>99809</t>
  </si>
  <si>
    <t>LIMPEZA DE PISO DE LADRILHO HIDRÁULICO COM PANO ÚMIDO. AF_04/2019</t>
  </si>
  <si>
    <t>99811</t>
  </si>
  <si>
    <t>LIMPEZA DE CONTRAPISO COM VASSOURA A SECO. AF_04/2019</t>
  </si>
  <si>
    <t>99812</t>
  </si>
  <si>
    <t>LIMPEZA DE LADRILHO HIDRÁULICO EM PAREDE COM PANO ÚMIDO. AF_04/2019</t>
  </si>
  <si>
    <t>99814</t>
  </si>
  <si>
    <t>LIMPEZA DE SUPERFÍCIE COM JATO DE ALTA PRESSÃO. AF_04/2019</t>
  </si>
  <si>
    <t>99822</t>
  </si>
  <si>
    <t>LIMPEZA DE PORTA DE MADEIRA. AF_04/2019</t>
  </si>
  <si>
    <t>99826</t>
  </si>
  <si>
    <t>LIMPEZA DE FORRO REMOVÍVEL COM PANO ÚMIDO. AF_04/2019</t>
  </si>
  <si>
    <t>PERFURACAO DE POCO COM PERFURATRIZ PNEUMATICA</t>
  </si>
  <si>
    <t>47,63</t>
  </si>
  <si>
    <t>PERFURACAO DE POCO COM PERFURATRIZ A PERCUSSAO</t>
  </si>
  <si>
    <t>87,89</t>
  </si>
  <si>
    <t>REVESTIMENTO DE POCOS C/ TUBOS DE CONCRETO</t>
  </si>
  <si>
    <t>308,17</t>
  </si>
  <si>
    <t>ABRACADEIRA P/POCOS PROFUNDOS</t>
  </si>
  <si>
    <t>114,77</t>
  </si>
  <si>
    <t>CONJUNTO DE MANGUEIRA PARA COMBATE A INCENDIO EM FIBRA DE POLIESTER PURA, COM 1.1/2", REVESTIDA INTERNAMENTE, COM 2 LANCES DE 15M CADA</t>
  </si>
  <si>
    <t>CONCRETO CICLOPICO FCK=10MPA 30% PEDRA DE MAO INCLUSIVE LANCAMENTO</t>
  </si>
  <si>
    <t>341,73</t>
  </si>
  <si>
    <t>CAIXA PARA RALO C OM GRELHA FOFO 135 KG DE ALV TIJOLO MACICO (7X10X20) PAREDES DE UMA VEZ (0.20 M) DE 0.90X1.20X1.50 M (EXTERNA) COM ARGAMASSA 1:4 CIMENTO:AREIA, BASE CONC FCK=10 MPA, EXCLUSIVE ESCAVACAO E REATERRO.</t>
  </si>
  <si>
    <t>1.319,80</t>
  </si>
  <si>
    <t>MÃO FRANCESA EM BARRA DE FERRO CHATO RETANGULAR 2" X 1/4", REFORÇADA, 40 X 30 CM</t>
  </si>
  <si>
    <t>MÃO FRANCESA EM BARRA DE FERRO CHATO RETANGULAR 2" X 1/4", REFORÇADA, 30 X 25 CM</t>
  </si>
  <si>
    <t>GUARDA-CORPO FIXADO EM FÔRMA DE MADEIRA COM TRAVESSÕES EM MADEIRA PREGADA E FECHAMENTO EM TELA DE POLIPROPILENO PARA EDIFICAÇÕES COM ATÉ 2 PAVIMENTOS. AF_11/2017</t>
  </si>
  <si>
    <t>44,40</t>
  </si>
  <si>
    <t>GUARDA-CORPO FIXADO EM FÔRMA DE MADEIRA COM TRAVESSÕES EM MADEIRA PREGADA E FECHAMENTO EM TELA DE POLIPROPILENO PARA EDIFICAÇÕES COM  3 PAVIMENTOS. AF_11/2017</t>
  </si>
  <si>
    <t>34,95</t>
  </si>
  <si>
    <t>GUARDA-CORPO FIXADO EM FÔRMA DE MADEIRA COM TRAVESSÕES EM MADEIRA PREGADA E FECHAMENTO EM TELA DE POLIPROPILENO PARA EDIFICAÇÕES COM ALTURA IGUAL OU SUPERIOR A 4 PAVIMENTOS. AF_11/2017</t>
  </si>
  <si>
    <t>30,24</t>
  </si>
  <si>
    <t>GUARDA-CORPO FIXADO EM FÔRMA DE MADEIRA COM TRAVESSÕES EM MADEIRA PREGADA E FECHAMENTO EM PAINEL COMPENSADO PARA EDIFICAÇÕES COM ATÉ 2 PAVIMENTOS. AF_11/2017</t>
  </si>
  <si>
    <t>56,77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</si>
  <si>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</si>
  <si>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</si>
  <si>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</si>
  <si>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</si>
  <si>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</si>
  <si>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</si>
  <si>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</si>
  <si>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</si>
  <si>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65,29</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</si>
  <si>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</si>
  <si>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</si>
  <si>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</si>
  <si>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</si>
  <si>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131,64</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</si>
  <si>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</si>
  <si>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</si>
  <si>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</si>
  <si>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</si>
  <si>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</si>
  <si>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</si>
  <si>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</si>
  <si>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</si>
  <si>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</si>
  <si>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</si>
  <si>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</si>
  <si>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542,62</t>
  </si>
  <si>
    <t>PLACA ESMALTADA PARA IDENTIFICAÇÃO NR DE RUA, DIMENSÕES 45X25CM</t>
  </si>
  <si>
    <t>72,83</t>
  </si>
  <si>
    <t>DESMATAMENTO E LIMPEZA MECANIZADA DE TERRENO COM ARVORES ATE Ø 15CM, UTILIZANDO TRATOR DE ESTEIRAS</t>
  </si>
  <si>
    <t>LIMPEZA MECANIZADA DE TERRENO COM REMOCAO DE CAMADA VEGETAL, UTILIZANDO MOTONIVELADORA</t>
  </si>
  <si>
    <t>DESMATAMENTO E LIMPEZA MECANIZADA DE TERRENO COM REMOCAO DE CAMADA VEGETAL, UTILIZANDO TRATOR DE ESTEIRAS</t>
  </si>
  <si>
    <t>CAPINA E LIMPEZA MANUAL DE TERRENO</t>
  </si>
  <si>
    <t>CORTE DE CAPOEIRA FINA A FOICE</t>
  </si>
  <si>
    <t>PREPARO MANUAL DE TERRENO S/ RASPAGEM SUPERFICIAL</t>
  </si>
  <si>
    <t>TAPUME DE CHAPA DE MADEIRA COMPENSADA, E= 6MM, COM PINTURA A CAL E REAPROVEITAMENTO DE 2X</t>
  </si>
  <si>
    <t>SINALIZACAO DE TRANSITO - NOTURNA</t>
  </si>
  <si>
    <t>PASSADICOS COM TABUAS DE MADEIRA PARA PEDESTRES</t>
  </si>
  <si>
    <t>PASSADICOS COM TABUAS DE MADEIRA PARA VEICULOS</t>
  </si>
  <si>
    <t>51,34</t>
  </si>
  <si>
    <t>CHAPA DE ACO CARBONO 3/8 (COLOC/ USO/ RETIR) P/ PASS VEICULO SOBRE VALA MEDIDA P/ AREA CHAPA EM CADA APLICACAO</t>
  </si>
  <si>
    <t>35,19</t>
  </si>
  <si>
    <t>REMOCAO DE VIDRO COMUM</t>
  </si>
  <si>
    <t>13,82</t>
  </si>
  <si>
    <t>DEMOLIÇÃO DE ALVENARIA DE BLOCO FURADO, DE FORMA MANUAL, COM REAPROVEITAMENTO. AF_12/2017</t>
  </si>
  <si>
    <t>85,11</t>
  </si>
  <si>
    <t>DEMOLIÇÃO DE ALVENARIA DE BLOCO FURADO, DE FORMA MANUAL, SEM REAPROVEITAMENTO. AF_12/2017</t>
  </si>
  <si>
    <t>DEMOLIÇÃO DE ALVENARIA DE TIJOLO MACIÇO, DE FORMA MANUAL, COM REAPROVEITAMENTO. AF_12/2017</t>
  </si>
  <si>
    <t>127,09</t>
  </si>
  <si>
    <t>DEMOLIÇÃO DE ALVENARIA DE TIJOLO MACIÇO, DE FORMA MANUAL, SEM REAPROVEITAMENTO. AF_12/2017</t>
  </si>
  <si>
    <t>DEMOLIÇÃO DE ALVENARIA PARA QUALQUER TIPO DE BLOCO, DE FORMA MECANIZADA, SEM REAPROVEITAMENTO. AF_12/2017</t>
  </si>
  <si>
    <t>39,00</t>
  </si>
  <si>
    <t>DEMOLIÇÃO DE PILARES E VIGAS EM CONCRETO ARMADO, DE FORMA MANUAL, SEM REAPROVEITAMENTO. AF_12/2017</t>
  </si>
  <si>
    <t>430,67</t>
  </si>
  <si>
    <t>DEMOLIÇÃO DE PILARES E VIGAS EM CONCRETO ARMADO, DE FORMA MECANIZADA COM MARTELETE, SEM REAPROVEITAMENTO. AF_12/2017</t>
  </si>
  <si>
    <t>188,73</t>
  </si>
  <si>
    <t>DEMOLIÇÃO DE LAJES, DE FORMA MANUAL, SEM REAPROVEITAMENTO. AF_12/2017</t>
  </si>
  <si>
    <t>DEMOLIÇÃO DE LAJES, DE FORMA MECANIZADA COM MARTELETE, SEM REAPROVEITAMENTO. AF_12/2017</t>
  </si>
  <si>
    <t>89,07</t>
  </si>
  <si>
    <t>DEMOLIÇÃO DE ARGAMASSAS, DE FORMA MANUAL, SEM REAPROVEITAMENTO. AF_12/2017</t>
  </si>
  <si>
    <t>DEMOLIÇÃO DE RODAPÉ CERÂMICO, DE FORMA MANUAL, SEM REAPROVEITAMENTO. AF_12/2017</t>
  </si>
  <si>
    <t>DEMOLIÇÃO DE REVESTIMENTO CERÂMICO, DE FORMA MANUAL, SEM REAPROVEITAMENTO. AF_12/2017</t>
  </si>
  <si>
    <t>17,17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</si>
  <si>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</si>
  <si>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</si>
  <si>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</si>
  <si>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</si>
  <si>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</si>
  <si>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</si>
  <si>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</si>
  <si>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</si>
  <si>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</si>
  <si>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</si>
  <si>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</si>
  <si>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</si>
  <si>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</si>
  <si>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</si>
  <si>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</si>
  <si>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</si>
  <si>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</si>
  <si>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</si>
  <si>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135,58</t>
  </si>
  <si>
    <t>REMOÇÃO DE TESOURAS DE MADEIRA, COM VÃO MENOR QUE 8M, DE FORMA MECANIZADA, COM REAPROVEITAMENTO. AF_12/2017</t>
  </si>
  <si>
    <t>99,08</t>
  </si>
  <si>
    <t>REMOÇÃO DE TESOURAS DE MADEIRA, COM VÃO MAIOR OU IGUAL A 8M, DE FORMA MECANIZADA, COM REAPROVEITAMENTO. AF_12/2017</t>
  </si>
  <si>
    <t>119,84</t>
  </si>
  <si>
    <t>REMOÇÃO DE TRAMA METÁLICA PARA COBERTURA, DE FORMA MANUAL, SEM REAPROVEITAMENTO. AF_12/2017</t>
  </si>
  <si>
    <t>REMOÇÃO DE TESOURAS METÁLICAS, COM VÃO MENOR QUE 8M, DE FORMA MANUAL, SEM REAPROVEITAMENTO. AF_12/2017</t>
  </si>
  <si>
    <t>154,67</t>
  </si>
  <si>
    <t>REMOÇÃO DE TESOURAS METÁLICAS, COM VÃO MAIOR OU IGUAL A 8M, DE FORMA MANUAL, SEM REAPROVEITAMENTO. AF_12/2017</t>
  </si>
  <si>
    <t>306,58</t>
  </si>
  <si>
    <t>REMOÇÃO DE TESOURAS METÁLICAS, COM VÃO MENOR QUE 8M, DE FORMA MECANIZADA, COM REAPROVEITAMENTO. AF_12/2017</t>
  </si>
  <si>
    <t>136,61</t>
  </si>
  <si>
    <t>REMOÇÃO DE TESOURAS METÁLICAS, COM VÃO MAIOR OU IGUAL A 8M, DE FORMA MECANIZADA, COM REAPROVEITAMENTO. AF_12/2017</t>
  </si>
  <si>
    <t>180,33</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</si>
  <si>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</si>
  <si>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</si>
  <si>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</si>
  <si>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</si>
  <si>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</si>
  <si>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</si>
  <si>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</si>
  <si>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ISOLAMENTO DE OBRA COM TELA PLASTICA COM MALHA DE 5MM</t>
  </si>
  <si>
    <t>ISOLAMENTO DE OBRA COM TELA PLASTICA COM MALHA DE 5MM E ESTRUTURA DE MADEIRA PONTALETEADA</t>
  </si>
  <si>
    <t>22,13</t>
  </si>
  <si>
    <t>SERVIÇOS TÉCNICOS ESPECIALIZADOS PARA ACOMPANHAMENTO DE EXECUÇÃO DE FUNDAÇÕES PROFUNDAS E ESTRUTURAS DE CONTENÇÃO</t>
  </si>
  <si>
    <t>136,88</t>
  </si>
  <si>
    <t>LOCAÇÃO DE PONTO PARA REFERÊNCIA TOPOGRÁFICA. AF_10/2018</t>
  </si>
  <si>
    <t>LOCACAO CONVENCIONAL DE OBRA, UTILIZANDO GABARITO DE TÁBUAS CORRIDAS PONTALETADAS A CADA 2,00M -  2 UTILIZAÇÕES. AF_10/2018</t>
  </si>
  <si>
    <t>CAVALETE DE OBRA COM ALTURA DE 1,00 M - 2 UTILIZAÇÕES. AF_10/2018</t>
  </si>
  <si>
    <t>102,25</t>
  </si>
  <si>
    <t>CAVALETE DE OBRA COM ALTURA DE 0,50 M - 2 UTILIZAÇÕES. AF_10/2018</t>
  </si>
  <si>
    <t>69,11</t>
  </si>
  <si>
    <t>MARCAÇÃO DE PONTOS EM GABARITO OU CAVALETE. AF_10/2018</t>
  </si>
  <si>
    <t>LOCAÇÃO DE REDE DE ÁGUA OU ESGOTO. AF_10/2018</t>
  </si>
  <si>
    <t>LOCAÇÃO DE PAVIMENTAÇÃO. AF_10/2018</t>
  </si>
  <si>
    <t>SERVICOS TOPOGRAFICOS PARA PAVIMENTACAO, INCLUSIVE NOTA DE SERVICOS, ACOMPANHAMENTO E GREIDE</t>
  </si>
  <si>
    <t>TRANSPORTE COM CAMINHÃO BASCULANTE DE 10 M3, EM VIA URBANA EM LEITO NATURAL (UNIDADE: M3XKM). AF_04/2016</t>
  </si>
  <si>
    <t>TRANSPORTE COM CAMINHÃO BASCULANTE DE 10 M3, EM VIA URBANA EM REVESTIMENTO PRIMÁRIO (UNIDADE: M3XKM). AF_04/2016</t>
  </si>
  <si>
    <t>TRANSPORTE COM CAMINHÃO BASCULANTE DE 10 M3, EM VIA URBANA PAVIMENTADA, DMT ACIMA DE 30KM (UNIDADE: M3XKM). AF_04/2016</t>
  </si>
  <si>
    <t>TRANSPORTE COM CAMINHÃO BASCULANTE DE 14 M3, EM VIA URBANA EM LEITO NATURAL (UNIDADE: M3XKM). AF_04/2016</t>
  </si>
  <si>
    <t>TRANSPORTE COM CAMINHÃO BASCULANTE DE 14 M3, EM VIA URBANA EM REVESTIMENTO PRIMÁRIO (UNIDADE: M3XKM). AF_04/2016</t>
  </si>
  <si>
    <t>TRANSPORTE COM CAMINHÃO BASCULANTE DE 14 M3, EM VIA URBANA PAVIMENTADA, DMT ACIMA DE 30 KM (UNIDADE: M3XKM). AF_04/2016</t>
  </si>
  <si>
    <t>TRANSPORTE COM CAMINHÃO BASCULANTE DE 10 M3, EM VIA URBANA EM LEITO NATURAL (UNIDADE: TXKM). AF_04/2016</t>
  </si>
  <si>
    <t>TRANSPORTE COM CAMINHÃO BASCULANTE DE 10 M3, EM VIA URBANA EM REVESTIMENTO PRIMÁRIO (UNIDADE: TXKM). AF_04/2016</t>
  </si>
  <si>
    <t>TRANSPORTE COM CAMINHÃO BASCULANTE DE 10 M3, EM VIA URBANA PAVIMENTADA, DMT ACIMA DE 30 KM (UNIDADE: TXKM). AF_04/2016</t>
  </si>
  <si>
    <t>TRANSPORTE COM CAMINHÃO BASCULANTE DE 14 M3, EM VIA URBANA EM LEITO NATURAL (UNIDADE: TXKM). AF_04/2016</t>
  </si>
  <si>
    <t>TRANSPORTE COM CAMINHÃO BASCULANTE DE 14 M3, EM VIA URBANA EM REVESTIMENTO PRIMÁRIO (UNIDADE: TXKM). AF_04/2016</t>
  </si>
  <si>
    <t>TRANSPORTE COM CAMINHÃO BASCULANTE DE 14 M3, EM VIA URBANA PAVIMENTADA, DMT ACIMA DE 30 KM (UNIDADE: TXKM). AF_04/2016</t>
  </si>
  <si>
    <t>TRANSPORTE COM CAMINHÃO BASCULANTE DE 18 M3, EM VIA URBANA EM LEITO NATURAL (UNIDADE: M3XKM). AF_09/2016</t>
  </si>
  <si>
    <t>TRANSPORTE COM CAMINHÃO BASCULANTE DE 18 M3, EM VIA URBANA EM REVESTIMENTO PRIMÁRIO (UNIDADE: M3XKM). AF_09/2016</t>
  </si>
  <si>
    <t>TRANSPORTE COM CAMINHÃO BASCULANTE DE 18 M3, EM VIA URBANA PAVIMENTADA, DMT ACIMA DE 30 KM(UNIDADE: M3XKM). AF_09/2016</t>
  </si>
  <si>
    <t>TRANSPORTE COM CAMINHÃO BASCULANTE DE 18 M3, EM VIA URBANA EM LEITO NATURAL (UNIDADE: TXKM). AF_09/2016</t>
  </si>
  <si>
    <t>TRANSPORTE COM CAMINHÃO BASCULANTE DE 18 M3, EM VIA URBANA EM REVESTIMENTO PRIMÁRIO (UNIDADE: TXKM). AF_09/2016</t>
  </si>
  <si>
    <t>TRANSPORTE COM CAMINHÃO BASCULANTE DE 18 M3, EM VIA URBANA PAVIMENTADA, DMT ACIMA DE 30 KM (UNIDADE: TXKM). AF_09/2016</t>
  </si>
  <si>
    <t>TRANSPORTE COM CAMINHÃO BASCULANTE DE 10 M3, EM VIA URBANA PAVIMENTADA, DMT ATÉ 30 KM (UNIDADE: M3XKM). AF_12/2016</t>
  </si>
  <si>
    <t>TRANSPORTE COM CAMINHÃO BASCULANTE DE 14 M3, EM VIA URBANA PAVIMENTADA, DMT ATÉ 30 KM (UNIDADE: M3XKM). AF_12/2016</t>
  </si>
  <si>
    <t>TRANSPORTE COM CAMINHÃO BASCULANTE DE 18 M3, EM VIA URBANA PAVIMENTADA, DMT ATÉ 30 KM (UNIDADE: M3XKM). AF_12/2016</t>
  </si>
  <si>
    <t>TRANSPORTE COM CAMINHÃO BASCULANTE DE 10 M3, EM VIA URBANA PAVIMENTADA, DMT ATÉ 30 KM (UNIDADE: TXKM). AF_12/2016</t>
  </si>
  <si>
    <t>TRANSPORTE COM CAMINHÃO BASCULANTE DE 14 M3, EM VIA URBANA PAVIMENTADA, DMT ATÉ 30 KM (UNIDADE: TXKM). AF_12/2016</t>
  </si>
  <si>
    <t>TRANSPORTE COM CAMINHÃO BASCULANTE DE 18 M3, EM VIA URBANA PAVIMENTADA, DMT ATÉ 30 KM (UNIDADE: TXKM). AF_12/2016</t>
  </si>
  <si>
    <t>TRANSPORTE DE MATERIAL ASFALTICO, COM CAMINHÃO COM CAPACIDADE DE 30000 L EM RODOVIA PAVIMENTADA PARA DISTÂNCIAS MÉDIAS DE TRANSPORTE SUPERIORES A 100 KM. AF_02/2016</t>
  </si>
  <si>
    <t>TRANSPORTE DE MATERIAL ASFALTICO, COM CAMINHÃO COM CAPACIDADE DE 20000 L EM RODOVIA PAVIMENTADA PARA DISTÂNCIAS MÉDIAS DE TRANSPORTE IGUAL OU INFERIOR A 100 KM. AF_02/2016</t>
  </si>
  <si>
    <t>TRANSPORTE DE MATERIAL ASFALTICO, COM CAMINHÃO COM CAPACIDADE DE 30000 L EM RODOVIA NÃO PAVIMENTADA PARA DISTÂNCIAS MÉDIAS DE TRANSPORTE SUPERIORES A 100 KM. AF_02/2016</t>
  </si>
  <si>
    <t>TRANSPORTE DE MATERIAL ASFALTICO, COM CAMINHÃO COM CAPACIDADE DE 20000 L EM RODOVIA NÃO PAVIMENTADA PARA DISTÂNCIAS MÉDIAS DE TRANSPORTE IGUAL OU INFERIOR A 100 KM. AF_02/2016</t>
  </si>
  <si>
    <t>PORTAO COM MOUROES DE MADEIRA ROLICA, DIAMETRO 11CM, COM 5 FIOS DE ARAME FARPADO Nº 14 CLASSE 250, SEM DOBRADICAS</t>
  </si>
  <si>
    <t>CERCA COM MOUROES DE MADEIRA ROLICA, DIAMETRO 11CM, ESPACAMENTO DE 2M, ALTURA LIVRE DE 1M, CRAVADOS 0,5M, COM 5 FIOS DE ARAME FARPADO Nº 14 CLASSE 250</t>
  </si>
  <si>
    <t>CERCA COM MOUROES DE CONCRETO, RETO, ESPACAMENTO DE 3M, CRAVADOS 0,5M, COM 4 FIOS DE ARAME FARPADO Nº 14 CLASSE 250</t>
  </si>
  <si>
    <t>CERCA COM MOUROES DE MADEIRA, 7,5X7,5CM, ESPACAMENTO DE 2M, ALTURA LIVRE DE 2M, CRAVADOS 0,5M, COM 4 FIOS DE ARAME FARPADO Nº 14 CLASSE 250</t>
  </si>
  <si>
    <t>22,32</t>
  </si>
  <si>
    <t>CERCA COM MOUROES DE MADEIRA, 7,5X7,5CM, ESPACAMENTO DE 2M, ALTURA LIVRE DE 2M, CRAVADOS 0,5M, COM 8 FIOS DE ARAME FARPADO Nº 14 CLASSE 250</t>
  </si>
  <si>
    <t>34,57</t>
  </si>
  <si>
    <t>CERCA COM MOUROES DE CONCRETO, SECAO "T" PONTA INCLINADA, 10X10CM, ESPACAMENTO DE 3M, CRAVADOS 0,5M, COM 11 FIOS DE ARAME FARPADO Nº 16</t>
  </si>
  <si>
    <t>CERCA COM MOUROES DE CONCRETO, RETO, 15X15CM, ESPACAMENTO DE 3M, CRAVADOS 0,5M, ESCORAS DE 10X10CM NOS CANTOS, COM 12 FIOS DE ARAME DE ACO OVALADO 15X17</t>
  </si>
  <si>
    <t>CERCA COM MOUROES DE CONCRETO, RETO, 15X15CM, ESPACAMENTO DE 3M, CRAVADOS 0,5M, ESCORAS DE 10X10CM NOS CANTOS, COM 9 FIOS DE ARAME DE ACO OVALADO 15X17</t>
  </si>
  <si>
    <t>RECOMPOSICAO PARCIAL DO ARAME FARPADO Nº 14 CLASSE 250, FIXADO EM CERCA COM MOURÕES DE CONCRETO, RETO, 15X15CM</t>
  </si>
  <si>
    <t>ALAMBRADO EM TUBOS DE ACO GALVANIZADO, COM COSTURA, DIN 2440, DIAMETRO 2", ALTURA 3M, FIXADOS A CADA 2M EM BLOCOS DE CONCRETO, COM TELA DE ARAME GALVANIZADO REVESTIDO COM PVC, FIO 12 BWG E MALHA 7,5X7,5CM</t>
  </si>
  <si>
    <t>198,27</t>
  </si>
  <si>
    <t>ALAMBRADO PARA QUADRA POLIESPORTIVA, ESTRUTURADO POR TUBOS DE ACO GALVANIZADO, COM COSTURA, DIN 2440, DIAMETRO 2", COM TELA DE ARAME GALVANIZADO, FIO 14 BWG E MALHA QUADRADA 5X5CM</t>
  </si>
  <si>
    <t>134,29</t>
  </si>
  <si>
    <t>GRADE EM MADEIRA PARA PROTECAO DE MUDAS DE ARVORES</t>
  </si>
  <si>
    <t>PLANTIO DE ARBUSTO OU  CERCA VIVA. AF_05/2018</t>
  </si>
  <si>
    <t>PLANTIO DE ÁRVORE ORNAMENTAL COM ALTURA DE MUDA MENOR OU IGUAL A 2,00 M. AF_05/2018</t>
  </si>
  <si>
    <t>PLANTIO DE ÁRVORE ORNAMENTAL COM ALTURA DE MUDA MAIOR QUE 2,00 M E MENOR OU IGUAL A 4,00 M. AF_05/2018</t>
  </si>
  <si>
    <t>98,33</t>
  </si>
  <si>
    <t>PLANTIO DE PALMEIRA COM ALTURA DE MUDA MENOR OU IGUAL A 2,00 M. AF_05/2018</t>
  </si>
  <si>
    <t>253,24</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</si>
  <si>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</si>
  <si>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</si>
  <si>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</si>
  <si>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</si>
  <si>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121,50</t>
  </si>
  <si>
    <t>LIMPEZA MANUAL DE VEGETAÇÃO EM TERRENO COM ENXADA.AF_05/2018</t>
  </si>
  <si>
    <t>PLANTIO DE GRAMA SAO CARLOS EM LEIVAS</t>
  </si>
  <si>
    <t>PLANTIO DE GRAMA ESMERALDA EM ROLO</t>
  </si>
  <si>
    <t>PLANTIO DE GRAMA EM PAVIMENTO CONCREGRAMA. AF_05/2018</t>
  </si>
  <si>
    <t>PLANTIO DE GRAMA EM PLACAS. AF_05/2018</t>
  </si>
  <si>
    <t>PLANTIO DE FORRAÇÃO. AF_05/2018</t>
  </si>
  <si>
    <t>48,19</t>
  </si>
  <si>
    <t>RETIRADA DE GRAMA EM PLACAS</t>
  </si>
  <si>
    <t>PODA E LIMPEZA DE ARBUSTO TIPO CERCA VIVA</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</si>
  <si>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</si>
  <si>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</si>
  <si>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</si>
  <si>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</si>
  <si>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194,77</t>
  </si>
  <si>
    <t>CORTE RASO E RECORTE DE ÁRVORE COM DIÂMETRO DE TRONCO MAIOR OU IGUAL A 0,20 M E MENOR QUE 0,40 M.AF_05/2018</t>
  </si>
  <si>
    <t>CORTE RASO E RECORTE DE ÁRVORE COM DIÂMETRO DE TRONCO MAIOR OU IGUAL A 0,40 M E MENOR QUE 0,60 M.AF_05/2018</t>
  </si>
  <si>
    <t>102,30</t>
  </si>
  <si>
    <t>CORTE RASO E RECORTE DE ÁRVORE COM DIÂMETRO DE TRONCO MAIOR OU IGUAL A 0,60 M.AF_05/2018</t>
  </si>
  <si>
    <t>228,25</t>
  </si>
  <si>
    <t>PODA EM ALTURA DE ÁRVORE COM DIÂMETRO DE TRONCO MENOR QUE 0,20 M.AF_05/2018</t>
  </si>
  <si>
    <t>PODA EM ALTURA DE ÁRVORE COM DIÂMETRO DE TRONCO MAIOR OU IGUAL A 0,20 M E MENOR QUE 0,40 M.AF_05/2018</t>
  </si>
  <si>
    <t>208,97</t>
  </si>
  <si>
    <t>PODA EM ALTURA DE ÁRVORE COM DIÂMETRO DE TRONCO MAIOR OU IGUAL A 0,40 M E MENOR QUE 0,60 M.AF_05/2018</t>
  </si>
  <si>
    <t>530,35</t>
  </si>
  <si>
    <t>PODA EM ALTURA DE ÁRVORE COM DIÂMETRO DE TRONCO MAIOR OU IGUAL A 0,60 M.AF_05/2018</t>
  </si>
  <si>
    <t>847,99</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</si>
  <si>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</si>
  <si>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</si>
  <si>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</si>
  <si>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</si>
  <si>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</si>
  <si>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</si>
  <si>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</si>
  <si>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</si>
  <si>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25,40</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</si>
  <si>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</si>
  <si>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</si>
  <si>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</si>
  <si>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</si>
  <si>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</si>
  <si>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</si>
  <si>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</si>
  <si>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</si>
  <si>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</si>
  <si>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</si>
  <si>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</si>
  <si>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CALAFETADOR/CALAFATE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</si>
  <si>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</si>
  <si>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</si>
  <si>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</si>
  <si>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</si>
  <si>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</si>
  <si>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</si>
  <si>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</si>
  <si>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</si>
  <si>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ESTUCADOR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</si>
  <si>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</si>
  <si>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</si>
  <si>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</si>
  <si>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</si>
  <si>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</si>
  <si>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</si>
  <si>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29,53</t>
  </si>
  <si>
    <t>MONTADOR (TUBO AÇO/EQUIPAMENTOS) COM ENCARGOS COMPLEMENTARES</t>
  </si>
  <si>
    <t>22,90</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</si>
  <si>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</si>
  <si>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</si>
  <si>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</si>
  <si>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</si>
  <si>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</si>
  <si>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</si>
  <si>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</si>
  <si>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</si>
  <si>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</si>
  <si>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</si>
  <si>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</si>
  <si>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</si>
  <si>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</si>
  <si>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</si>
  <si>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</si>
  <si>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</si>
  <si>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25,38</t>
  </si>
  <si>
    <t>OPERADOR DE MARTELETE OU MARTELETEIRO COM ENCARGOS COMPLEMENTARES</t>
  </si>
  <si>
    <t>OPERADOR DE MOTO-ESCREIPER COM ENCARGOS COMPLEMENTARES</t>
  </si>
  <si>
    <t>OPERADOR DE MOTONIVELADORA COM ENCARGOS COMPLEMENTARES</t>
  </si>
  <si>
    <t>OPERADOR DE PÁ CARREGADEIRA COM ENCARGOS COMPLEMENTARES</t>
  </si>
  <si>
    <t>24,20</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</si>
  <si>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</si>
  <si>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</si>
  <si>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</si>
  <si>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</si>
  <si>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</si>
  <si>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</si>
  <si>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</si>
  <si>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</si>
  <si>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</si>
  <si>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28,93</t>
  </si>
  <si>
    <t>PINTOR PARA TINTA EPÓXI COM ENCARGOS COMPLEMENTARES</t>
  </si>
  <si>
    <t>24,72</t>
  </si>
  <si>
    <t>POCEIRO COM ENCARGOS COMPLEMENTARES</t>
  </si>
  <si>
    <t>20,95</t>
  </si>
  <si>
    <t>RASTELEIRO COM ENCARGOS COMPLEMENTARES</t>
  </si>
  <si>
    <t>SERRALHEIRO COM ENCARGOS COMPLEMENTARES</t>
  </si>
  <si>
    <t>SERVENTE COM ENCARGOS COMPLEMENTARES</t>
  </si>
  <si>
    <t>SOLDADOR COM ENCARGOS COMPLEMENTARES</t>
  </si>
  <si>
    <t>SOLDADOR A (PARA SOLDA A SER TESTADA COM RAIOS "X") COM ENCARGOS COMPLEMENTARES</t>
  </si>
  <si>
    <t>TAQUEADOR OU TAQUEIRO COM ENCARGOS COMPLEMENTARES</t>
  </si>
  <si>
    <t>26,07</t>
  </si>
  <si>
    <t>TÉCNICO DE LABORATÓRIO COM ENCARGOS COMPLEMENTARES</t>
  </si>
  <si>
    <t>TÉCNICO DE SONDAGEM COM ENCARGOS COMPLEMENTARES</t>
  </si>
  <si>
    <t>28,57</t>
  </si>
  <si>
    <t>TELHADISTA COM ENCARGOS COMPLEMENTARES</t>
  </si>
  <si>
    <t>TRATORISTA COM ENCARGOS COMPLEMENTARES</t>
  </si>
  <si>
    <t>27,59</t>
  </si>
  <si>
    <t>VIDRACEIRO COM ENCARGOS COMPLEMENTARES</t>
  </si>
  <si>
    <t>VIGIA NOTURNO COM ENCARGOS COMPLEMENTARES</t>
  </si>
  <si>
    <t>OPERADOR DE BETONEIRA ESTACIONÁRIA/MISTURADOR COM ENCARGOS COMPLEMENTARES</t>
  </si>
  <si>
    <t>JARDINEIRO COM ENCARGOS COMPLEMENTARES</t>
  </si>
  <si>
    <t>DESENHISTA DETALHISTA COM ENCARGOS COMPLEMENTARES</t>
  </si>
  <si>
    <t>49,61</t>
  </si>
  <si>
    <t>ALMOXARIFE COM ENCARGOS COMPLEMENTARES</t>
  </si>
  <si>
    <t>APONTADOR OU APROPRIADOR COM ENCARGOS COMPLEMENTARES</t>
  </si>
  <si>
    <t>29,03</t>
  </si>
  <si>
    <t>ARQUITETO DE OBRA JUNIOR COM ENCARGOS COMPLEMENTARES</t>
  </si>
  <si>
    <t>62,86</t>
  </si>
  <si>
    <t>ARQUITETO DE OBRA PLENO COM ENCARGOS COMPLEMENTARES</t>
  </si>
  <si>
    <t>ARQUITETO DE OBRA SENIOR COM ENCARGOS COMPLEMENTARES</t>
  </si>
  <si>
    <t>117,22</t>
  </si>
  <si>
    <t>AUXILIAR DE DESENHISTA COM ENCARGOS COMPLEMENTARES</t>
  </si>
  <si>
    <t>AUXILIAR DE ESCRITORIO COM ENCARGOS COMPLEMENTARES</t>
  </si>
  <si>
    <t>DESENHISTA COPISTA COM ENCARGOS COMPLEMENTARES</t>
  </si>
  <si>
    <t>DESENHISTA PROJETISTA COM ENCARGOS COMPLEMENTARES</t>
  </si>
  <si>
    <t>35,75</t>
  </si>
  <si>
    <t>ENCARREGADO GERAL COM ENCARGOS COMPLEMENTARES</t>
  </si>
  <si>
    <t>ENGENHEIRO CIVIL DE OBRA JUNIOR COM ENCARGOS COMPLEMENTARES</t>
  </si>
  <si>
    <t>85,39</t>
  </si>
  <si>
    <t>ENGENHEIRO CIVIL DE OBRA PLENO COM ENCARGOS COMPLEMENTARES</t>
  </si>
  <si>
    <t>97,04</t>
  </si>
  <si>
    <t>ENGENHEIRO CIVIL DE OBRA SENIOR COM ENCARGOS COMPLEMENTARES</t>
  </si>
  <si>
    <t>MESTRE DE OBRAS COM ENCARGOS COMPLEMENTARES</t>
  </si>
  <si>
    <t>55,08</t>
  </si>
  <si>
    <t>TOPOGRAFO COM ENCARGOS COMPLEMENTARES</t>
  </si>
  <si>
    <t>ENGENHEIRO ELETRICISTA COM ENCARGOS COMPLEMENTARES</t>
  </si>
  <si>
    <t>ENGENHEIRO SANITARISTA COM ENCARGOS COMPLEMENTARES</t>
  </si>
  <si>
    <t>MOTORISTA DE CAMINHAO COM ENCARGOS COMPLEMENTARES</t>
  </si>
  <si>
    <t>MES</t>
  </si>
  <si>
    <t>4.713,47</t>
  </si>
  <si>
    <t>5.157,06</t>
  </si>
  <si>
    <t>4.021,44</t>
  </si>
  <si>
    <t>3.784,23</t>
  </si>
  <si>
    <t>4.927,53</t>
  </si>
  <si>
    <t>5.149,83</t>
  </si>
  <si>
    <t>15.001,88</t>
  </si>
  <si>
    <t>3.826,29</t>
  </si>
  <si>
    <t>17.050,18</t>
  </si>
  <si>
    <t>ARQUITETO JUNIOR COM ENCARGOS COMPLEMENTARES</t>
  </si>
  <si>
    <t>11.062,24</t>
  </si>
  <si>
    <t>ARQUITETO PLENO COM ENCARGOS COMPLEMENTARES</t>
  </si>
  <si>
    <t>15.636,78</t>
  </si>
  <si>
    <t>ARQUITETO SENIOR COM ENCARGOS COMPLEMENTARES</t>
  </si>
  <si>
    <t>20.614,84</t>
  </si>
  <si>
    <t>ENCARREGADO GERAL DE OBRAS COM ENCARGOS COMPLEMENTARES</t>
  </si>
  <si>
    <t>7.046,73</t>
  </si>
  <si>
    <t>9.675,47</t>
  </si>
  <si>
    <t>5.750,58</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</si>
  <si>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</si>
  <si>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</si>
  <si>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</si>
  <si>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</si>
  <si>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</si>
  <si>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</si>
  <si>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</si>
  <si>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</si>
  <si>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</si>
  <si>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</si>
  <si>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</si>
  <si>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</si>
  <si>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</si>
  <si>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</si>
  <si>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</si>
  <si>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</si>
  <si>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</si>
  <si>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</si>
  <si>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</si>
  <si>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CALAFETADOR/CALAFATE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</si>
  <si>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</si>
  <si>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</si>
  <si>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</si>
  <si>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</si>
  <si>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</si>
  <si>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</si>
  <si>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</si>
  <si>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</si>
  <si>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ESTUCADOR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</si>
  <si>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</si>
  <si>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</si>
  <si>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</si>
  <si>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</si>
  <si>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</si>
  <si>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</si>
  <si>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</si>
  <si>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</si>
  <si>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</si>
  <si>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</si>
  <si>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</si>
  <si>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</si>
  <si>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</si>
  <si>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</si>
  <si>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</si>
  <si>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</si>
  <si>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</si>
  <si>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</si>
  <si>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</si>
  <si>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</si>
  <si>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</si>
  <si>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</si>
  <si>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</si>
  <si>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</si>
  <si>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</si>
  <si>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</si>
  <si>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</si>
  <si>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</si>
  <si>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</si>
  <si>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</si>
  <si>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</si>
  <si>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</si>
  <si>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</si>
  <si>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</si>
  <si>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</si>
  <si>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</si>
  <si>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</si>
  <si>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</si>
  <si>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</si>
  <si>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</si>
  <si>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</si>
  <si>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</si>
  <si>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</si>
  <si>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</si>
  <si>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</si>
  <si>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</si>
  <si>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</si>
  <si>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</si>
  <si>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</si>
  <si>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</si>
  <si>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</si>
  <si>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</si>
  <si>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</si>
  <si>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</si>
  <si>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</si>
  <si>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</si>
  <si>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</si>
  <si>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</si>
  <si>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</si>
  <si>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</si>
  <si>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</si>
  <si>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</si>
  <si>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</si>
  <si>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</si>
  <si>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</si>
  <si>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</si>
  <si>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</si>
  <si>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</si>
  <si>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</si>
  <si>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</si>
  <si>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</si>
  <si>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</si>
  <si>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</si>
  <si>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</si>
  <si>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</si>
  <si>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</si>
  <si>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</si>
  <si>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</si>
  <si>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</si>
  <si>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</si>
  <si>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</si>
  <si>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</si>
  <si>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</si>
  <si>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</si>
  <si>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79,57</t>
  </si>
  <si>
    <t>CURSO DE CAPACITAÇÃO PARA MESTRE DE OBRAS (ENCARGOS COMPLEMENTARES) - MENSALISTA</t>
  </si>
  <si>
    <t>CURSO DE CAPACITAÇÃO PARA TOPÓGRAFO (ENCARGOS COMPLEMENTARES) - MENSALISTA</t>
  </si>
  <si>
    <t>100288</t>
  </si>
  <si>
    <t>CURSO DE CAPACITAÇÃO PARA VIGIA DIURNO (ENCARGOS COMPLEMENTARES) - HORISTA</t>
  </si>
  <si>
    <t>100289</t>
  </si>
  <si>
    <t>VIGIA DIURNO COM ENCARGOS COMPLEMENTARES</t>
  </si>
  <si>
    <t>100290</t>
  </si>
  <si>
    <t>CURSO DE CAPACITAÇÃO PARA AUXILIAR DE ALMOXARIFE (ENCARGOS COMPLEMENTARES) - HORISTA</t>
  </si>
  <si>
    <t>100291</t>
  </si>
  <si>
    <t>CURSO DE CAPACITAÇÃO PARA AJUDANTE DE PINTOR (ENCARGOS COMPLEMENTARES) - HORISTA</t>
  </si>
  <si>
    <t>100292</t>
  </si>
  <si>
    <t>CURSO DE CAPACITAÇÃO PARA COORDENADOR/GERENTE DE OBRA (ENCARGOS COMPLEMENTARES) - HORISTA</t>
  </si>
  <si>
    <t>100293</t>
  </si>
  <si>
    <t>CURSO DE CAPACITAÇÃO PARA AUXILIAR DE AZULEJISTA (ENCARGOS COMPLEMENTARES) - HORISTA</t>
  </si>
  <si>
    <t>100294</t>
  </si>
  <si>
    <t>CURSO DE CAPACITAÇÃO PARA ARQUITETO PAISAGISTA (ENCARGOS COMPLEMENTARES) - HORISTA</t>
  </si>
  <si>
    <t>100295</t>
  </si>
  <si>
    <t>CURSO DE CAPACITAÇÃO PARA MONTADOR DE ELETROELETRONICOS (ENCARGOS COMPLEMENTARES) - HORISTA</t>
  </si>
  <si>
    <t>100296</t>
  </si>
  <si>
    <t>CURSO DE CAPACITAÇÃO PARA ENGENHEIRO CIVIL JUNIOR (ENCARGOS COMPLEMENTARES) - HORISTA</t>
  </si>
  <si>
    <t>100297</t>
  </si>
  <si>
    <t>CURSO DE CAPACITAÇÃO PARA ENGENHEIRO CIVIL PLENO (ENCARGOS COMPLEMENTARES) - HORISTA</t>
  </si>
  <si>
    <t>100298</t>
  </si>
  <si>
    <t>CURSO DE CAPACITAÇÃO PARA MECÂNICO DE REFRIGERAÇÃO (ENCARGOS COMPLEMENTARES) - HORISTA</t>
  </si>
  <si>
    <t>100299</t>
  </si>
  <si>
    <t>CURSO DE CAPACITAÇÃO PARA TÉCNICO EM SEGURANÇA DO TRABALHO (ENCARGOS COMPLEMENTARES) - HORISTA</t>
  </si>
  <si>
    <t>100300</t>
  </si>
  <si>
    <t>AUXILIAR DE ALMOXARIFE COM ENCARGOS COMPLEMENTARES</t>
  </si>
  <si>
    <t>100301</t>
  </si>
  <si>
    <t>AJUDANTE DE PINTOR COM ENCARGOS COMPLEMENTARES</t>
  </si>
  <si>
    <t>100302</t>
  </si>
  <si>
    <t>COORDENADOR/GERENTE DE OBRA COM ENCARGOS COMPLEMENTARES</t>
  </si>
  <si>
    <t>100303</t>
  </si>
  <si>
    <t>AUXILIAR DE AZULEJISTA COM ENCARGOS COMPLEMENTARES</t>
  </si>
  <si>
    <t>100304</t>
  </si>
  <si>
    <t>ARQUITETO PAISAGISTA COM ENCARGOS COMPLEMENTARES</t>
  </si>
  <si>
    <t>65,57</t>
  </si>
  <si>
    <t>100305</t>
  </si>
  <si>
    <t>ENGENHEIRO CIVIL JUNIOR COM ENCARGOS COMPLEMENTARES</t>
  </si>
  <si>
    <t>100306</t>
  </si>
  <si>
    <t>ENGENHEIRO CIVIL PLENO COM ENCARGOS COMPLEMENTARES</t>
  </si>
  <si>
    <t>97,58</t>
  </si>
  <si>
    <t>100307</t>
  </si>
  <si>
    <t>MONTADOR DE ELETROELETRÔNICOS COM ENCARGOS COMPLEMENTARES</t>
  </si>
  <si>
    <t>100308</t>
  </si>
  <si>
    <t>MECÂNICO DE REFRIGERAÇÃO COM ENCARGOS COMPLEMENTARES</t>
  </si>
  <si>
    <t>100309</t>
  </si>
  <si>
    <t>TÉCNICO EM SEGURAÇA DO TRABALHO COM ENCARGOS COMPLEMENTARES</t>
  </si>
  <si>
    <t>100310</t>
  </si>
  <si>
    <t>CURSO DE CAPACITAÇÃO PARA AUXILIAR DE ALMOXARIFE (ENCARGOS COMPLEMENTARES) - MENSALISTA</t>
  </si>
  <si>
    <t>100311</t>
  </si>
  <si>
    <t>CURSO DE CAPACITAÇÃO PARA COORDENADOR/GERENTE DE OBRA (ENCARGOS COMPLEMENTARES) - MENSALISTA</t>
  </si>
  <si>
    <t>195,92</t>
  </si>
  <si>
    <t>100312</t>
  </si>
  <si>
    <t>CURSO DE CAPACITAÇÃO PARA ARQUITETO PAISAGISTA (ENCARGOS COMPLEMENTARES) - MENSALISTA</t>
  </si>
  <si>
    <t>57,61</t>
  </si>
  <si>
    <t>100313</t>
  </si>
  <si>
    <t>CURSO DE CAPACITAÇÃO PARA ENGENHEIRO CIVIL JUNIOR (ENCARGOS COMPLEMENTARES) - MENSALISTA</t>
  </si>
  <si>
    <t>135,60</t>
  </si>
  <si>
    <t>100314</t>
  </si>
  <si>
    <t>CURSO DE CAPACITAÇÃO PARA ENGENHEIRO CIVIL PLENO (ENCARGOS COMPLEMENTARES) - MENSALISTA</t>
  </si>
  <si>
    <t>100315</t>
  </si>
  <si>
    <t>CURSO DE CAPACITAÇÃO PARA TÉCNICO EM SEGURANÇA DO TRABALHO (ENCARGOS COMPLEMENTARES) - MENSALISTA</t>
  </si>
  <si>
    <t>100316</t>
  </si>
  <si>
    <t>3.956,75</t>
  </si>
  <si>
    <t>100317</t>
  </si>
  <si>
    <t>COORDENADOR / GERENTE DE OBRA COM ENCARGOS COMPLEMENTARES</t>
  </si>
  <si>
    <t>21.906,94</t>
  </si>
  <si>
    <t>100318</t>
  </si>
  <si>
    <t>11.536,02</t>
  </si>
  <si>
    <t>100319</t>
  </si>
  <si>
    <t>15.218,08</t>
  </si>
  <si>
    <t>100320</t>
  </si>
  <si>
    <t>17.145,76</t>
  </si>
  <si>
    <t>100321</t>
  </si>
  <si>
    <t>TÉCNICO EM SEGURANÇA DO TRABALHO COM ENCARGOS COMPLEMENTARES</t>
  </si>
  <si>
    <t>7.362,24</t>
  </si>
  <si>
    <t>MES DE COLETA: 07/2019</t>
  </si>
  <si>
    <t>!EM PROCESSO DE DESATIVACAO! AR-CONDICIONADO FRIO SPLIT HI-WALL (PAREDE) 12000 BTU/H</t>
  </si>
  <si>
    <t xml:space="preserve">UN    </t>
  </si>
  <si>
    <t>1.260,85</t>
  </si>
  <si>
    <t>!EM PROCESSO DE DESATIVACAO! AR-CONDICIONADO FRIO SPLIT HI-WALL (PAREDE) 18000 BTU/H</t>
  </si>
  <si>
    <t>1.860,76</t>
  </si>
  <si>
    <t>!EM PROCESSO DE DESATIVACAO! AR-CONDICIONADO FRIO SPLIT HI-WALL (PAREDE) 9000 BTU/H</t>
  </si>
  <si>
    <t>1.136,88</t>
  </si>
  <si>
    <t>!EM PROCESSO DE DESATIVACAO! AR-CONDICIONADO FRIO SPLIT PISO-TETO 18000 BTU/H</t>
  </si>
  <si>
    <t>3.151,06</t>
  </si>
  <si>
    <t>!EM PROCESSO DE DESATIVACAO! AR-CONDICIONADO FRIO SPLIT PISO-TETO 24000 BTU/H</t>
  </si>
  <si>
    <t>3.292,15</t>
  </si>
  <si>
    <t>!EM PROCESSO DE DESATIVACAO! AR-CONDICIONADO FRIO SPLIT PISO-TETO 36000 BTU/H</t>
  </si>
  <si>
    <t>4.461,03</t>
  </si>
  <si>
    <t>!EM PROCESSO DE DESATIVACAO! AR-CONDICIONADO FRIO SPLIT PISO-TETO 48000 BTU/H</t>
  </si>
  <si>
    <t>5.667,18</t>
  </si>
  <si>
    <t>!EM PROCESSO DE DESATIVACAO! AR-CONDICIONADO FRIO SPLIT PISO-TETO 60000 BTU/H</t>
  </si>
  <si>
    <t>6.255,93</t>
  </si>
  <si>
    <t>!EM PROCESSO DE DESATIVACAO! DIVISORIA COLMEIA CEGA COM MONTANTE E RODAPE DE ALUMINIO ANODIZADO SIMPLES (SEM COLOCACAO)</t>
  </si>
  <si>
    <t xml:space="preserve">M2    </t>
  </si>
  <si>
    <t>84,62</t>
  </si>
  <si>
    <t>!EM PROCESSO DE DESATIVACAO! ESCAVADEIRA DRAGA DE ARRASTE, CAP. 3/4 JC 140HP (INCL MANUTENCAO/OPERACAO)</t>
  </si>
  <si>
    <t xml:space="preserve">H     </t>
  </si>
  <si>
    <t>154,02</t>
  </si>
  <si>
    <t>!EM PROCESSO DE DESATIVACAO! ESCAVADEIRA HIDRAULICA SOBRE ESTEIRAS DE 99 HP, PESO OPERACIONAL DE *16* T E CAPACIDADE DE 0,85 A 1,00 M3 (LOCACAO COM OPERADOR, COMBUSTIVEL E MANUTENCAO)</t>
  </si>
  <si>
    <t>130,50</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</si>
  <si>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</si>
  <si>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</si>
  <si>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</si>
  <si>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49,04</t>
  </si>
  <si>
    <t>!EM PROCESSO DE DESATIVACAO! LUMINARIA FECHADA P/ ILUMINACAO PUBLICA, TIPO ABL 50/F OU EQUIV, P/ LAMPADA A VAPOR DE MERCURIO 400W</t>
  </si>
  <si>
    <t>189,54</t>
  </si>
  <si>
    <t>!EM PROCESSO DE DESATIVACAO! TERMINAL DE PORCELANA (MUFLA) UNIPOLAR, USO EXTERNO, TENSAO 3,6/6 KV, PARA CABO DE 10/16 MM2, COM ISOLAMENTO EPR</t>
  </si>
  <si>
    <t>!EM PROCESSO DE DESATIVACAO! VEICULO DE PASSEIO COM MOTOR 1.0 FLEX, POTENCIA 72/85 CV, 5 PORTAS, COR SOLIDA, BASICO</t>
  </si>
  <si>
    <t>46.290,00</t>
  </si>
  <si>
    <t>!EM PROCESSO DESATIVACAO! ELETRODUTO EM ACO GALVANIZADO ELETROLITICO, LEVE, DIAMETRO 1", PAREDE DE 0,90 MM</t>
  </si>
  <si>
    <t xml:space="preserve">M     </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</si>
  <si>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</si>
  <si>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</si>
  <si>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</si>
  <si>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22,77</t>
  </si>
  <si>
    <t>ABERTURA PARA ENCAIXE DE CUBA OU LAVATORIO EM BANCADA DE MARMORE/ GRANITO OU OUTRO TIPO DE PEDRA NATURAL</t>
  </si>
  <si>
    <t>94,18</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</si>
  <si>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</si>
  <si>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</si>
  <si>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</si>
  <si>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</si>
  <si>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</si>
  <si>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</si>
  <si>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</si>
  <si>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</si>
  <si>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</si>
  <si>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</si>
  <si>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</si>
  <si>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</si>
  <si>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</si>
  <si>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</si>
  <si>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</si>
  <si>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</si>
  <si>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</si>
  <si>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</si>
  <si>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</si>
  <si>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2,96</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</si>
  <si>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</si>
  <si>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</si>
  <si>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</si>
  <si>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</si>
  <si>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</si>
  <si>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</si>
  <si>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</si>
  <si>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</si>
  <si>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</si>
  <si>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</si>
  <si>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</si>
  <si>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</si>
  <si>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</si>
  <si>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</si>
  <si>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</si>
  <si>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</si>
  <si>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</si>
  <si>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</si>
  <si>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</si>
  <si>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</si>
  <si>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</si>
  <si>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</si>
  <si>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CROMADO PARA REGISTRO PEQUENO, 1/2 " OU 3/4 "</t>
  </si>
  <si>
    <t>ACABAMENTO SIMPLES/CONVENCIONAL PARA FORRO PVC, TIPO "U" OU "C", COR BRANCA, COMPRIMENTO 6 M</t>
  </si>
  <si>
    <t>ACESSORIO DE LIGACAO NAO ELETRICO PARA CARGAS EXPLOSIVAS, TUBO DE 6 M</t>
  </si>
  <si>
    <t>51,99</t>
  </si>
  <si>
    <t>ACESSORIO INICIADOR NAO ELETRICO, TUBO DE 6 M, TEMPO DE RETARDO DE *160* MS</t>
  </si>
  <si>
    <t>ACETILENO (RECARGA PARA CILINDRO DE CONJUNTO OXICORTE GRANDE)</t>
  </si>
  <si>
    <t xml:space="preserve">KG    </t>
  </si>
  <si>
    <t>ACIDO MURIATICO, DILUICAO 10% A 12% PARA USO EM LIMPEZA</t>
  </si>
  <si>
    <t xml:space="preserve">L     </t>
  </si>
  <si>
    <t>ACO CA-25, 10,0 MM, VERGALHAO</t>
  </si>
  <si>
    <t>ACO CA-25, 12,5 MM, VERGALHAO</t>
  </si>
  <si>
    <t>ACO CA-25, 16,0 MM, VERGALHAO</t>
  </si>
  <si>
    <t>ACO CA-25, 20,0 MM, VERGALHAO</t>
  </si>
  <si>
    <t>ACO CA-25, 25,0 MM, VERGALHAO</t>
  </si>
  <si>
    <t>ACO CA-25, 32,0 MM, BARRA DE TRANSFERENCIA (COLETADO CAIXA)</t>
  </si>
  <si>
    <t>ACO CA-25, 32,0 MM, VERGALHAO</t>
  </si>
  <si>
    <t>ACO CA-25, 6,3 MM, VERGALHAO</t>
  </si>
  <si>
    <t>ACO CA-25, 8,0 MM, VERGALHAO</t>
  </si>
  <si>
    <t>ACO CA-50, 10,0 MM, DOBRADO E CORTADO</t>
  </si>
  <si>
    <t>ACO CA-50, 10,0 MM, VERGALHAO</t>
  </si>
  <si>
    <t>ACO CA-50, 12,5 MM, DOBRADO E CORTADO</t>
  </si>
  <si>
    <t>ACO CA-50, 12,5 MM, VERGALHAO</t>
  </si>
  <si>
    <t>ACO CA-50, 16 MM, DOBRADO E CORTADO</t>
  </si>
  <si>
    <t>ACO CA-50, 16,0 MM, VERGALHAO</t>
  </si>
  <si>
    <t>ACO CA-50, 20 MM, DOBRADO E CORTADO</t>
  </si>
  <si>
    <t>ACO CA-50, 20,0 MM, VERGALHAO</t>
  </si>
  <si>
    <t>ACO CA-50, 25,0 MM, VERGALHAO</t>
  </si>
  <si>
    <t>ACO CA-50, 6,3 MM, DOBRADO E CORTADO</t>
  </si>
  <si>
    <t>ACO CA-50, 6,3 MM, VERGALHAO</t>
  </si>
  <si>
    <t>ACO CA-50, 8,0 MM, VERGALHAO</t>
  </si>
  <si>
    <t>ACO CA-60, VERGALHAO, 9,5 MM</t>
  </si>
  <si>
    <t>ACO CA-60, 4,2 MM, DOBRADO E CORTADO</t>
  </si>
  <si>
    <t>ACO CA-60, 4,2 MM, VERGALHAO</t>
  </si>
  <si>
    <t>ACO CA-60, 5,0 MM, DOBRADO E CORTADO</t>
  </si>
  <si>
    <t>ACO CA-60, 5,0 MM, VERGALHAO</t>
  </si>
  <si>
    <t>ACO CA-60, 6,0 MM, DOBRADO E CORTADO</t>
  </si>
  <si>
    <t>ACO CA-60, 6,0 MM, VERGALHAO</t>
  </si>
  <si>
    <t>ACO CA-60, 7,0 MM, DOBRADO E CORTADO</t>
  </si>
  <si>
    <t>ACO CA-60, 7,0 MM, VERGALHAO</t>
  </si>
  <si>
    <t>ACO CA-60, 8,0 MM, VERGALHAO</t>
  </si>
  <si>
    <t>ACO-FIO PARA PROTENSAO, CP-150 RB L, 8 MM</t>
  </si>
  <si>
    <t>ACOPLAMENTO DE CONDUTOR PLUVIAL, EM PVC, DIAMETRO ENTRE 80 E 100 MM, PARA DRENAGEM PREDIAL</t>
  </si>
  <si>
    <t>3,68</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</si>
  <si>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</si>
  <si>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</si>
  <si>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</si>
  <si>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</si>
  <si>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</si>
  <si>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</si>
  <si>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</si>
  <si>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</si>
  <si>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6,37</t>
  </si>
  <si>
    <t>ADAPTADOR PVC PARA SIFAO METALICO, SOLDAVEL, COM ANEL BORRACHA (JE), 40 MM X 1 1/2"</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</si>
  <si>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</si>
  <si>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</si>
  <si>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</si>
  <si>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</si>
  <si>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ADAPTADOR PVC SOLDAVEL CURTO COM BOLSA E ROSCA, 110 MM X 4", PARA AGUA FRIA</t>
  </si>
  <si>
    <t>36,22</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</si>
  <si>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</si>
  <si>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</si>
  <si>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</si>
  <si>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</si>
  <si>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</si>
  <si>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</si>
  <si>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</si>
  <si>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</si>
  <si>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9,52</t>
  </si>
  <si>
    <t>ADAPTADOR PVC SOLDAVEL CURTO COM BOLSA E ROSCA, 75 MM X 2 1/2", PARA AGUA FRIA</t>
  </si>
  <si>
    <t>13,85</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</si>
  <si>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</si>
  <si>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</si>
  <si>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</si>
  <si>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</si>
  <si>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</si>
  <si>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</si>
  <si>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</si>
  <si>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</si>
  <si>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273,30</t>
  </si>
  <si>
    <t>ADAPTADOR PVC SOLDAVEL, COM FLANGES LIVRES, 25 MM X 3/4", PARA CAIXA D' AGUA</t>
  </si>
  <si>
    <t>ADAPTADOR PVC SOLDAVEL, COM FLANGES LIVRES, 32 MM X 1", PARA CAIXA D' AGUA</t>
  </si>
  <si>
    <t>ADAPTADOR PVC SOLDAVEL, COM FLANGES LIVRES, 40 MM X 1  1/4", PARA CAIXA D' AGUA</t>
  </si>
  <si>
    <t>ADAPTADOR PVC SOLDAVEL, COM FLANGES LIVRES, 50 MM X 1  1/2", PARA CAIXA D' AGUA</t>
  </si>
  <si>
    <t>ADAPTADOR PVC SOLDAVEL, COM FLANGES LIVRES, 60 MM X 2", PARA CAIXA D' AGUA</t>
  </si>
  <si>
    <t>43,43</t>
  </si>
  <si>
    <t>ADAPTADOR PVC SOLDAVEL, COM FLANGES LIVRES, 75 MM X 2  1/2", PARA CAIXA D' AGUA</t>
  </si>
  <si>
    <t>138,70</t>
  </si>
  <si>
    <t>ADAPTADOR PVC SOLDAVEL, COM FLANGES LIVRES, 85 MM X 3", PARA CAIXA D' AGUA</t>
  </si>
  <si>
    <t>193,64</t>
  </si>
  <si>
    <t>ADAPTADOR PVC SOLDAVEL, LONGO, COM FLANGE LIVRE,  110 MM X 4", PARA CAIXA D' AGUA</t>
  </si>
  <si>
    <t>294,17</t>
  </si>
  <si>
    <t>ADAPTADOR PVC SOLDAVEL, LONGO, COM FLANGE LIVRE,  25 MM X 3/4", PARA CAIXA D' AGUA</t>
  </si>
  <si>
    <t>ADAPTADOR PVC SOLDAVEL, LONGO, COM FLANGE LIVRE,  32 MM X 1", PARA CAIXA D' AGUA</t>
  </si>
  <si>
    <t>ADAPTADOR PVC SOLDAVEL, LONGO, COM FLANGE LIVRE,  40 MM X 1 1/4", PARA CAIXA D' AGUA</t>
  </si>
  <si>
    <t>23,07</t>
  </si>
  <si>
    <t>ADAPTADOR PVC SOLDAVEL, LONGO, COM FLANGE LIVRE,  50 MM X 1 1/2", PARA CAIXA D' AGUA</t>
  </si>
  <si>
    <t>ADAPTADOR PVC SOLDAVEL, LONGO, COM FLANGE LIVRE,  60 MM X 2", PARA CAIXA D' AGUA</t>
  </si>
  <si>
    <t>45,21</t>
  </si>
  <si>
    <t>ADAPTADOR PVC SOLDAVEL, LONGO, COM FLANGE LIVRE,  75 MM X 2 1/2", PARA CAIXA D' AGUA</t>
  </si>
  <si>
    <t>175,52</t>
  </si>
  <si>
    <t>ADAPTADOR PVC SOLDAVEL, LONGO, COM FLANGE LIVRE,  85 MM X 3", PARA CAIXA D' AGUA</t>
  </si>
  <si>
    <t>205,49</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</si>
  <si>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</si>
  <si>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</si>
  <si>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</si>
  <si>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</si>
  <si>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33,54</t>
  </si>
  <si>
    <t>ADAPTADOR PVC, ROSCAVEL, PARA VALVULA PIA OU LAVATORIO, 40 MM</t>
  </si>
  <si>
    <t>ADAPTADOR, CPVC, SOLDAVEL, 15 MM, PARA AGUA QUENTE</t>
  </si>
  <si>
    <t>ADAPTADOR, CPVC, SOLDAVEL, 22 MM, PARA AGUA QUENTE</t>
  </si>
  <si>
    <t>ADAPTADOR, EM LATAO, ENGATE RAPIDO 2 1/2" X ROSCA INTERNA 5 FIOS 2 1/2",  PARA INSTALACAO PREDIAL DE COMBATE A INCENDIO</t>
  </si>
  <si>
    <t>65,71</t>
  </si>
  <si>
    <t>ADAPTADOR, EM LATAO, ENGATE RAPIDO1 1/2" X ROSCA INTERNA 5 FIOS 2 1/2",  PARA INSTALACAO PREDIAL DE COMBATE A INCENDIO</t>
  </si>
  <si>
    <t>ADAPTADOR, PVC PBA,  BOLSA/ROSCA, JE, DN 75 / DE  85 MM</t>
  </si>
  <si>
    <t>34,46</t>
  </si>
  <si>
    <t>ADAPTADOR, PVC PBA, A BOLSA DEFOFO, JE, DN 100 / DE 110 MM</t>
  </si>
  <si>
    <t>95,06</t>
  </si>
  <si>
    <t>ADAPTADOR, PVC PBA, A BOLSA DEFOFO, JE, DN 50 / DE 60 MM</t>
  </si>
  <si>
    <t>ADAPTADOR, PVC PBA, A BOLSA DEFOFO, JE, DN 75 / DE  85 MM</t>
  </si>
  <si>
    <t>49,64</t>
  </si>
  <si>
    <t>ADAPTADOR, PVC PBA, BOLSA/ROSCA, JE, DN 100 / DE 110 MM</t>
  </si>
  <si>
    <t>58,92</t>
  </si>
  <si>
    <t>ADAPTADOR, PVC PBA, BOLSA/ROSCA, JE, DN 50 / DE 60 MM</t>
  </si>
  <si>
    <t>ADAPTADOR, PVC PBA, PONTA/ROSCA, JE, DN 50 / DE  60 MM</t>
  </si>
  <si>
    <t>ADAPTADOR, PVC PBA, PONTA/ROSCA, JE, DN 75 / DE  85 MM</t>
  </si>
  <si>
    <t>39,41</t>
  </si>
  <si>
    <t>ADESIVO ACRILICO/COLA DE CONTATO</t>
  </si>
  <si>
    <t>25,60</t>
  </si>
  <si>
    <t>ADESIVO ESTRUTURAL A BASE DE RESINA EPOXI PARA INJECAO EM TRINCAS, BICOMPONENTE, BAIXA VISCOSIDADE</t>
  </si>
  <si>
    <t>94,00</t>
  </si>
  <si>
    <t>ADESIVO ESTRUTURAL A BASE DE RESINA EPOXI, BICOMPONENTE, FLUIDO</t>
  </si>
  <si>
    <t>ADESIVO ESTRUTURAL A BASE DE RESINA EPOXI, BICOMPONENTE, PASTOSO (TIXOTROPICO)</t>
  </si>
  <si>
    <t>40,28</t>
  </si>
  <si>
    <t>ADESIVO LIQUIDO A BASE DE RESINAS PARA COLAGEM DE ESPUMA DE ISOLAMENTO TERMICO FLEXIVEL</t>
  </si>
  <si>
    <t>ADESIVO PARA TUBOS CPVC, *75* G</t>
  </si>
  <si>
    <t>ADESIVO PLASTICO PARA PVC, BISNAGA COM 75 GR</t>
  </si>
  <si>
    <t>ADESIVO PLASTICO PARA PVC, FRASCO COM 175 GR</t>
  </si>
  <si>
    <t>ADESIVO PLASTICO PARA PVC, FRASCO COM 850 GR</t>
  </si>
  <si>
    <t>ADESIVO/COLA PARA EPS (ISOPOR) E OUTROS MATERIAIS</t>
  </si>
  <si>
    <t>ADITIVO ACELERADOR DE PEGA E ENDURECIMENTO PARA ARGAMASSAS E CONCRETOS</t>
  </si>
  <si>
    <t>ADITIVO ADESIVO LIQUIDO PARA ARGAMASSAS DE REVESTIMENTOS CIMENTICIOS</t>
  </si>
  <si>
    <t>ADITIVO IMPERMEABILIZANTE DE PEGA NORMAL PARA ARGAMASSAS E  CONCRETOS SEM ARMACAO</t>
  </si>
  <si>
    <t>ADITIVO IMPERMEABILIZANTE DE PEGA NORMAL PARA ARGAMASSAS E CONCRETOS SEM ARMACAO</t>
  </si>
  <si>
    <t>ADITIVO IMPERMEABILIZANTE DE PEGA ULTRARRAPIDA</t>
  </si>
  <si>
    <t>ADITIVO LIQUIDO INCORPORADOR DE AR PARA CONCRETO E ARGAMASSA</t>
  </si>
  <si>
    <t>ADITIVO PLASTIFICANTE E ESTABILIZADOR PARA ARGAMASSAS DE ASSENTAMENTO E REBOCO</t>
  </si>
  <si>
    <t xml:space="preserve">18L   </t>
  </si>
  <si>
    <t>116,42</t>
  </si>
  <si>
    <t>ADITIVO PLASTIFICANTE RETARDADOR DE PEGA E REDUTOR DE AGUA PARA CONCRETO</t>
  </si>
  <si>
    <t>ADITIVO SUPERPLASTIFICANTE DE PEGA NORMAL PARA CONCRETO (TAMBOR 200 KG)</t>
  </si>
  <si>
    <t xml:space="preserve">200KG </t>
  </si>
  <si>
    <t>1.834,04</t>
  </si>
  <si>
    <t>ADUELA/GALERIA DE CONCRETO ARMADO, SECAO RETANGULAR 1.50 X 1.50 M (L X A), C = 1.00 M, E = 20 CM</t>
  </si>
  <si>
    <t>1.466,83</t>
  </si>
  <si>
    <t>ADUELA/GALERIA DE CONCRETO ARMADO, SECAO RETANGULAR 2.00 X 2.00 M (L X A), C = 1.00 M, E = 20 CM</t>
  </si>
  <si>
    <t>2.075,18</t>
  </si>
  <si>
    <t>ADUELA/GALERIA DE CONCRETO ARMADO, SECAO RETANGULAR 2.50 X 2.50 M (L X A), C = 1.00 M, E = 20 CM</t>
  </si>
  <si>
    <t>2.539,28</t>
  </si>
  <si>
    <t>ADUELA/GALERIA DE CONCRETO ARMADO, SECAO RETANGULAR 3.00 X 3.00 M (L X A), C = 1.00 M, E = 20 CM</t>
  </si>
  <si>
    <t>3.175,09</t>
  </si>
  <si>
    <t>AFASTADOR PARA TELHA DE FIBROCIMENTO CANALETE 90 OU KALHETAO</t>
  </si>
  <si>
    <t>AGENTE DE CURA, PROTETOR DA EVAPORACAO DA AGUA DE HIDRATACAO DO CONCRETO (COLETADO CAIXA)</t>
  </si>
  <si>
    <t>AGREGADO RECICLADO, TIPO RACHAO RECICLADO CINZA, CLASSE A</t>
  </si>
  <si>
    <t xml:space="preserve">M3    </t>
  </si>
  <si>
    <t>AGUA SANITARIA</t>
  </si>
  <si>
    <t>AJUDANTE DE ARMADOR</t>
  </si>
  <si>
    <t>AJUDANTE DE ARMADOR (MENSALISTA)</t>
  </si>
  <si>
    <t xml:space="preserve">MES   </t>
  </si>
  <si>
    <t>2.098,99</t>
  </si>
  <si>
    <t>AJUDANTE DE ELETRICISTA</t>
  </si>
  <si>
    <t>12,05</t>
  </si>
  <si>
    <t>AJUDANTE DE ELETRICISTA (MENSALISTA)</t>
  </si>
  <si>
    <t>2.122,01</t>
  </si>
  <si>
    <t>AJUDANTE DE ESTRUTURAS METALICAS</t>
  </si>
  <si>
    <t>AJUDANTE DE ESTRUTURAS METALICAS (MENSALISTA)</t>
  </si>
  <si>
    <t>2.477,99</t>
  </si>
  <si>
    <t>AJUDANTE DE OPERACAO EM GERAL</t>
  </si>
  <si>
    <t>AJUDANTE DE OPERACAO EM GERAL (MENSALISTA)</t>
  </si>
  <si>
    <t>2.171,96</t>
  </si>
  <si>
    <t>AJUDANTE DE PINTOR</t>
  </si>
  <si>
    <t>AJUDANTE DE PINTOR (MENSALISTA)</t>
  </si>
  <si>
    <t>2.177,45</t>
  </si>
  <si>
    <t>AJUDANTE DE SERRALHEIRO</t>
  </si>
  <si>
    <t>12,79</t>
  </si>
  <si>
    <t>AJUDANTE DE SERRALHEIRO (MENSALISTA)</t>
  </si>
  <si>
    <t>2.251,38</t>
  </si>
  <si>
    <t>AJUDANTE ESPECIALIZADO</t>
  </si>
  <si>
    <t>AJUDANTE ESPECIALIZADO (MENSALISTA)</t>
  </si>
  <si>
    <t>2.442,03</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</si>
  <si>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</si>
  <si>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</si>
  <si>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</si>
  <si>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</si>
  <si>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</si>
  <si>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</si>
  <si>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</si>
  <si>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</si>
  <si>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103,72</t>
  </si>
  <si>
    <t>ALICATE DE PRESSAO PARA SOLDA DE CHAPA 18 "</t>
  </si>
  <si>
    <t>111,53</t>
  </si>
  <si>
    <t>ALICATE DE PRESSAO 11 " PARA SOLDA, TIPO C</t>
  </si>
  <si>
    <t>62,75</t>
  </si>
  <si>
    <t>ALICATE DE PRESSAO 11 " PARA SOLDA, TIPO U</t>
  </si>
  <si>
    <t>ALICATE PARA ANEIS DE PISTAO, CAPACIDADE 50 A 100 MM</t>
  </si>
  <si>
    <t>89,68</t>
  </si>
  <si>
    <t>ALIMENTACAO - HORISTA (COLETADO CAIXA)</t>
  </si>
  <si>
    <t>ALIMENTACAO - MENSALISTA (COLETADO CAIXA)</t>
  </si>
  <si>
    <t>ALISADORA DE CONCRETO COM MOTOR A GASOLINA DE 5,5 HP, PESO COM MOTOR DE 78 KG, 4 PAS</t>
  </si>
  <si>
    <t>6.900,00</t>
  </si>
  <si>
    <t>ALMOXARIFE</t>
  </si>
  <si>
    <t>ALMOXARIFE (MENSALISTA)</t>
  </si>
  <si>
    <t>ALONGADOR COM TRES ALTURAS, EM TUBO DE ACO CARBONO, PINTURA NO PROCESSO ELETROSTATICO - EQUIPAMENTO DE GINASTICA PARA ACADEMIA AO AR LIVRE / ACADEMIA DA TERCEIRA IDADE - ATI</t>
  </si>
  <si>
    <t>1.290,00</t>
  </si>
  <si>
    <t>ALUMINIO ANODIZADO</t>
  </si>
  <si>
    <t>ANEL BORRACHA DN 100 MM, PARA TUBO SERIE REFORCADA ESGOTO PREDIAL</t>
  </si>
  <si>
    <t>ANEL BORRACHA DN 75 MM, PARA TUBO SERIE REFORCADA ESGOTO PREDIAL</t>
  </si>
  <si>
    <t>ANEL BORRACHA PARA TUBO ESGOTO PREDIAL DN 40 MM (NBR 5688)</t>
  </si>
  <si>
    <t>ANEL BORRACHA PARA TUBO ESGOTO PREDIAL DN 50 MM (NBR 5688)</t>
  </si>
  <si>
    <t>ANEL BORRACHA PARA TUBO ESGOTO PREDIAL DN 75 MM (NBR 5688)</t>
  </si>
  <si>
    <t>ANEL BORRACHA PARA TUBO ESGOTO PREDIAL, DN 100 MM (NBR 5688)</t>
  </si>
  <si>
    <t>ANEL BORRACHA, DN 150 MM, PARA TUBO SERIE REFORCADA ESGOTO PREDIAL</t>
  </si>
  <si>
    <t>ANEL BORRACHA, DN 40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</si>
  <si>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</si>
  <si>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</si>
  <si>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</si>
  <si>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</si>
  <si>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DEFOFO, DN 250 MM (NBR 7665)</t>
  </si>
  <si>
    <t>76,94</t>
  </si>
  <si>
    <t>ANEL BORRACHA, PARA TUBO PVC DEFOFO, DN 300 MM (NBR 7665)</t>
  </si>
  <si>
    <t>118,18</t>
  </si>
  <si>
    <t>ANEL BORRACHA, PARA TUBO PVC, REDE COLETOR ESGOTO, DN 100 MM (NBR 7362)</t>
  </si>
  <si>
    <t>ANEL BORRACHA, PARA TUBO PVC, REDE COLETOR ESGOTO, DN 125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</si>
  <si>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</si>
  <si>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</si>
  <si>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</si>
  <si>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</si>
  <si>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</si>
  <si>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49,31</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</si>
  <si>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</si>
  <si>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</si>
  <si>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</si>
  <si>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</si>
  <si>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</si>
  <si>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t>
  </si>
  <si>
    <t>ANEL DE BORRACHA PARA VEDACAO DE DUTO PEAD CORRUGADO PARA ELETRICA, DN 1 1/4"</t>
  </si>
  <si>
    <t>ANEL DE BORRACHA PARA VEDACAO DE DUTO PEAD CORRUGADO PARA ELETRICA, DN 2"</t>
  </si>
  <si>
    <t>ANEL DE BORRACHA PARA VEDACAO DE DUTO PEAD CORRUGADO PARA ELETRICA, DN 3"</t>
  </si>
  <si>
    <t>ANEL DE BORRACHA PARA VEDACAO DE DUTO PEAD CORRUGADO PARA ELETRICA, DN 4"</t>
  </si>
  <si>
    <t>ANEL DE CONCRETO ARMADO, D = *1,10* M, H = 0,30 M</t>
  </si>
  <si>
    <t>ANEL DE CONCRETO ARMADO, D = 0,60 M, H = 0,10 M</t>
  </si>
  <si>
    <t>ANEL DE CONCRETO ARMADO, D = 0,60 M, H = 0,15 M</t>
  </si>
  <si>
    <t>ANEL DE CONCRETO ARMADO, D = 0,60 M, H = 0,30 M</t>
  </si>
  <si>
    <t>44,60</t>
  </si>
  <si>
    <t>ANEL DE CONCRETO ARMADO, D = 0,60 M, H = 0,40 M</t>
  </si>
  <si>
    <t>ANEL DE CONCRETO ARMADO, D = 0,60 M, H = 0,50 M</t>
  </si>
  <si>
    <t>61,00</t>
  </si>
  <si>
    <t>ANEL DE CONCRETO ARMADO, D = 0,80 M, H = 0,30 M</t>
  </si>
  <si>
    <t>72,77</t>
  </si>
  <si>
    <t>ANEL DE CONCRETO ARMADO, D = 0,80 M, H = 0,50 M</t>
  </si>
  <si>
    <t>ANEL DE CONCRETO ARMADO, D = 1,00 M, H = 0,40 M</t>
  </si>
  <si>
    <t>92,02</t>
  </si>
  <si>
    <t>ANEL DE CONCRETO ARMADO, D = 1,00 M, H = 0,50 M</t>
  </si>
  <si>
    <t>107,01</t>
  </si>
  <si>
    <t>ANEL DE CONCRETO ARMADO, D = 1,20 M, H = 0,50 M</t>
  </si>
  <si>
    <t>116,52</t>
  </si>
  <si>
    <t>ANEL DE CONCRETO ARMADO, D = 1,50 M, H = 0,50 M</t>
  </si>
  <si>
    <t>183,02</t>
  </si>
  <si>
    <t>ANEL DE CONCRETO ARMADO, D = 2,00 M, H = 0,50 M</t>
  </si>
  <si>
    <t>288,01</t>
  </si>
  <si>
    <t>ANEL DE CONCRETO ARMADO, D = 2,50 M, H = 0,50 M</t>
  </si>
  <si>
    <t>374,77</t>
  </si>
  <si>
    <t>ANEL DE CONCRETO ARMADO, D = 3,00 M, H = 0,50 M</t>
  </si>
  <si>
    <t>618,80</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</si>
  <si>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</si>
  <si>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</si>
  <si>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</si>
  <si>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</si>
  <si>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</si>
  <si>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70,55</t>
  </si>
  <si>
    <t>ANEL DE VEDACAO/JUNTA ELASTICA, H = *16* MM, PARA TUBO DE CONCRETO DN 500 MM</t>
  </si>
  <si>
    <t>89,44</t>
  </si>
  <si>
    <t>ANEL DE VEDACAO/JUNTA ELASTICA, H = *16* MM, PARA TUBO DE CONCRETO DN 600 MM</t>
  </si>
  <si>
    <t>ANEL DE VEDACAO/JUNTA ELASTICA, H = *18* MM, PARA TUBO DE CONCRETO DN 700 MM</t>
  </si>
  <si>
    <t>116,02</t>
  </si>
  <si>
    <t>ANEL DE VEDACAO/JUNTA ELASTICA, H = *19* MM, PARA TUBO DE CONCRETO DN 800 MM</t>
  </si>
  <si>
    <t>144,86</t>
  </si>
  <si>
    <t>ANEL DE VEDACAO/JUNTA ELASTICA, H = *19* MM, PARA TUBO DE CONCRETO DN 900 MM</t>
  </si>
  <si>
    <t>136,27</t>
  </si>
  <si>
    <t>ANEL DE VEDACAO/JUNTA ELASTICA, H = *21* MM, PARA TUBO DE CONCRETO DN 1000 MM</t>
  </si>
  <si>
    <t>168,49</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</si>
  <si>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</si>
  <si>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</si>
  <si>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</si>
  <si>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</si>
  <si>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APARELHO CORTE OXI-ACETILENO PARA SOLDA E CORTE CONTENDO MACARICO SOLDA, BICO DE CORTE, CILINDROS, REGULADORES, MANGUEIRAS E CARRINHO</t>
  </si>
  <si>
    <t>2.970,10</t>
  </si>
  <si>
    <t>APARELHO DE APOIO DE NEOPRENE FRETADO, 60 X 45 X 7,6 CM, COM FRETAGEM DE ACO DE 4 MM INTERCALADAS COM ELASTOMERO DE 11 MM E REVESTIMENTO FINAL COM ELASTOMERO DE 6 MM</t>
  </si>
  <si>
    <t xml:space="preserve">DM3   </t>
  </si>
  <si>
    <t>APARELHO DE APOIO DE NEOPRENE SIMPLES/ NAO FRETADO, 100 X 100 CM, ESPESSURA 6,3 MM</t>
  </si>
  <si>
    <t>72,63</t>
  </si>
  <si>
    <t>APARELHO SINALIZADOR LUMINOSO COM LED, PARA SAIDA GARAGEM, COM 2 LENTES EM POLICARBONATO, BIVOLT (INCLUI SUPORTE DE FIXACAO)</t>
  </si>
  <si>
    <t>APOIO DO PORTA DENTE PARA FRESADORA DE ASFALTO</t>
  </si>
  <si>
    <t>1.661,94</t>
  </si>
  <si>
    <t>APONTADOR OU APROPRIADOR</t>
  </si>
  <si>
    <t>APONTADOR OU APROPRIADOR DE MAO DE OBRA (MENSALISTA)</t>
  </si>
  <si>
    <t>AQUECEDOR DE AGUA A GAS GLP/GN COM CAPACIDADE DE ARMAZENAMENTO DE 50 A 80 L</t>
  </si>
  <si>
    <t>2.449,14</t>
  </si>
  <si>
    <t>AQUECEDOR DE AGUA ELETRICO  RESERVATORIO DE 100 L CILINDRICO EM COBRE, REFORCADO COM ACO CARBONO, MONOFASICO, TENSAO NOMINAL 220 V</t>
  </si>
  <si>
    <t>2.611,50</t>
  </si>
  <si>
    <t>AQUECEDOR DE AGUA ELETRICO  RESERVATORIO DE 500 L CILINDRICO EM COBRE, REFORCADO COM ACO CARBONO, MONOFASICO, TENSAO NOMINAL 220 V</t>
  </si>
  <si>
    <t>5.684,58</t>
  </si>
  <si>
    <t>AQUECEDOR DE AGUA ELETRICO  RESERVATORIO DE 500 L CILINDRICO EM COBRE, REFORCADO COM ACO CARBONO, TRIFASICO, TENSAO NOMINAL 220/380/400 V, POTENCIA 24 KW</t>
  </si>
  <si>
    <t>7.137,76</t>
  </si>
  <si>
    <t>AQUECEDOR DE AGUA ELETRICO  RESERVATORIO DE 700 L CILINDRICO EM COBRE, REFORCADO COM ACO CARBONO, MONOFASICO, TENSAO NOMINAL 220 V</t>
  </si>
  <si>
    <t>9.246,18</t>
  </si>
  <si>
    <t>AQUECEDOR DE AGUA ELETRICO HORIZONTAL, RESERVATORIO DE 200 L CILINDRICO EM COBRE, REFORCADO COM ACO CARBONO, MONOFASICO, TENSAO NOMINAL 220 V</t>
  </si>
  <si>
    <t>3.535,38</t>
  </si>
  <si>
    <t>AQUECEDOR DE OLEO BPF (FLUIDO) TERMICO, CAPACIDADE DE 300.000 KCAL/H</t>
  </si>
  <si>
    <t>AQUECEDOR SOLAR  CAPACIDADE DO RESERVATORIO 800 L, INCLUI 8 PLACAS COLETORAS DE 1,42 M2</t>
  </si>
  <si>
    <t>4.202,34</t>
  </si>
  <si>
    <t>AQUECEDOR SOLAR CAPACIDADE DO RESERVATORIO 1000 L, INCLUI 10 PLACAS COLETORAS DE 1,42 M2</t>
  </si>
  <si>
    <t>6.500,50</t>
  </si>
  <si>
    <t>AQUECEDOR SOLAR CAPACIDADE DO RESERVATORIO 200 L, INCLUI 2 PLACAS COLETORAS DE 1,42 M2</t>
  </si>
  <si>
    <t>AQUECEDOR SOLAR CAPACIDADE DO RESERVATORIO 400L, INCLUI 4 PLACAS COLETORAS DE 1,42 M2</t>
  </si>
  <si>
    <t>3.390,28</t>
  </si>
  <si>
    <t>AQUECEDOR SOLAR CAPACIDADE DO RESERVATORIO 600 L, INCLUI 6 PLACAS COLETORAS DE 1,42 M2</t>
  </si>
  <si>
    <t>4.499,56</t>
  </si>
  <si>
    <t>AR CONDICIONADO SPLIT INVERTER, HI-WALL (PAREDE), 12000 BTU/H, CICLO FRIO, 60HZ, CLASSIFICACAO A (SELO PROCEL), GAS HFC, CONTROLE S/FIO</t>
  </si>
  <si>
    <t>1.706,48</t>
  </si>
  <si>
    <t>AR CONDICIONADO SPLIT INVERTER, HI-WALL (PAREDE), 18000 BTU/H, CICLO FRIO, 60HZ, CLASSIFICACAO A (SELO PROCEL), GAS HFC, CONTROLE S/FIO</t>
  </si>
  <si>
    <t>2.533,33</t>
  </si>
  <si>
    <t>AR CONDICIONADO SPLIT INVERTER, HI-WALL (PAREDE), 9000 BTU/H, CICLO FRIO, 60HZ, CLASSIFICACAO A (SELO PROCEL), GAS HFC, CONTROLE S/FIO</t>
  </si>
  <si>
    <t>1.524,03</t>
  </si>
  <si>
    <t>AR CONDICIONADO SPLIT INVERTER, PISO TETO, 18000 BTU/H, CICLO FRIO, 60HZ, CLASSIFICACAO ENERGETICA A OU B (SELO PROCEL), GAS HFC, CONTROLE S/FIO</t>
  </si>
  <si>
    <t>6.569,95</t>
  </si>
  <si>
    <t>AR CONDICIONADO SPLIT INVERTER, PISO TETO, 24000 BTU/H, CICLO FRIO, 60HZ, CLASSIFICACAO ENERGETICA A OU B (SELO PROCEL), GAS HFC, CONTROLE S/FIO</t>
  </si>
  <si>
    <t>7.365,45</t>
  </si>
  <si>
    <t>AR CONDICIONADO SPLIT INVERTER, PISO TETO, 36000 BTU/H, CICLO FRIO, 60HZ, CLASSIFICACAO ENERGETICA A OU B (SELO PROCEL), GAS HFC, CONTROLE S/FIO</t>
  </si>
  <si>
    <t>8.321,39</t>
  </si>
  <si>
    <t>AR CONDICIONADO SPLIT INVERTER, PISO TETO, 48000 BTU/H, CICLO FRIO, 60HZ, CLASSIFICACAO ENERGETICA A OU B (SELO PROCEL), GAS HFC, CONTROLE S/FIO</t>
  </si>
  <si>
    <t>11.437,14</t>
  </si>
  <si>
    <t>AR CONDICIONADO SPLIT INVERTER, PISO TETO, 60000 BTU/H, CICLO FRIO, 60HZ, CLASSIFICACAO ENERGETICA A OU B (SELO PROCEL), GAS HFC, CONTROLE S/FIO</t>
  </si>
  <si>
    <t>13.876,19</t>
  </si>
  <si>
    <t>AR CONDICIONADO SPLIT ON/OFF, CASSETE (TETO), 18000 BTUS/H, CICLO QUENTE/FRIO, 60 HZ, CLASSIFICACAO ENERGETICA C - SELO PROCEL, GAS HFC, CONTROLE S/ FIO</t>
  </si>
  <si>
    <t>4.818,89</t>
  </si>
  <si>
    <t>AR CONDICIONADO SPLIT ON/OFF, CASSETE (TETO), 24000 BTUS/H, CICLO QUENTE/FRIO, 60 HZ, CLASSIFICACAO ENERGETICA C - SELO PROCEL, GAS HFC, CONTROLE S/ FIO</t>
  </si>
  <si>
    <t>5.188,89</t>
  </si>
  <si>
    <t>AR CONDICIONADO SPLIT ON/OFF, CASSETE (TETO), 30000 BTUS/H, CICLO QUENTE/FRIO, 60 HZ, CLASSIFICACAO ENERGETICA A - SELO PROCEL, GAS HFC, CONTROLE S/ FIO</t>
  </si>
  <si>
    <t>5.321,71</t>
  </si>
  <si>
    <t>AR CONDICIONADO SPLIT ON/OFF, CASSETE (TETO), 36000 BTUS/H, CICLO QUENTE/FRIO, 60 HZ, CLASSIFICACAO ENERGETICA A - SELO PROCEL, GAS HFC, CONTROLE S/ FIO</t>
  </si>
  <si>
    <t>7.668,18</t>
  </si>
  <si>
    <t>AR CONDICIONADO SPLIT ON/OFF, CASSETE (TETO), 48000 BTUS/H, CICLO QUENTE/FRIO, 60 HZ, CLASSIFICACAO ENERGETICA A - SELO PROCEL, GAS HFC, CONTROLE S/ FIO</t>
  </si>
  <si>
    <t>8.871,34</t>
  </si>
  <si>
    <t>AR CONDICIONADO SPLIT ON/OFF, CASSETE (TETO), 60000 BTUS/H, CICLO QUENTE/FRIO, 60 HZ, CLASSIFICACAO ENERGETICA A - SELO PROCEL, GAS HFC, CONTROLE S/ FIO</t>
  </si>
  <si>
    <t>9.280,55</t>
  </si>
  <si>
    <t>AR CONDICIONADO SPLIT ON/OFF, HI-WALL (PAREDE), 12000 BTUS/H, CICLO QUENTE/FRIO, 60 HZ, CLASSIFICACAO ENERGETICA A - SELO PROCEL, GAS HFC, CONTROLE S/ FIO</t>
  </si>
  <si>
    <t>1.481,51</t>
  </si>
  <si>
    <t>AR CONDICIONADO SPLIT ON/OFF, HI-WALL (PAREDE), 18000 BTUS/H, CICLO QUENTE/FRIO, 60 HZ, CLASSIFICACAO ENERGETICA A - SELO PROCEL, GAS HFC, CONTROLE S/ FIO</t>
  </si>
  <si>
    <t>2.197,54</t>
  </si>
  <si>
    <t>AR CONDICIONADO SPLIT ON/OFF, HI-WALL (PAREDE), 24000 BTUS/H, CICLO QUENTE/FRIO, 60 HZ, CLASSIFICACAO ENERGETICA A - SELO PROCEL, GAS HFC, CONTROLE S/ FIO</t>
  </si>
  <si>
    <t>2.905,92</t>
  </si>
  <si>
    <t>AR CONDICIONADO SPLIT ON/OFF, HI-WALL (PAREDE), 7000 BTUS/H, CICLO QUENTE/FRIO, 60 HZ, CLASSIFICACAO ENERGETICA A - SELO PROCEL, GAS HFC, CONTROLE S/ FIO</t>
  </si>
  <si>
    <t>1.222,03</t>
  </si>
  <si>
    <t>AR CONDICIONADO SPLIT ON/OFF, HI-WALL (PAREDE), 9000 BTUS/H, CICLO QUENTE/FRIO, 60 HZ, CLASSIFICACAO ENERGETICA A - SELO PROCEL, GAS HFC, CONTROLE S/ FIO</t>
  </si>
  <si>
    <t>1.291,89</t>
  </si>
  <si>
    <t>AR-CONDICIONADO FRIO SPLITAO INVERTER 30 TR</t>
  </si>
  <si>
    <t>55.191,68</t>
  </si>
  <si>
    <t>AR-CONDICIONADO FRIO SPLITAO MODULAR 10 TR</t>
  </si>
  <si>
    <t>23.280,02</t>
  </si>
  <si>
    <t>AR-CONDICIONADO FRIO SPLITAO MODULAR 15 TR</t>
  </si>
  <si>
    <t>28.147,89</t>
  </si>
  <si>
    <t>AR-CONDICIONADO FRIO SPLITAO MODULAR 20 TR</t>
  </si>
  <si>
    <t>32.435,40</t>
  </si>
  <si>
    <t>AR-CONDICIONADO SPLIT INVERTER, PISO TETO, 24000 BTU/H, QUENTE/FRIO, 60HZ, CLASSIFICACAO ENERGETICA A - SELO PROCEL, GAS HFC, CONTROLE S/FIO</t>
  </si>
  <si>
    <t>3.983,66</t>
  </si>
  <si>
    <t>ARADO REVERSIVEL COM 3 DISCOS DE 26" X 6MM REBOCAVEL</t>
  </si>
  <si>
    <t>12.075,33</t>
  </si>
  <si>
    <t>ARAME DE ACO OVALADO 15 X 17 ( 45,7 KG, 700 KGF), ROLO 1000 M</t>
  </si>
  <si>
    <t>ARAME DE AMARRACAO PARA GABIAO GALVANIZADO, DIAMETRO 2,2 MM</t>
  </si>
  <si>
    <t>ARAME FARPADO GALVANIZADO 14 BWG, CLASSE 250</t>
  </si>
  <si>
    <t>ARAME FARPADO GALVANIZADO, 16 BWG (1,65 MM), CLASSE 250</t>
  </si>
  <si>
    <t>ARAME FARPADO 16 BWG (0,047 KG/M)</t>
  </si>
  <si>
    <t>ARAME GALVANIZADO  8 BWG, D = 4,19MM (0,101 KG/M)</t>
  </si>
  <si>
    <t>ARAME GALVANIZADO 10 BWG, 3,40 MM (0,0713 KG/M)</t>
  </si>
  <si>
    <t>ARAME GALVANIZADO 12 BWG, 2,76 MM (0,048 KG/M)</t>
  </si>
  <si>
    <t>ARAME GALVANIZADO 14 BWG, D = 2,11 MM (0,026 KG/M)</t>
  </si>
  <si>
    <t>ARAME GALVANIZADO 14 BWG, 2,10MM (0,0272 KG/M)</t>
  </si>
  <si>
    <t>ARAME GALVANIZADO 16 BWG, 1,65MM (0,0166 KG/M)</t>
  </si>
  <si>
    <t>ARAME GALVANIZADO 18 BWG, 1,24MM (0,009 KG/M)</t>
  </si>
  <si>
    <t>18,12</t>
  </si>
  <si>
    <t>ARAME GALVANIZADO 6 BWG, 5,16 MM (0,157 KG/M)</t>
  </si>
  <si>
    <t>ARAME PROTEGIDO COM POLIMERO PARA GABIAO, DIAMETRO 2,2 MM</t>
  </si>
  <si>
    <t>ARAME RECOZIDO 16 BWG, 1,60 MM (0,016 KG/M)</t>
  </si>
  <si>
    <t>12,42</t>
  </si>
  <si>
    <t>ARAME RECOZIDO 18 BWG, 1,25 MM (0,01 KG/M)</t>
  </si>
  <si>
    <t>AREIA AMARELA, AREIA BARRADA OU ARENOSO (RETIRADA NO AREAL, SEM TRANSPORTE)</t>
  </si>
  <si>
    <t>AREIA FINA - POSTO JAZIDA/FORNECEDOR (RETIRADO NA JAZIDA, SEM TRANSPORTE)</t>
  </si>
  <si>
    <t>AREIA GROSSA - POSTO JAZIDA/FORNECEDOR (RETIRADO NA JAZIDA, SEM TRANSPORTE)</t>
  </si>
  <si>
    <t>50,00</t>
  </si>
  <si>
    <t>AREIA MEDIA - POSTO JAZIDA/FORNECEDOR (RETIRADO NA JAZIDA, SEM TRANSPORTE)</t>
  </si>
  <si>
    <t>AREIA PARA ATERRO - POSTO JAZIDA/FORNECEDOR (RETIRADO NA JAZIDA, SEM TRANSPORTE)</t>
  </si>
  <si>
    <t>AREIA PARA LEITO FILTRANTE (0,42 A 1,68 MM) - POSTO JAZIDA/FORNECEDOR (RETIRADO NA JAZIDA, SEM TRANSPORTE)</t>
  </si>
  <si>
    <t>818,75</t>
  </si>
  <si>
    <t>AREIA PRETA PARA EMBOCO - POSTO JAZIDA/FORNECEDOR (RETIRADO NA JAZIDA, SEM TRANSPORTE)</t>
  </si>
  <si>
    <t>ARGAMASSA COLANTE AC I PARA CERAMICAS</t>
  </si>
  <si>
    <t>ARGAMASSA COLANTE AC-II</t>
  </si>
  <si>
    <t>ARGAMASSA COLANTE TIPO ACIII</t>
  </si>
  <si>
    <t>ARGAMASSA COLANTE TIPO ACIII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</si>
  <si>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</si>
  <si>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</si>
  <si>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</si>
  <si>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 CORES CLARAS</t>
  </si>
  <si>
    <t>ARGAMASSA PISO SOBRE PISO</t>
  </si>
  <si>
    <t>ARGAMASSA POLIMERICA DE REPARO ESTRUTURAL, BICOMPONENTE</t>
  </si>
  <si>
    <t>ARGAMASSA POLIMERICA IMPERMEABILIZANTE SEMIFLEXIVEL, BICOMPONENTE (MEMBRANA IMPERMEABILIZANTE ACRILICA)</t>
  </si>
  <si>
    <t>ARGAMASSA PRONTA PARA CONTRAPISO</t>
  </si>
  <si>
    <t>ARGAMASSA PRONTA PARA REVESTIMENTO INTERNO EM PAREDES</t>
  </si>
  <si>
    <t>ARGAMASSA USINADA AUTOADENSAVEL E AUTONIVELANTE PARA CONTRAPISO, INCLUI BOMBEAMENTO</t>
  </si>
  <si>
    <t>336,90</t>
  </si>
  <si>
    <t>ARGILA EXPANDIDA, GRANULOMETRIA 2215</t>
  </si>
  <si>
    <t>188,21</t>
  </si>
  <si>
    <t>ARGILA OU BARRO PARA ATERRO/REATERRO (COM TRANSPORTE ATE 10 KM)</t>
  </si>
  <si>
    <t>26,66</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</si>
  <si>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</si>
  <si>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</si>
  <si>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</si>
  <si>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</si>
  <si>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</si>
  <si>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</si>
  <si>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</si>
  <si>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51,37</t>
  </si>
  <si>
    <t>ARMACAO VERTICAL COM HASTE E CONTRA-PINO, EM CHAPA DE ACO GALVANIZADO 3/16", COM 3 ESTRIBOS, SEM ISOLADOR</t>
  </si>
  <si>
    <t>ARMACAO VERTICAL COM HASTE E CONTRA-PINO, EM CHAPA DE ACO GALVANIZADO 3/16", COM 4 ESTRIBOS E 4 ISOLADORES</t>
  </si>
  <si>
    <t>66,20</t>
  </si>
  <si>
    <t>ARMACAO VERTICAL COM HASTE E CONTRA-PINO, EM CHAPA DE ACO GALVANIZADO 3/16", COM 4 ESTRIBOS, SEM ISOLADOR</t>
  </si>
  <si>
    <t>56,19</t>
  </si>
  <si>
    <t>ARMADOR</t>
  </si>
  <si>
    <t>ARMADOR (MENSALISTA)</t>
  </si>
  <si>
    <t>3.008,99</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</si>
  <si>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</si>
  <si>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</si>
  <si>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</si>
  <si>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</si>
  <si>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</si>
  <si>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</si>
  <si>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</si>
  <si>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</si>
  <si>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</si>
  <si>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</si>
  <si>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</si>
  <si>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</si>
  <si>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</si>
  <si>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</si>
  <si>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</si>
  <si>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</si>
  <si>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</si>
  <si>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</si>
  <si>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</si>
  <si>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QUADRADA EM ACO GALVANIZADO, DIMENSAO = 38 MM, ESPESSURA = 3MM, DIAMETRO DO FURO= 18 MM</t>
  </si>
  <si>
    <t>ARRUELA REDONDA DE LATAO, DIAMETRO EXTERNO = 34 MM, ESPESSURA = 2,5 MM, DIAMETRO DO FURO = 17 MM</t>
  </si>
  <si>
    <t>ASFALTO DILUIDO DE PETROLEO CM-30 (COLETADO CAIXA NA ANP ACRESCIDO DE ICMS)</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</si>
  <si>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</si>
  <si>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</si>
  <si>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</si>
  <si>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</si>
  <si>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</si>
  <si>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3.705,39</t>
  </si>
  <si>
    <t>ASSENTO  VASO SANITARIO INFANTIL EM PLASTICO BRANCO</t>
  </si>
  <si>
    <t>ASSENTO SANITARIO DE PLASTICO, TIPO CONVENCIONAL</t>
  </si>
  <si>
    <t>AUTOMATICO DE BOIA SUPERIOR / INFERIOR, *15* A / 250 V</t>
  </si>
  <si>
    <t>AUXILIAR  DE ALMOXARIFE</t>
  </si>
  <si>
    <t>AUXILIAR DE ALMOXARIFE (MENSALISTA)</t>
  </si>
  <si>
    <t>AUXILIAR DE AZULEJISTA</t>
  </si>
  <si>
    <t>AUXILIAR DE AZULEJISTA (MENSALISTA)</t>
  </si>
  <si>
    <t>2.193,43</t>
  </si>
  <si>
    <t>AUXILIAR DE ENCANADOR OU BOMBEIRO HIDRAULICO</t>
  </si>
  <si>
    <t>AUXILIAR DE ENCANADOR OU BOMBEIRO HIDRAULICO (MENSALISTA)</t>
  </si>
  <si>
    <t>1.974,01</t>
  </si>
  <si>
    <t>AUXILIAR DE ESCRITORIO</t>
  </si>
  <si>
    <t>AUXILIAR DE ESCRITORIO (MENSALISTA)</t>
  </si>
  <si>
    <t>AUXILIAR DE LABORATORISTA DE SOLOS E CONCRETO</t>
  </si>
  <si>
    <t>AUXILIAR DE LABORATORISTA DE SOLOS E DE CONCRETO (MENSALISTA)</t>
  </si>
  <si>
    <t>AUXILIAR DE MECANICO</t>
  </si>
  <si>
    <t>AUXILIAR DE MECANICO (MENSALISTA)</t>
  </si>
  <si>
    <t>2.543,50</t>
  </si>
  <si>
    <t>AUXILIAR DE PEDREIRO</t>
  </si>
  <si>
    <t>AUXILIAR DE PEDREIRO (MENSALISTA)</t>
  </si>
  <si>
    <t>1.875,89</t>
  </si>
  <si>
    <t>AUXILIAR DE SERVICOS GERAIS</t>
  </si>
  <si>
    <t>AUXILIAR DE SERVICOS GERAIS (MENSALISTA)</t>
  </si>
  <si>
    <t>2.025,69</t>
  </si>
  <si>
    <t>AUXILIAR DE TOPOGRAFO</t>
  </si>
  <si>
    <t>AUXILIAR DE TOPOGRAFO (MENSALISTA)</t>
  </si>
  <si>
    <t>2.025,74</t>
  </si>
  <si>
    <t>AUXILIAR TECNICO / ASSISTENTE DE ENGENHARIA</t>
  </si>
  <si>
    <t>AUXILIAR TECNICO / ASSISTENTE DE ENGENHARIA (MENSALISTA)</t>
  </si>
  <si>
    <t>AVENTAL DE SEGURANCA DE RASPA DE COURO 1,00 X 0,60 M</t>
  </si>
  <si>
    <t>AZULEJISTA OU LADRILHEIRO (MENSALISTA)</t>
  </si>
  <si>
    <t>3.162,73</t>
  </si>
  <si>
    <t>AZULEJISTA OU LADRILHISTA</t>
  </si>
  <si>
    <t>BACIA SANITARIA (VASO) COM CAIXA ACOPLADA, DE LOUCA BRANCA</t>
  </si>
  <si>
    <t>303,96</t>
  </si>
  <si>
    <t>BACIA SANITARIA (VASO) CONVENCIONAL DE LOUCA BRANCA</t>
  </si>
  <si>
    <t>BACIA SANITARIA (VASO) CONVENCIONAL DE LOUCA COR</t>
  </si>
  <si>
    <t>BACIA SANITARIA (VASO) CONVENCIONAL PARA PCD SEM FURO FRONTAL, DE LOUCA BRANCA, SEM ASSENTO</t>
  </si>
  <si>
    <t>567,96</t>
  </si>
  <si>
    <t>BACIA SANITARIA TURCA DE LOUCA BRANCA</t>
  </si>
  <si>
    <t>426,57</t>
  </si>
  <si>
    <t>BALDE PLASTICO CAPACIDADE *10* L</t>
  </si>
  <si>
    <t>BALDE VERMELHO PARA SINALIZACAO DE VIAS</t>
  </si>
  <si>
    <t>BANCADA DE MARMORE SINTETICO COM UMA CUBA, 120 X *60* CM</t>
  </si>
  <si>
    <t>94,05</t>
  </si>
  <si>
    <t>BANCADA DE MARMORE SINTETICO COM UMA CUBA, 150 X *60* CM</t>
  </si>
  <si>
    <t>117,89</t>
  </si>
  <si>
    <t>BANCADA DE MARMORE SINTETICO COM UMA CUBA, 200 X *60* CM</t>
  </si>
  <si>
    <t>265,67</t>
  </si>
  <si>
    <t>BANCADA/ BANCA EM GRANITO, POLIDO, TIPO ANDORINHA/ QUARTZ/ CASTELO/ CORUMBA OU OUTROS EQUIVALENTES DA REGIAO, COM CUBA INOX, FORMATO *120 X 60* CM, E=  *2* CM</t>
  </si>
  <si>
    <t>238,99</t>
  </si>
  <si>
    <t>BANCADA/ BANCA EM MARMORE, POLIDO, BRANCO COMUM, E=  *3* CM</t>
  </si>
  <si>
    <t>318,75</t>
  </si>
  <si>
    <t>BANCADA/BANCA/PIA DE ACO INOXIDAVEL (AISI 430) COM 1 CUBA CENTRAL, COM VALVULA, ESCORREDOR DUPLO, DE *0,55 X 1,20* M</t>
  </si>
  <si>
    <t>190,90</t>
  </si>
  <si>
    <t>BANCADA/BANCA/PIA DE ACO INOXIDAVEL (AISI 430) COM 1 CUBA CENTRAL, COM VALVULA, ESCORREDOR DUPLO, DE *0,55 X 1,40* M</t>
  </si>
  <si>
    <t>253,85</t>
  </si>
  <si>
    <t>BANCADA/BANCA/PIA DE ACO INOXIDAVEL (AISI 430) COM 1 CUBA CENTRAL, COM VALVULA, ESCORREDOR DUPLO, DE *0,55 X 1,80* M</t>
  </si>
  <si>
    <t>367,78</t>
  </si>
  <si>
    <t>BANCADA/BANCA/PIA DE ACO INOXIDAVEL (AISI 430) COM 1 CUBA CENTRAL, COM VALVULA, LISA (SEM ESCORREDOR), DE *0,55 X 1,20* M</t>
  </si>
  <si>
    <t>186,60</t>
  </si>
  <si>
    <t>BANCADA/BANCA/PIA DE ACO INOXIDAVEL (AISI 430) COM 1 CUBA CENTRAL, SEM VALVULA, ESCORREDOR DUPLO, DE *0,55 X 1,60* M</t>
  </si>
  <si>
    <t>221,89</t>
  </si>
  <si>
    <t>BANCADA/BANCA/PIA DE ACO INOXIDAVEL (AISI 430) COM 2 CUBAS, COM VALVULAS, ESCORREDOR DUPLO, DE *0,55 X 2,00* M</t>
  </si>
  <si>
    <t>518,54</t>
  </si>
  <si>
    <t>BANCADA/TAMPO ACO INOX (AISI 304), LARGURA 60 CM, COM RODABANCA (NAO INCLUI PES DE APOIO)</t>
  </si>
  <si>
    <t>826,19</t>
  </si>
  <si>
    <t>BANCADA/TAMPO ACO INOX (AISI 304), LARGURA 70 CM, COM RODABANCA (NAO INCLUI PES DE APOIO)</t>
  </si>
  <si>
    <t>1.035,17</t>
  </si>
  <si>
    <t>BANCADA/TAMPO LISO (SEM CUBA) EM MARMORE SINTETICO</t>
  </si>
  <si>
    <t>104,28</t>
  </si>
  <si>
    <t>BANCO ARTICULADO PARA BANHO, EM ACO INOX POLIDO, 70* CM X 45* CM</t>
  </si>
  <si>
    <t>389,74</t>
  </si>
  <si>
    <t>BANCO COM ENCOSTO, 1,60M* DE COMPRIMENTO, EM TUBO DE ACO CARBONO E PINTURA NO PROCESSO ELETROSTATICO - PARA ACADEMIA AO AR LIVRE / ACADEMIA DA TERCEIRA IDADE - ATI</t>
  </si>
  <si>
    <t>686,09</t>
  </si>
  <si>
    <t>BANDEJA DE PINTURA PARA ROLO 23 CM</t>
  </si>
  <si>
    <t>BARRA ANTIPANICO DUPLA, CEGA LADO OPOSTO, COR CINZA</t>
  </si>
  <si>
    <t xml:space="preserve">PAR   </t>
  </si>
  <si>
    <t>1.159,29</t>
  </si>
  <si>
    <t>BARRA ANTIPANICO DUPLA, PARA PORTA DE VIDRO, COR CINZA</t>
  </si>
  <si>
    <t>1.173,13</t>
  </si>
  <si>
    <t>BARRA ANTIPANICO SIMPLES, CEGA LADO OPOSTO, COR CINZA</t>
  </si>
  <si>
    <t>404,45</t>
  </si>
  <si>
    <t>BARRA ANTIPANICO SIMPLES, COM FECHADURA LADO OPOSTO, COR CINZA</t>
  </si>
  <si>
    <t>618,29</t>
  </si>
  <si>
    <t>BARRA ANTIPANICO SIMPLES, PARA PORTA DE VIDRO, COR CINZA</t>
  </si>
  <si>
    <t>598,71</t>
  </si>
  <si>
    <t>BARRA DE APOIO EM "L", EM ACO INOX POLIDO 70 X 70 CM, DIAMETRO MINIMO 3 CM</t>
  </si>
  <si>
    <t>172,62</t>
  </si>
  <si>
    <t>BARRA DE APOIO EM "L", EM ACO INOX POLIDO 80 X 80 CM, DIAMETRO MINIMO 3 CM</t>
  </si>
  <si>
    <t>198,11</t>
  </si>
  <si>
    <t>BARRA DE APOIO LATERAL ARTICULADA, COM TRAVA, EM ACO INOX POLIDO, 70 CM, DIAMETRO MINIMO 3 CM</t>
  </si>
  <si>
    <t>214,35</t>
  </si>
  <si>
    <t>BARRA DE APOIO RETA, EM ACO INOX POLIDO, COMPRIMENTO 60CM, DIAMETRO MINIMO 3 CM</t>
  </si>
  <si>
    <t>76,00</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</si>
  <si>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</si>
  <si>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</si>
  <si>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</si>
  <si>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</si>
  <si>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77,43</t>
  </si>
  <si>
    <t>BARRA DE APOIO RETA, EM ALUMINIO, COMPRIMENTO 70CM, DIAMETRO MINIMO 3 CM</t>
  </si>
  <si>
    <t>88,79</t>
  </si>
  <si>
    <t>BARRA DE APOIO RETA, EM ALUMINIO, COMPRIMENTO 80 CM, DIAMETRO MINIMO 3 CM</t>
  </si>
  <si>
    <t>96,04</t>
  </si>
  <si>
    <t>BARRA DE APOIO RETA, EM ALUMINIO, COMPRIMENTO 90 CM, DIAMETRO MINIMO 3 CM</t>
  </si>
  <si>
    <t>BARRA DE FERRO RETANGULAR, BARRA CHATA (QUALQUER DIMENSAO)</t>
  </si>
  <si>
    <t>BARRA DE FERRO RETANGULAR, BARRA CHATA, 1 1/2"  X 1/2" (L X E), 3,79 KG/M</t>
  </si>
  <si>
    <t>BARRA DE FERRO RETANGULAR, BARRA CHATA, 1 1/2" X 1/4" (L X E), 1,89 KG/M</t>
  </si>
  <si>
    <t>BARRA DE FERRO RETANGULAR, BARRA CHATA, 1" X 1/4" (L X E), 1,2265 KG/M</t>
  </si>
  <si>
    <t>BARRA DE FERRO RETANGULAR, BARRA CHATA, 1" X 3/16" (L X E), 1,73 KG/M</t>
  </si>
  <si>
    <t>BARRA DE FERRO RETANGULAR, BARRA CHATA, 2" X 1/2" (L X E), 5,06 KG/M</t>
  </si>
  <si>
    <t>BARRA DE FERRO RETANGULAR, BARRA CHATA, 2" X 1/4" (L X E), 2,53 KG/M</t>
  </si>
  <si>
    <t>BARRA DE FERRO RETANGULAR, BARRA CHATA, 2" X 1" (L X E), 10,12 KG/M</t>
  </si>
  <si>
    <t>47,75</t>
  </si>
  <si>
    <t>BARRA DE FERRO RETANGULAR, BARRA CHATA, 2" X 3/8" (L X E), 3,79KG/M</t>
  </si>
  <si>
    <t>BARRA DE FERRO RETANGULAR, BARRA CHATA, 2" X 5/16" (L X E), 3,162 KG/M</t>
  </si>
  <si>
    <t>BARRA DE FERRO RETANGULAR, BARRA CHATA, 3/4" X 1/8" (L X E), 0,47 KG/M</t>
  </si>
  <si>
    <t>BARRA DE FERRO RETANGULAR, BARRA CHATA, 3/8" X 1 1/2" (L X E), 2,84 KG/M</t>
  </si>
  <si>
    <t>BASE DE MISTURADOR MONOCOMANDO PARA CHUVEIRO</t>
  </si>
  <si>
    <t>303,26</t>
  </si>
  <si>
    <t>BASE PARA MASTRO DE PARA-RAIOS DIAMETRO NOMINAL 1 1/2"</t>
  </si>
  <si>
    <t>BASE PARA MASTRO DE PARA-RAIOS DIAMETRO NOMINAL 2"</t>
  </si>
  <si>
    <t>BASE PARA RELE COM SUPORTE METALICO</t>
  </si>
  <si>
    <t>BASE UNIPOLAR PARA FUSIVEL NH1, CORRENTE NOMINAL DE 250 A, SEM CAPA</t>
  </si>
  <si>
    <t>89,91</t>
  </si>
  <si>
    <t>BATE-ESTACAS POR GRAVIDADE, POTENCIA160 HP, PESO DO MARTELO ATE 3 TONELADAS</t>
  </si>
  <si>
    <t>317.187,50</t>
  </si>
  <si>
    <t>BATENTE/ PORTAL/ ADUELA/ MARCO MACICO, E= *3 CM, L= *13 CM, *60 CM A 120* CM X *210 CM,  EM CEDRINHO/ ANGELIM COMERCIAL/ EUCALIPTO/ CURUPIXA/ PEROBA/ CUMARU OU EQUIVALENTE DA REGIAO (NAO INCLUI ALIZARES)</t>
  </si>
  <si>
    <t xml:space="preserve">JG    </t>
  </si>
  <si>
    <t>85,50</t>
  </si>
  <si>
    <t>BATENTE/ PORTAL/ ADUELA/ MARCO MACICO, E= *3* CM, L= *13* CM, *60 CM A 120* CM X *210* CM, EM PINUS/ TAUARI/ VIROLA OU EQUIVALENTE DA REGIAO (NAO INCLUI ALIZARES)</t>
  </si>
  <si>
    <t>BATENTE/ PORTAL/ ADUELA/ MARCO MACICO, E= *3* CM, L= *7* CM, *60 CM A 120* CM X *210* CM,  EM CEDRINHO/ ANGELIM COMERCIAL/ EUCALIPTO/ CURUPIXA/ PEROBA/ CUMARU OU EQUIVALENTE DA REGIAO (NAO INCLUI ALIZARES)</t>
  </si>
  <si>
    <t>69,45</t>
  </si>
  <si>
    <t>BATENTE/ PORTAL/ ADUELA/ MARCO MACICO, E= *3* CM, L= *7* CM, *60 CM A 120* CM X *210* CM, EM PINUS/ TAUARI/ VIROLA OU EQUIVALENTE DA REGIAO (NAO INCLUI ALIZARES)</t>
  </si>
  <si>
    <t>BATENTE/ PORTAL/ ADUELA/MARCO MACICO, E= *3* CM, L= *15* CM, *60 CM A 120* CM  X *210* CM, EM PINUS/ TAUARI/ VIROLA OU EQUIVALENTE DA REGIAO</t>
  </si>
  <si>
    <t>BATENTE/ PORTAL/ADUELA/ MARCO MACICO, E= *3* CM, L= *15* CM, *60 CM A 120* CM  X *210* CM,  EM CEDRINHO/ ANGELIM COMERCIAL/  EUCALIPTO/ CURUPIXA/ PEROBA/ CUMARU OU EQUIVALENTE DA REGIAO (NAO INCLUI ALIZARES)</t>
  </si>
  <si>
    <t>BATENTE/PORTAL/ADUELA/MARCO, EM MDF/PVC WOOD/POLIESTIRENO OU MADEIRA LAMINADA, L = *9,0* CM COM GUARNICAO REGULAVEL 2 FACES = *35* MM, PRIMER</t>
  </si>
  <si>
    <t>181,05</t>
  </si>
  <si>
    <t>BETONEIRA CAPACIDADE NOMINAL 400 L, CAPACIDADE DE MISTURA  280 L, MOTOR ELETRICO TRIFASICO 220/380 V POTENCIA 2 CV, SEM CARREGADOR</t>
  </si>
  <si>
    <t>3.011,00</t>
  </si>
  <si>
    <t>BETONEIRA CAPACIDADE NOMINAL 400 L, CAPACIDADE DE MISTURA 310 L, MOTOR A DIESEL POTENCIA 5 CV, SEM CARREGADOR</t>
  </si>
  <si>
    <t>4.106,18</t>
  </si>
  <si>
    <t>BETONEIRA CAPACIDADE NOMINAL 400 L, CAPACIDADE DE MISTURA 310 L, MOTOR A GASOLINA POTENCIA 5,5 CV, SEM CARREGADOR</t>
  </si>
  <si>
    <t>3.766,30</t>
  </si>
  <si>
    <t>BETONEIRA CAPACIDADE NOMINAL 600 L, CAPACIDADE DE MISTURA 440 L, MOTOR A GASOLINA POTENCIA 10 HP, COM CARREGADOR</t>
  </si>
  <si>
    <t>16.381,88</t>
  </si>
  <si>
    <t>BETONEIRA, CAPACIDADE NOMINAL 400 L, CAPACIDADE DE MISTURA 310L, MOTOR ELETRICO TRIFASICO 220/380V POTENCIA 2 CV, SEM CARREGADOR</t>
  </si>
  <si>
    <t>3.444,78</t>
  </si>
  <si>
    <t>BETONEIRA, CAPACIDADE NOMINAL 600 L, CAPACIDADE DE MISTURA  360L, MOTOR ELETRICO TRIFASICO 220/380V, POTENCIA 4CV, EXCLUSO CARREGADOR</t>
  </si>
  <si>
    <t>12.248,13</t>
  </si>
  <si>
    <t>BETONEIRA, CAPACIDADE NOMINAL 600 L, CAPACIDADE DE MISTURA 440 L, MOTOR A DIESEL POTENCIA 10 CV, COM CARREGADOR</t>
  </si>
  <si>
    <t>14.886,58</t>
  </si>
  <si>
    <t>BLASTER, DINAMITADOR OU CABO DE FOGO</t>
  </si>
  <si>
    <t>BLASTER, DINAMITADOR OU CABO DE FOGO (MENSALISTA)</t>
  </si>
  <si>
    <t>3.372,48</t>
  </si>
  <si>
    <t>BLOCO CERAMICO (ALVENARIA DE VEDACAO), DE 9 X 19 X 19 CM</t>
  </si>
  <si>
    <t xml:space="preserve">MIL   </t>
  </si>
  <si>
    <t>BLOCO CERAMICO (ALVENARIA DE VEDACAO), 4 FUROS, DE 9 X 9 X 19 CM</t>
  </si>
  <si>
    <t>BLOCO CERAMICO (ALVENARIA DE VEDACAO), 6 FUROS, DE 9 X 9 X 19 CM</t>
  </si>
  <si>
    <t>BLOCO CERAMICO (ALVENARIA DE VEDACAO), 8 FUROS, DE 9 X 19 X 19 CM</t>
  </si>
  <si>
    <t>BLOCO CERAMICO (ALVENARIA DE VEDACAO), 8 FUROS, DE 9 X 19 X 29 CM</t>
  </si>
  <si>
    <t>BLOCO CERAMICO (ALVENARIA VEDACAO), 6 FUROS, DE 9 X 14 X 19 CM</t>
  </si>
  <si>
    <t>BLOCO CERAMICO DE VEDACAO COM FUROS NA HORIZONTAL, 11,5 X 19 X 19 CM - 4,5 MPA (NBR 15270)</t>
  </si>
  <si>
    <t>BLOCO CERAMICO DE VEDACAO COM FUROS NA VERTICAL, 14 X 19 X 39 CM - 4,5 MPA (NBR 15270)</t>
  </si>
  <si>
    <t>BLOCO CERAMICO DE VEDACAO COM FUROS NA VERTICAL, 19 X 19 X 39 CM - 4,5 MPA (NBR 15270)</t>
  </si>
  <si>
    <t>BLOCO CERAMICO DE VEDACAO COM FUROS NA VERTICAL, 9 X 19 X 39 CM - 4,5 MPA (NBR 15270)</t>
  </si>
  <si>
    <t>BLOCO CONCRETO ESTRUTURAL 14 X 19 X 29 CM, FBK 10 MPA (NBR 6136)</t>
  </si>
  <si>
    <t>BLOCO CONCRETO ESTRUTURAL 14 X 19 X 29 CM, FBK 12 MPA  (NBR 6136)</t>
  </si>
  <si>
    <t>BLOCO CONCRETO ESTRUTURAL 14 X 19 X 29 CM, FBK 14 MPA (NBR 6136)</t>
  </si>
  <si>
    <t>BLOCO CONCRETO ESTRUTURAL 14 X 19 X 29 CM, FBK 16 MPA (NBR 6136)</t>
  </si>
  <si>
    <t>BLOCO CONCRETO ESTRUTURAL 14 X 19 X 29 CM, FBK 4,5 MPA (NBR 6136)</t>
  </si>
  <si>
    <t>BLOCO CONCRETO ESTRUTURAL 14 X 19 X 29 CM, FBK 6 MPA (NBR 6136)</t>
  </si>
  <si>
    <t>BLOCO CONCRETO ESTRUTURAL 14 X 19 X 29 CM, FBK 8 MPA (NBR 6136)</t>
  </si>
  <si>
    <t>BLOCO CONCRETO ESTRUTURAL 14 X 19 X 34 CM, FBK 4,5 MPA (NBR 6136)</t>
  </si>
  <si>
    <t>BLOCO CONCRETO ESTRUTURAL 14 X 19 X 39 CM, FBK 10 MPA (NBR 6136)</t>
  </si>
  <si>
    <t>BLOCO CONCRETO ESTRUTURAL 14 X 19 X 39 CM, FBK 12 MPA (NBR 6136)</t>
  </si>
  <si>
    <t>BLOCO CONCRETO ESTRUTURAL 14 X 19 X 39 CM, FBK 14 MPA (NBR 6136)</t>
  </si>
  <si>
    <t>BLOCO CONCRETO ESTRUTURAL 14 X 19 X 39 CM, FBK 4,5 MPA (NBR 6136)</t>
  </si>
  <si>
    <t>BLOCO CONCRETO ESTRUTURAL 14 X 19 X 39 CM, FBK 6 MPA (NBR 6136)</t>
  </si>
  <si>
    <t>BLOCO CONCRETO ESTRUTURAL 14 X 19 X 39 CM, FBK 8 MPA (NBR 6136)</t>
  </si>
  <si>
    <t>BLOCO CONCRETO ESTRUTURAL 14 X 19 X 39, FCK 16 MPA - NBR 6136/2007</t>
  </si>
  <si>
    <t>BLOCO CONCRETO ESTRUTURAL 19 X 19 X 39 CM, FBK 10 MPA (NBR 6136)</t>
  </si>
  <si>
    <t>BLOCO CONCRETO ESTRUTURAL 19 X 19 X 39 CM, FBK 12 MPA (NBR 6136)</t>
  </si>
  <si>
    <t>BLOCO CONCRETO ESTRUTURAL 19 X 19 X 39 CM, FBK 14 MPA (NBR 6136)</t>
  </si>
  <si>
    <t>BLOCO CONCRETO ESTRUTURAL 19 X 19 X 39 CM, FBK 16 MPA (NBR 6136)</t>
  </si>
  <si>
    <t>BLOCO CONCRETO ESTRUTURAL 19 X 19 X 39 CM, FBK 4,5 MPA (NBR 6136)</t>
  </si>
  <si>
    <t>BLOCO CONCRETO ESTRUTURAL 19 X 19 X 39 CM, FBK 8 MPA (NBR 6136)</t>
  </si>
  <si>
    <t>BLOCO CONCRETO ESTRUTURAL 9 X 19 X 39 CM, FBK 4,5 MPA (NBR 6136)</t>
  </si>
  <si>
    <t>BLOCO DE ESPUMA MULTIUSO *23 X 13 X 8* CM</t>
  </si>
  <si>
    <t>BLOCO DE GESSO COMPACTO, BRANCO, E = 10 CM, *67 X 50* CM</t>
  </si>
  <si>
    <t>57,06</t>
  </si>
  <si>
    <t>BLOCO DE GESSO VAZADO BRANCO, E = *7* CM, *67 X 50* CM</t>
  </si>
  <si>
    <t>31,94</t>
  </si>
  <si>
    <t>BLOCO DE POLIETILENO ALTA DENSIDADE, *27* X *30* X *100* CM, ACOMPANHADOS PLACAS  TERMINAIS  E LONGARINAS, PARA FUNDO DE FILTRO</t>
  </si>
  <si>
    <t>468,66</t>
  </si>
  <si>
    <t>BLOCO DE VIDRO INCOLOR XADREZ, DE *20 X 20 X 10* CM</t>
  </si>
  <si>
    <t>BLOCO DE VIDRO INCOLOR, CANELADO, DE *19 X 19 X 8* CM</t>
  </si>
  <si>
    <t>BLOCO DE VIDRO/ELEMENTO VAZADO INCOLOR, VENEZIANA, DE *20 X 20 X 6* CM</t>
  </si>
  <si>
    <t>BLOCO DE VIDRO/ELEMENTO VAZADO, INCOLOR, VENEZIANA, *20 X 10 X 8* CM</t>
  </si>
  <si>
    <t>BLOCO ESTRUTURAL CERAMICO - 14 X 19 X 29 CM - 4,0 MPA -  NBR 15270</t>
  </si>
  <si>
    <t>BLOCO ESTRUTURAL CERAMICO 14 X 19 X 29 CM, 3,0 MPA (NBR 15270)</t>
  </si>
  <si>
    <t>BLOCO ESTRUTURAL CERAMICO 14 X 19 X 29 CM, 6,0 MPA (NBR 15270)</t>
  </si>
  <si>
    <t>BLOCO ESTRUTURAL CERAMICO 14 X 19 X 34 CM, 6,0 MPA (NBR 15270)</t>
  </si>
  <si>
    <t>BLOCO ESTRUTURAL CERAMICO 14 X 19 X 39 CM, 6,0 MPA (NBR 15270)</t>
  </si>
  <si>
    <t>BLOCO ESTRUTURAL CERAMICO 19 X 19 X 29 CM, 6,0 MPA (NBR 15270)</t>
  </si>
  <si>
    <t>BLOCO ESTRUTURAL CERAMICO 19 X 19 X 39 CM, 6,0 MPA (NBR 15270)</t>
  </si>
  <si>
    <t>BLOCO VEDACAO CONCRETO APARENTE 14 X 19 X 39 CM (CLASSE C - NBR 6136)</t>
  </si>
  <si>
    <t>BLOCO VEDACAO CONCRETO APARENTE 19 X 19 X 39 CM  (CLASSE C - NBR 6136)</t>
  </si>
  <si>
    <t>BLOCO VEDACAO CONCRETO APARENTE 9 X 19 X 39 CM (CLASSE C - NBR 6136)</t>
  </si>
  <si>
    <t>BLOCO VEDACAO CONCRETO CELULAR AUTOCLAVADO 10 X 30 X 60 CM (E X A X C)</t>
  </si>
  <si>
    <t>BLOCO VEDACAO CONCRETO CELULAR AUTOCLAVADO 15 X 30 X 60 CM (E X A X C)</t>
  </si>
  <si>
    <t>71,25</t>
  </si>
  <si>
    <t>BLOCO VEDACAO CONCRETO CELULAR AUTOCLAVADO 20 X 30 X 60 CM</t>
  </si>
  <si>
    <t>90,74</t>
  </si>
  <si>
    <t>BLOCO VEDACAO CONCRETO 14 X 19 X 29 CM (CLASSE C - NBR 6136)</t>
  </si>
  <si>
    <t>BLOCO VEDACAO CONCRETO 14 X 19 X 39 CM (CLASSE C - NBR 6136)</t>
  </si>
  <si>
    <t>BLOCO VEDACAO CONCRETO 19 X 19 X 39 CM (CLASSE C - NBR 6136)</t>
  </si>
  <si>
    <t>BLOCO VEDACAO CONCRETO 9 X 19 X 39 CM (CLASSE C - NBR 6136)</t>
  </si>
  <si>
    <t>BLOQUETE/PISO DE CONCRETO - MODELO BLOCO PISOGRAMA/CONCREGRAMA 2 FUROS, *35  CM X 15* CM, E =  *6* CM, COR NATURAL</t>
  </si>
  <si>
    <t>BLOQUETE/PISO DE CONCRETO - MODELO BLOCO PISOGRAMA/CONCREGRAMA 2 FUROS, *35  CM X 15* CM, E =  *8* CM, COR NATURAL</t>
  </si>
  <si>
    <t>BLOQUETE/PISO DE CONCRETO - MODELO PISOGRAMA/CONCREGRAMA/PAVI-GRADE/GRAMEIRO, *60  CM X 45* CM, E =  *7* CM, COR NATURAL</t>
  </si>
  <si>
    <t>55,12</t>
  </si>
  <si>
    <t>BLOQUETE/PISO DE CONCRETO - MODELO PISOGRAMA/CONCREGRAMA/PAVI-GRADE/GRAMEIRO, *60  CM X 45* CM, E =  *9* CM, COR NATURAL</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</si>
  <si>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</si>
  <si>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</si>
  <si>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</si>
  <si>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46,70</t>
  </si>
  <si>
    <t>BLOQUETE/PISO INTERTRAVADO DE CONCRETO - MODELO ONDA/16 FACES/RETANGULAR/TIJOLINHO/PAVER/HOLANDES/PARALELEPIPEDO, 20 CM X 10 CM, E = 6 CM, RESISTENCIA DE 35 MPA (NBR 9781), COLORIDO</t>
  </si>
  <si>
    <t>40,47</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</si>
  <si>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</si>
  <si>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</si>
  <si>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</si>
  <si>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BLOQUETE/PISO INTERTRAVADO DE CONCRETO - MODELO SEXTAVADO, 25 CM X 25 CM, E = 10 CM, RESISTENCIA DE 35 MPA (NBR 9781), COR NATURAL</t>
  </si>
  <si>
    <t>BLOQUETE/PISO INTERTRAVADO DE CONCRETO - MODELO SEXTAVADO, 25 CM X 25 CM, E = 6 CM, RESISTENCIA DE 35 MPA (NBR 9781), COR NATURAL</t>
  </si>
  <si>
    <t>BLOQUETE/PISO INTERTRAVADO DE CONCRETO - MODELO SEXTAVADO, 25 CM X 25 CM, E = 8 CM, RESISTENCIA DE 35 MPA (NBR 9781), COR NATURAL</t>
  </si>
  <si>
    <t>BOCAL PVC, PARA CALHA PLUVIAL, DIAMETRO DA SAIDA ENTRE 80 E 100 MM, PARA DRENAGEM PREDIAL</t>
  </si>
  <si>
    <t>BOLSA DE LIGACAO EM PVC FLEXIVEL PARA VASO SANITARIO 1.1/2 " (40 MM)</t>
  </si>
  <si>
    <t>BOLSA DE LONA PARA FERRAMENTAS *50 X 35 X 25* CM</t>
  </si>
  <si>
    <t>149,15</t>
  </si>
  <si>
    <t>BOMBA CENTRIFUGA  MOTOR ELETRICO TRIFASICO 1,48HP  DIAMETRO DE SUCCAO X ELEVACAO 1" X 1", 4 ESTAGIOS, DIAMETRO DOS ROTORES 3 X 107 MM + 1 X 100 MM, HM/Q: 10 M / 5,3 M3/H A 70 M / 1,8 M3/H</t>
  </si>
  <si>
    <t>1.756,93</t>
  </si>
  <si>
    <t>BOMBA CENTRIFUGA  MOTOR ELETRICO TRIFASICO 2,96HP, DIAMETRO DE SUCCAO X ELEVACAO 1 1/2" X 1 1/4", DIAMETRO DO ROTOR 148 MM, HM/Q: 34 M / 14,80 M3/H A 40 M / 8,60 M3/H</t>
  </si>
  <si>
    <t>1.477,26</t>
  </si>
  <si>
    <t>BOMBA CENTRIFUGA COM MOTOR ELETRICO MONOFASICO, POTENCIA 0,33 HP,  BOCAIS 1" X 3/4", DIAMETRO DO ROTOR 99 MM, HM/Q = 4 MCA / 8,5 M3/H A 18 MCA / 0,90 M3/H</t>
  </si>
  <si>
    <t>602,00</t>
  </si>
  <si>
    <t>BOMBA CENTRIFUGA MONOESTAGIO COM MOTOR ELETRICO MONOFASICO, POTENCIA 15 HP,  DIAMETRO DO ROTOR *173* MM, HM/Q = *30* MCA / *90* M3/H A *45* MCA / *55* M3/H</t>
  </si>
  <si>
    <t>8.698,84</t>
  </si>
  <si>
    <t>BOMBA CENTRIFUGA MOTOR ELETRICO MONOFASICO 0,49 HP  BOCAIS 1" X 3/4", DIAMETRO DO ROTOR 110 MM, HM/Q: 6 M / 8,3 M3/H A 20 M / 1,2 M3/H</t>
  </si>
  <si>
    <t>585,89</t>
  </si>
  <si>
    <t>BOMBA CENTRIFUGA MOTOR ELETRICO MONOFASICO 0,50 CV DIAMETRO DE SUCCAO X ELEVACAO 3/4" X 3/4", MONOESTAGIO, DIAMETRO DOS ROTORES 114 MM, HM/Q: 2 M / 2,99 M3/H A 24 M / 0,71 M3/H</t>
  </si>
  <si>
    <t>914,33</t>
  </si>
  <si>
    <t>BOMBA CENTRIFUGA MOTOR ELETRICO MONOFASICO 0,74HP  DIAMETRO DE SUCCAO X ELEVACAO 1 1/4" X 1", DIAMETRO DO ROTOR 120 MM, HM/Q: 8 M / 7,70 M3/H A 24 M / 2,80 M3/H</t>
  </si>
  <si>
    <t>1.001,08</t>
  </si>
  <si>
    <t>BOMBA CENTRIFUGA MOTOR ELETRICO TRIFASICO 0,99HP  DIAMETRO DE SUCCAO X ELEVACAO 1" X 1", DIAMETRO DO ROTOR 145 MM, HM/Q: 14 M / 8,4 M3/H A 40 M / 0,60 M3/H</t>
  </si>
  <si>
    <t>987,62</t>
  </si>
  <si>
    <t>BOMBA CENTRIFUGA MOTOR ELETRICO TRIFASICO 14,8 HP, DIAMETRO DE SUCCAO X ELEVACAO 2 1/2" X 2", DIAMETRO DO ROTOR 195 MM, HM/Q: 62 M / 55,5 M3/H A 80 M / 31,50 M3/H</t>
  </si>
  <si>
    <t>5.538,30</t>
  </si>
  <si>
    <t>BOMBA CENTRIFUGA MOTOR ELETRICO TRIFASICO 5HP, DIAMETRO DE SUCCAO X ELEVACAO 2" X 1 1/2", DIAMETRO DO ROTOR 155 MM, HM/Q: 40 M / 20,40 M3/H A 46 M / 9,20 M3/H</t>
  </si>
  <si>
    <t>2.568,07</t>
  </si>
  <si>
    <t>BOMBA CENTRIFUGA MOTOR ELETRICO TRIFASICO 9,86 DIAMETRO DE SUCCAO X ELEVACAO 1" X 1", 4 ESTAGIOS, DIAMETRO DOS ROTORES 4 X 146 MM, HM/Q: 85 M / 14,9 M3/H A 140 M / 4,2 M3/H</t>
  </si>
  <si>
    <t>5.210,08</t>
  </si>
  <si>
    <t>BOMBA CENTRIFUGA,  MOTOR ELETRICO TRIFASICO 1,48HP  DIAMETRO DE SUCCAO X ELEVACAO 1 1/2" X 1", DIAMETRO DO ROTOR 117 MM, HM/Q: 10 M / 21,9 M3/H A 24 M / 6,1 M3/H</t>
  </si>
  <si>
    <t>1.058,73</t>
  </si>
  <si>
    <t>BOMBA DE PROJECAO DE CONCRETO SECO, POTENCIA 10 CV, VAZAO 3 M3/H</t>
  </si>
  <si>
    <t>36.705,01</t>
  </si>
  <si>
    <t>BOMBA DE PROJECAO DE CONCRETO SECO, POTENCIA 10 CV, VAZAO 6 M3/H</t>
  </si>
  <si>
    <t>39.324,87</t>
  </si>
  <si>
    <t>BOMBA SUBMERSA PARA POCOS TUBULARES PROFUNDOS DIAMETRO DE 4 POLEGADAS, ELETRICA, MONOFASICA, POTENCIA 0,49 HP, 13 ESTAGIOS, BOCAL DE DESCARGA DIAMETRO DE UMA POLEGADA E MEIA, HM/Q = 18 M / 1,90 M3/H A 85 M / 0,60 M3/H</t>
  </si>
  <si>
    <t>2.009,70</t>
  </si>
  <si>
    <t>BOMBA SUBMERSA PARA POCOS TUBULARES PROFUNDOS DIAMETRO DE 4 POLEGADAS, ELETRICA, TRIFASICA, POTENCIA 1,97 HP, 20 ESTAGIOS, BOCAL DE DESCARGA DIAMETRO DE UMA POLEGADA E MEIA, HM/Q = 18 M / 5,40 M3/H A 164 M / 0,80 M3/H</t>
  </si>
  <si>
    <t>2.889,55</t>
  </si>
  <si>
    <t>BOMBA SUBMERSA PARA POCOS TUBULARES PROFUNDOS DIAMETRO DE 4 POLEGADAS, ELETRICA, TRIFASICA, POTENCIA 5,42 HP, 15 ESTAGIOS, BOCAL DE DESCARGA DIAMETRO DE 2 POLEGADAS, HM/Q = 18 M / 18,10 M3/H A 121 M / 2,90 M3/H</t>
  </si>
  <si>
    <t>4.898,02</t>
  </si>
  <si>
    <t>BOMBA SUBMERSA PARA POCOS TUBULARES PROFUNDOS DIAMETRO DE 4 POLEGADAS, ELETRICA, TRIFASICA, POTENCIA 5,42 HP, 29 ESTAGIOS, BOCAL DE DESCARGA DE UMA POLEGADA E MEIA, HM/Q = 18 M / 8,10 M3/H A 201 M / 3,2 M3/H</t>
  </si>
  <si>
    <t>4.650,28</t>
  </si>
  <si>
    <t>BOMBA SUBMERSA PARA POCOS TUBULARES PROFUNDOS DIAMETRO DE 6 POLEGADAS, ELETRICA, TRIFASICA, POTENCIA 27,12 HP, 7 ESTAGIOS, BOCAL DE DESCARGA DIAMETRO DE 4 POLEGADAS, HM/Q = 13,9 M / 90 M3/H A 44,0 M / 25,0 M3/H</t>
  </si>
  <si>
    <t>19.082,52</t>
  </si>
  <si>
    <t>BOMBA SUBMERSA PARA POCOS TUBULARES PROFUNDOS DIAMETRO DE 6 POLEGADAS, ELETRICA, TRIFASICA, POTENCIA 3,45 HP, 5 ESTAGIOS, BOCAL DE DESCARGA DIAMETRO DE 2 POLEGADAS, HM/Q = 68,5 M / 6,12 M3/H A 39,5 M / 14,04 M3/H</t>
  </si>
  <si>
    <t>7.018,20</t>
  </si>
  <si>
    <t>BOMBA SUBMERSA PARA POCOS TUBULARES PROFUNDOS DIAMETRO DE 6 POLEGADAS, ELETRICA, TRIFASICA, POTENCIA 32 HP, 9 ESTAGIOS, BOCAL DE DESCARGA DIAMETRO DE 4 POLEGADAS, HM/Q = 114,0 M / 13,9 M3/H A 57,0 M / 25,0 M3/H</t>
  </si>
  <si>
    <t>20.812,05</t>
  </si>
  <si>
    <t>BOMBA SUBMERSIVEL,  ELETRICA, TRIFASICA, POTENCIA 6 HP, DIAMETRO DO ROTOR 127 MM, BOCAL DE SAIDA DIAMETRO DE 3 POLEGADAS, HM/Q = 7 M / 66,90 M3/H A 26 M / 2,88 M3/H</t>
  </si>
  <si>
    <t>9.450,00</t>
  </si>
  <si>
    <t>BOMBA SUBMERSIVEL, ELETRICA, TRIFASICA, POTENCIA 0,98 HP, DIAMETRO DO ROTOR 142 MM SEMIABERTO, BOCAL DE SAIDA DIAMETRO DE 2 POLEGADAS, HM/Q = 2 M / 32 M3/H A 8 M / 16 M3/H</t>
  </si>
  <si>
    <t>2.086,32</t>
  </si>
  <si>
    <t>BOMBA SUBMERSIVEL, ELETRICA, TRIFASICA, POTENCIA 0,99 HP, DIAMETRO ROTOR 98 MM SEMIABERTO, BOCAL DE SAIDA DIAMETRO 2 POLEGADAS, HM/Q = 2 M / 28,90 M3/H A 14 M / 7 M3/H</t>
  </si>
  <si>
    <t>2.520,00</t>
  </si>
  <si>
    <t>BOMBA SUBMERSIVEL, ELETRICA, TRIFASICA, POTENCIA 1,97 HP, DIAMETRO DO ROTOR 144 MM SEMIABERTO, BOCAL DE SAIDA DIAMETRO DE 2 POLEGADAS, HM/Q = 2 M / 26,8 M3/H A 28 M / 4,6 M3/H</t>
  </si>
  <si>
    <t>3.385,46</t>
  </si>
  <si>
    <t>BOMBA SUBMERSIVEL, ELETRICA, TRIFASICA, POTENCIA 13 HP, DIAMETRO DO ROTOR 170 MM, BOCAL DE SAIDA DIAMETRO DE 3 POLEGADAS, HM/Q = 11 M / 68,40 M3/H A 72 M / 3,6 M3/H</t>
  </si>
  <si>
    <t>18.900,00</t>
  </si>
  <si>
    <t>BOMBA SUBMERSIVEL, ELETRICA, TRIFASICA, POTENCIA 2,96 HP, DIAMETRO DO ROTOR 144 MM SEMIABERTO, BOCAL DE SAIDA DIAMETRO DE DUAS POLEGADAS, HM/Q = 2 M / 38,8 M3/H A 28 M / 5 M3/H</t>
  </si>
  <si>
    <t>2.976,75</t>
  </si>
  <si>
    <t>BOMBA SUBMERSIVEL, ELETRICA, TRIFASICA, POTENCIA 3,75 HP, DIAMETRO DO ROTOR 90 MM SEMIABERTO, BOCAL DE SAIDA DIAMETRO DE 2 POLEGADAS, HM/Q = 5 M / 61,2 M3/H A 25,5 M / 3,6 M3/H</t>
  </si>
  <si>
    <t>4.725,00</t>
  </si>
  <si>
    <t>BOMBA TRIPLEX COM MOTOR A DIESEL, NACIONAL, DIAMETRO DE SUCCAO DE 2 1/2''</t>
  </si>
  <si>
    <t>149.656,93</t>
  </si>
  <si>
    <t>BOMBA TRIPLEX, PARA INJECAO DE CALDA DE CIMENTO, VAZAO MAXIMA DE *100* LITROS/MINUTO, PRESSAO MAXIMA DE *70* BAR, POTENCIA DE 15 CV</t>
  </si>
  <si>
    <t>56.381,54</t>
  </si>
  <si>
    <t>BORBOLETA EM LATAO FUNDIDO CROMADO, PARA TRAVAR JANELA TIPO GUILHOTINA</t>
  </si>
  <si>
    <t>BORBOLETA EM ZAMAC CROMADO, PARA TRAVAR JANELA TIPO GUILHOTINA</t>
  </si>
  <si>
    <t>BOTA DE PVC PRETA, CANO MEDIO, SEM FORRO</t>
  </si>
  <si>
    <t>25,92</t>
  </si>
  <si>
    <t>BOTA DE SEGURANCA COM BIQUEIRA DE ACO E COLARINHO ACOLCHOADO</t>
  </si>
  <si>
    <t>43,20</t>
  </si>
  <si>
    <t>BRACO / CANO PARA CHUVEIRO ELETRICO, EM ALUMINIO, 30 CM X 1/2 "</t>
  </si>
  <si>
    <t>BRACO OU HASTE COM CANOPLA PLASTICA, 1/2 ", PARA CHUVEIRO ELETRICO</t>
  </si>
  <si>
    <t>BRACO OU HASTE COM CANOPLA PLASTICA, 1/2 ", PARA CHUVEIRO SIMPLES</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</si>
  <si>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</si>
  <si>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</si>
  <si>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</si>
  <si>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</si>
  <si>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</si>
  <si>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</si>
  <si>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</si>
  <si>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</si>
  <si>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</si>
  <si>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</si>
  <si>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</si>
  <si>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</si>
  <si>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</si>
  <si>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BUCHA DE REDUCAO DE COBRE (REF 600-2) SEM ANEL DE SOLDA, PONTA X BOLSA, 35 X 28 MM</t>
  </si>
  <si>
    <t>11,76</t>
  </si>
  <si>
    <t>BUCHA DE REDUCAO DE COBRE (REF 600-2) SEM ANEL DE SOLDA, PONTA X BOLSA, 42 X 35 MM</t>
  </si>
  <si>
    <t>BUCHA DE REDUCAO DE COBRE (REF 600-2) SEM ANEL DE SOLDA, PONTA X BOLSA, 54 X 42 MM</t>
  </si>
  <si>
    <t>BUCHA DE REDUCAO DE COBRE (REF 600-2) SEM ANEL DE SOLDA, PONTA X BOLSA, 66 X 54 MM</t>
  </si>
  <si>
    <t>88,25</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</si>
  <si>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</si>
  <si>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</si>
  <si>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</si>
  <si>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</si>
  <si>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</si>
  <si>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</si>
  <si>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</si>
  <si>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</si>
  <si>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</si>
  <si>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</si>
  <si>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</si>
  <si>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</si>
  <si>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</si>
  <si>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</si>
  <si>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</si>
  <si>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</si>
  <si>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</si>
  <si>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</si>
  <si>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</si>
  <si>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</si>
  <si>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</si>
  <si>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</si>
  <si>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41,82</t>
  </si>
  <si>
    <t>BUCHA DE REDUCAO DE FERRO GALVANIZADO, COM ROSCA BSP, DE 3" X 2"</t>
  </si>
  <si>
    <t>BUCHA DE REDUCAO DE FERRO GALVANIZADO, COM ROSCA BSP, DE 4" X 2 1/2"</t>
  </si>
  <si>
    <t>79,08</t>
  </si>
  <si>
    <t>BUCHA DE REDUCAO DE FERRO GALVANIZADO, COM ROSCA BSP, DE 4" X 2"</t>
  </si>
  <si>
    <t>BUCHA DE REDUCAO DE FERRO GALVANIZADO, COM ROSCA BSP, DE 4" X 3"</t>
  </si>
  <si>
    <t>BUCHA DE REDUCAO DE FERRO GALVANIZADO, COM ROSCA BSP, DE 5" X 4"</t>
  </si>
  <si>
    <t>216,44</t>
  </si>
  <si>
    <t>BUCHA DE REDUCAO DE FERRO GALVANIZADO, COM ROSCA BSP, DE 6" X 4"</t>
  </si>
  <si>
    <t>228,69</t>
  </si>
  <si>
    <t>BUCHA DE REDUCAO DE FERRO GALVANIZADO, COM ROSCA BSP, DE 6" X 5"</t>
  </si>
  <si>
    <t>245,33</t>
  </si>
  <si>
    <t>BUCHA DE REDUCAO DE PVC, SOLDAVEL, CURTA, COM 110 X 85 MM, PARA AGUA FRIA PREDIAL</t>
  </si>
  <si>
    <t>59,28</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</si>
  <si>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</si>
  <si>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</si>
  <si>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</si>
  <si>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</si>
  <si>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</si>
  <si>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</si>
  <si>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</si>
  <si>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</si>
  <si>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</si>
  <si>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</si>
  <si>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</si>
  <si>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</si>
  <si>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</si>
  <si>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</si>
  <si>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</si>
  <si>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</si>
  <si>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</si>
  <si>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</si>
  <si>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</si>
  <si>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</si>
  <si>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</si>
  <si>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15,81</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</si>
  <si>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</si>
  <si>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</si>
  <si>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</si>
  <si>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</si>
  <si>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</si>
  <si>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</si>
  <si>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</si>
  <si>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</si>
  <si>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</si>
  <si>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</si>
  <si>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</si>
  <si>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</si>
  <si>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</si>
  <si>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43,62</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</si>
  <si>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</si>
  <si>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</si>
  <si>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</si>
  <si>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</si>
  <si>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30,72</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</si>
  <si>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</si>
  <si>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</si>
  <si>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</si>
  <si>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</si>
  <si>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</si>
  <si>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</si>
  <si>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</si>
  <si>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88,55</t>
  </si>
  <si>
    <t>BUCHA DE REDUCAO EM ALUMINIO, COM ROSCA, DE 4" X 3", PARA ELETRODUTO</t>
  </si>
  <si>
    <t>84,01</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</si>
  <si>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</si>
  <si>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</si>
  <si>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</si>
  <si>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</si>
  <si>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</si>
  <si>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</si>
  <si>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</si>
  <si>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</si>
  <si>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</si>
  <si>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</si>
  <si>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12,39</t>
  </si>
  <si>
    <t>BUCHA DE REDUCAO PVC, ROSCAVEL, 2"  X 1 1/4 "</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</si>
  <si>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</si>
  <si>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</si>
  <si>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</si>
  <si>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</si>
  <si>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PPR, DN 25 X 20 MM, PARA AGUA QUENTE PREDIAL</t>
  </si>
  <si>
    <t>BUCHA DE REDUCAO, PPR, DN 32 X 25 MM, PARA AGUA QUENTE E FRIA PREDIAL</t>
  </si>
  <si>
    <t>BUCHA DE REDUCAO, PPR, DN 40 X 25 MM, PARA AGUA QUENTE E FRIA PREDIAL</t>
  </si>
  <si>
    <t>BUCHA DE REDUCAO, PVC, LONGA, SERIE R, DN 50 X 40 MM, PARA ESGOTO PREDIAL</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</si>
  <si>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</si>
  <si>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</si>
  <si>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</si>
  <si>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</si>
  <si>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</si>
  <si>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</si>
  <si>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3,59</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</si>
  <si>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</si>
  <si>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</si>
  <si>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</si>
  <si>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</si>
  <si>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</si>
  <si>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</si>
  <si>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</si>
  <si>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</si>
  <si>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</si>
  <si>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</si>
  <si>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</si>
  <si>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</si>
  <si>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</si>
  <si>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</si>
  <si>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31,50</t>
  </si>
  <si>
    <t>CABECOTE PARA ENTRADA DE LINHA DE ALIMENTACAO PARA ELETRODUTO, EM LIGA DE ALUMINIO COM ACABAMENTO ANTI CORROSIVO, COM FIXACAO POR ENCAIXE LISO DE 360 GRAUS, DE 4"</t>
  </si>
  <si>
    <t>45,79</t>
  </si>
  <si>
    <t>CABIDE/GANCHO DE BANHEIRO SIMPLES EM METAL CROMADO</t>
  </si>
  <si>
    <t>CABO DE ACO GALVANIZADO, DIAMETRO 9,53 MM (3/8"), COM ALMA DE FIBRA 6 X 25 F  (COLETADO CAIXA)</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</si>
  <si>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</si>
  <si>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</si>
  <si>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</si>
  <si>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</si>
  <si>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</si>
  <si>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</si>
  <si>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</si>
  <si>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</si>
  <si>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31,44</t>
  </si>
  <si>
    <t>CABO DE COBRE NU 10 MM2 MEIO-DURO</t>
  </si>
  <si>
    <t>CABO DE COBRE NU 120 MM2 MEIO-DURO</t>
  </si>
  <si>
    <t>53,68</t>
  </si>
  <si>
    <t>CABO DE COBRE NU 150 MM2 MEIO-DURO</t>
  </si>
  <si>
    <t>CABO DE COBRE NU 16 MM2 MEIO-DURO</t>
  </si>
  <si>
    <t>CABO DE COBRE NU 185 MM2 MEIO-DURO</t>
  </si>
  <si>
    <t>CABO DE COBRE NU 25 MM2 MEIO-DURO</t>
  </si>
  <si>
    <t>CABO DE COBRE NU 300 MM2 MEIO-DURO</t>
  </si>
  <si>
    <t>141,46</t>
  </si>
  <si>
    <t>CABO DE COBRE NU 35 MM2 MEIO-DURO</t>
  </si>
  <si>
    <t>CABO DE COBRE NU 50 MM2 MEIO-DURO</t>
  </si>
  <si>
    <t>CABO DE COBRE NU 500 MM2 MEIO-DURO</t>
  </si>
  <si>
    <t>237,57</t>
  </si>
  <si>
    <t>CABO DE COBRE NU 70 MM2 MEIO-DURO</t>
  </si>
  <si>
    <t>CABO DE COBRE NU 95 MM2 MEIO-DURO</t>
  </si>
  <si>
    <t>40,98</t>
  </si>
  <si>
    <t>CABO DE COBRE RIGIDO, CLASSE 2, ISOLACAO EM PVC, ANTI-CHAMA BWF-B, 1 CONDUTOR, 450/750 V, DIAMETRO 120 MM2</t>
  </si>
  <si>
    <t>CABO DE COBRE UNIPOLAR 10 MM2, BLINDADO, ISOLACAO 3,6/6 KV EPR, COBERTURA EM PVC</t>
  </si>
  <si>
    <t>22,76</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</si>
  <si>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</si>
  <si>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</si>
  <si>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</si>
  <si>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</si>
  <si>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34,37</t>
  </si>
  <si>
    <t>CABO DE COBRE UNIPOLAR 35 MM2, BLINDADO, ISOLACAO 12/20 KV EPR, COBERTURA EM PVC</t>
  </si>
  <si>
    <t>CABO DE COBRE UNIPOLAR 35 MM2, BLINDADO, ISOLACAO 3,6/6 KV EPR, COBERTURA EM PVC</t>
  </si>
  <si>
    <t>CABO DE COBRE UNIPOLAR 35 MM2, BLINDADO, ISOLACAO 6/10 KV EPR, COBERTURA EM PVC</t>
  </si>
  <si>
    <t>39,11</t>
  </si>
  <si>
    <t>CABO DE COBRE UNIPOLAR 50 MM2, BLINDADO, ISOLACAO 12/20 KV EPR, COBERTURA EM PVC</t>
  </si>
  <si>
    <t>46,69</t>
  </si>
  <si>
    <t>CABO DE COBRE UNIPOLAR 50 MM2, BLINDADO, ISOLACAO 3,6/6 KV EPR, COBERTURA EM PVC</t>
  </si>
  <si>
    <t>52,49</t>
  </si>
  <si>
    <t>CABO DE COBRE UNIPOLAR 50 MM2, BLINDADO, ISOLACAO 6/10 KV EPR, COBERTURA EM PVC</t>
  </si>
  <si>
    <t>CABO DE COBRE UNIPOLAR 70 MM2, BLINDADO, ISOLACAO 12/20 KV EPR, COBERTURA EM PVC</t>
  </si>
  <si>
    <t>58,07</t>
  </si>
  <si>
    <t>CABO DE COBRE UNIPOLAR 70 MM2, BLINDADO, ISOLACAO 3,6/6 KV EPR, COBERTURA EM PVC</t>
  </si>
  <si>
    <t>56,29</t>
  </si>
  <si>
    <t>CABO DE COBRE UNIPOLAR 70 MM2, BLINDADO, ISOLACAO 6/10 KV EPR, COBERTURA EM PVC</t>
  </si>
  <si>
    <t>62,82</t>
  </si>
  <si>
    <t>CABO DE COBRE UNIPOLAR 95 MM2, BLINDADO, ISOLACAO 12/20 KV EPR, COBERTURA EM PVC</t>
  </si>
  <si>
    <t>CABO DE COBRE UNIPOLAR 95 MM2, BLINDADO, ISOLACAO 3,6/6 KV EPR, COBERTURA EM PVC</t>
  </si>
  <si>
    <t>CABO DE COBRE UNIPOLAR 95 MM2, BLINDADO, ISOLACAO 6/10 KV EPR, COBERTURA EM PVC</t>
  </si>
  <si>
    <t>77,05</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</si>
  <si>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</si>
  <si>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</si>
  <si>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</si>
  <si>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59,09</t>
  </si>
  <si>
    <t>CABO DE COBRE, FLEXIVEL, CLASSE 4 OU 5, ISOLACAO EM PVC/A, ANTICHAMA BWF-B, COBERTURA PVC-ST1, ANTICHAMA BWF-B, 1 CONDUTOR, 0,6/1 KV, SECAO NOMINAL 150 MM2</t>
  </si>
  <si>
    <t>73,21</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</si>
  <si>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</si>
  <si>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</si>
  <si>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</si>
  <si>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</si>
  <si>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</si>
  <si>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12,55</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</si>
  <si>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</si>
  <si>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</si>
  <si>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</si>
  <si>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</si>
  <si>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192,93</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</si>
  <si>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</si>
  <si>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</si>
  <si>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247,84</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</si>
  <si>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</si>
  <si>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</si>
  <si>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</si>
  <si>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</si>
  <si>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</si>
  <si>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</si>
  <si>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</si>
  <si>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</si>
  <si>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</si>
  <si>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</si>
  <si>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73,00</t>
  </si>
  <si>
    <t>CABO DE COBRE, FLEXIVEL, CLASSE 4 OU 5, ISOLACAO EM PVC/A, ANTICHAMA BWF-B, 1 CONDUTOR, 450/750 V, SECAO NOMINAL 16 MM2</t>
  </si>
  <si>
    <t>CABO DE COBRE, FLEXIVEL, CLASSE 4 OU 5, ISOLACAO EM PVC/A, ANTICHAMA BWF-B, 1 CONDUTOR, 450/750 V, SECAO NOMINAL 185 MM2</t>
  </si>
  <si>
    <t>88,84</t>
  </si>
  <si>
    <t>CABO DE COBRE, FLEXIVEL, CLASSE 4 OU 5, ISOLACAO EM PVC/A, ANTICHAMA BWF-B, 1 CONDUTOR, 450/750 V, SECAO NOMINAL 2,5 MM2</t>
  </si>
  <si>
    <t>CABO DE COBRE, FLEXIVEL, CLASSE 4 OU 5, ISOLACAO EM PVC/A, ANTICHAMA BWF-B, 1 CONDUTOR, 450/750 V, SECAO NOMINAL 240 MM2</t>
  </si>
  <si>
    <t>117,42</t>
  </si>
  <si>
    <t>CABO DE COBRE, FLEXIVEL, CLASSE 4 OU 5, ISOLACAO EM PVC/A, ANTICHAMA BWF-B, 1 CONDUTOR, 450/750 V, SECAO NOMINAL 25 MM2</t>
  </si>
  <si>
    <t>12,19</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</si>
  <si>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</si>
  <si>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</si>
  <si>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</si>
  <si>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</si>
  <si>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</si>
  <si>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</si>
  <si>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</si>
  <si>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117,09</t>
  </si>
  <si>
    <t>CABO DE COBRE, RIGIDO, CLASSE 2, COMPACTADO, BLINDADO, ISOLACAO EM EPR OU XLPE, COBERTURA ANTICHAMA EM PVC, PEAD OU HFFR, 1 CONDUTOR, 20/35 KV, SECAO NOMINAL 150 MM2</t>
  </si>
  <si>
    <t>137,65</t>
  </si>
  <si>
    <t>CABO DE COBRE, RIGIDO, CLASSE 2, COMPACTADO, BLINDADO, ISOLACAO EM EPR OU XLPE, COBERTURA ANTICHAMA EM PVC, PEAD OU HFFR, 1 CONDUTOR, 20/35 KV, SECAO NOMINAL 185 MM2</t>
  </si>
  <si>
    <t>149,99</t>
  </si>
  <si>
    <t>CABO DE COBRE, RIGIDO, CLASSE 2, COMPACTADO, BLINDADO, ISOLACAO EM EPR OU XLPE, COBERTURA ANTICHAMA EM PVC, PEAD OU HFFR, 1 CONDUTOR, 20/35 KV, SECAO NOMINAL 240 MM2</t>
  </si>
  <si>
    <t>186,48</t>
  </si>
  <si>
    <t>CABO DE COBRE, RIGIDO, CLASSE 2, COMPACTADO, BLINDADO, ISOLACAO EM EPR OU XLPE, COBERTURA ANTICHAMA EM PVC, PEAD OU HFFR, 1 CONDUTOR, 20/35 KV, SECAO NOMINAL 300 MM2</t>
  </si>
  <si>
    <t>219,79</t>
  </si>
  <si>
    <t>CABO DE COBRE, RIGIDO, CLASSE 2, COMPACTADO, BLINDADO, ISOLACAO EM EPR OU XLPE, COBERTURA ANTICHAMA EM PVC, PEAD OU HFFR, 1 CONDUTOR, 20/35 KV, SECAO NOMINAL 400 MM2</t>
  </si>
  <si>
    <t>258,61</t>
  </si>
  <si>
    <t>CABO DE COBRE, RIGIDO, CLASSE 2, COMPACTADO, BLINDADO, ISOLACAO EM EPR OU XLPE, COBERTURA ANTICHAMA EM PVC, PEAD OU HFFR, 1 CONDUTOR, 20/35 KV, SECAO NOMINAL 50 MM2</t>
  </si>
  <si>
    <t>78,63</t>
  </si>
  <si>
    <t>CABO DE COBRE, RIGIDO, CLASSE 2, COMPACTADO, BLINDADO, ISOLACAO EM EPR OU XLPE, COBERTURA ANTICHAMA EM PVC, PEAD OU HFFR, 1 CONDUTOR, 20/35 KV, SECAO NOMINAL 500 MM2</t>
  </si>
  <si>
    <t>353,48</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</si>
  <si>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</si>
  <si>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</si>
  <si>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111,34</t>
  </si>
  <si>
    <t>CABO DE COBRE, RIGIDO, CLASSE 2, ISOLACAO EM PVC/A, ANTICHAMA BWF-B, 1 CONDUTOR, 450/750 V, SECAO NOMINAL 1,5 MM2</t>
  </si>
  <si>
    <t>CABO DE COBRE, RIGIDO, CLASSE 2, ISOLACAO EM PVC/A, ANTICHAMA BWF-B, 1 CONDUTOR, 450/750 V, SECAO NOMINAL 10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</si>
  <si>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</si>
  <si>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</si>
  <si>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</si>
  <si>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87,85</t>
  </si>
  <si>
    <t>CABO DE COBRE, RIGIDO, CLASSE 2, ISOLACAO EM PVC/A, ANTICHAMA BWF-B, 1 CONDUTOR, 450/750 V, SECAO NOMINAL 2,5 MM2</t>
  </si>
  <si>
    <t>CABO DE COBRE, RIGIDO, CLASSE 2, ISOLACAO EM PVC/A, ANTICHAMA BWF-B, 1 CONDUTOR, 450/750 V, SECAO NOMINAL 240 MM2</t>
  </si>
  <si>
    <t>116,08</t>
  </si>
  <si>
    <t>CABO DE COBRE, RIGIDO, CLASSE 2, ISOLACAO EM PVC/A, ANTICHAMA BWF-B, 1 CONDUTOR, 450/750 V, SECAO NOMINAL 25 MM2</t>
  </si>
  <si>
    <t>CABO DE COBRE, RIGIDO, CLASSE 2, ISOLACAO EM PVC/A, ANTICHAMA BWF-B, 1 CONDUTOR, 450/750 V, SECAO NOMINAL 300 MM2</t>
  </si>
  <si>
    <t>143,67</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</si>
  <si>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</si>
  <si>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</si>
  <si>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</si>
  <si>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185,88</t>
  </si>
  <si>
    <t>CABO DE COBRE, RIGIDO, CLASSE 2, ISOLACAO EM PVC/A, ANTICHAMA BWF-B, 1 CONDUTOR, 450/750 V, SECAO NOMINAL 50 MM2</t>
  </si>
  <si>
    <t>24,10</t>
  </si>
  <si>
    <t>CABO DE COBRE, RIGIDO, CLASSE 2, ISOLACAO EM PVC/A, ANTICHAMA BWF-B, 1 CONDUTOR, 450/750 V, SECAO NOMINAL 500 MM2</t>
  </si>
  <si>
    <t>230,31</t>
  </si>
  <si>
    <t>CABO DE COBRE, RIGIDO, CLASSE 2, ISOLACAO EM PVC/A, ANTICHAMA BWF-B, 1 CONDUTOR, 450/750 V, SECAO NOMINAL 6 MM2</t>
  </si>
  <si>
    <t>CABO DE COBRE, RIGIDO, CLASSE 2, ISOLACAO EM PVC/A, ANTICHAMA BWF-B, 1 CONDUTOR, 450/750 V, SECAO NOMINAL 70 MM2</t>
  </si>
  <si>
    <t>33,29</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</si>
  <si>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</si>
  <si>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</si>
  <si>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</si>
  <si>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</si>
  <si>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</si>
  <si>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</si>
  <si>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</si>
  <si>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</si>
  <si>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</si>
  <si>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</si>
  <si>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</si>
  <si>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</si>
  <si>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</si>
  <si>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19,55</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</si>
  <si>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</si>
  <si>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</si>
  <si>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</si>
  <si>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</si>
  <si>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</si>
  <si>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193,59</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</si>
  <si>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</si>
  <si>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</si>
  <si>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</si>
  <si>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40,59</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</si>
  <si>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</si>
  <si>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</si>
  <si>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</si>
  <si>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</si>
  <si>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</si>
  <si>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</si>
  <si>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148,92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</si>
  <si>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</si>
  <si>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</si>
  <si>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</si>
  <si>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</si>
  <si>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</si>
  <si>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</si>
  <si>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</si>
  <si>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</si>
  <si>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</si>
  <si>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</si>
  <si>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</si>
  <si>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</si>
  <si>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</si>
  <si>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</si>
  <si>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</si>
  <si>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</si>
  <si>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</si>
  <si>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</si>
  <si>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</si>
  <si>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</si>
  <si>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EM ACO INOX, LARGURA DE *50* MM, COM HASTE EM ACO TEMPERADO, SEM MOLA - CHAVES INCLUIDAS</t>
  </si>
  <si>
    <t>122,91</t>
  </si>
  <si>
    <t>CADEADO SIMPLES/COMUM, EM LATAO MACICO CROMADO, LARGURA DE 25 MM,  HASTE DE ACO TEMPERADO, CEMENTADO (NAO LONGA), INCLUI 2 CHAVES</t>
  </si>
  <si>
    <t>CADEADO SIMPLES, EM LATAO MACICO CROMADO, LARGURA DE 35 MM,  HASTE DE ACO TEMPERADO, CEMENTADO (NAO LONGA), INCLUI 2 CHAVES</t>
  </si>
  <si>
    <t>CADEIRA SUSPENSA MANUAL / BALANCIM INDIVIDUAL (NBR 14751)</t>
  </si>
  <si>
    <t>649,75</t>
  </si>
  <si>
    <t>CAIBRO DE MADEIRA APARELHADA *6 X 8* CM, MACARANDUBA, ANGELIM OU EQUIVALENTE DA REGIAO</t>
  </si>
  <si>
    <t>CAIBRO DE MADEIRA NAO APARELHADA *5 X 6* CM, MACARANDUBA, ANGELIM OU EQUIVALENTE DA REGIAO</t>
  </si>
  <si>
    <t>CAIBRO DE MADEIRA NAO APARELHADA *6 X 8* CM, MACARANDUBA, ANGELIM OU EQUIVALENTE DA REGIAO</t>
  </si>
  <si>
    <t>CAIBRO DE MADEIRA NAO APARELHADA *7,5 X 10 CM (3 X 4 ") PINUS, MISTA OU EQUIVALENTE DA REGIAO</t>
  </si>
  <si>
    <t>CAIBRO DE MADEIRA NAO APARELHADA 5 X 5 CM (2 X 2 ") PINUS, MISTA OU EQUIVALENTE DA REGIAO</t>
  </si>
  <si>
    <t>CAIBRO DE MADEIRA NAO APARELHADA 5 X 5 CM, CEDRINHO OU EQUIVALENTE DA REGIAO</t>
  </si>
  <si>
    <t>CAIXA D'AGUA DE FIBRA DE VIDRO, PARA 500 LITROS, COM TAMPA</t>
  </si>
  <si>
    <t>261,00</t>
  </si>
  <si>
    <t>CAIXA D'AGUA EM POLIETILENO 1000 LITROS, COM TAMPA</t>
  </si>
  <si>
    <t>CAIXA D'AGUA EM POLIETILENO 1500 LITROS, COM TAMPA</t>
  </si>
  <si>
    <t>609,29</t>
  </si>
  <si>
    <t>CAIXA D'AGUA EM POLIETILENO 2000 LITROS, COM TAMPA</t>
  </si>
  <si>
    <t>684,40</t>
  </si>
  <si>
    <t>CAIXA D'AGUA EM POLIETILENO 500 LITROS, COM TAMPA</t>
  </si>
  <si>
    <t>172,24</t>
  </si>
  <si>
    <t>CAIXA D'AGUA EM POLIETILENO 750 LITROS, COM TAMPA</t>
  </si>
  <si>
    <t>295,37</t>
  </si>
  <si>
    <t>CAIXA D'AGUA FIBRA DE VIDRO PARA 1000 LITROS, COM TAMPA</t>
  </si>
  <si>
    <t>358,71</t>
  </si>
  <si>
    <t>CAIXA D'AGUA FIBRA DE VIDRO PARA 10000 LITROS, COM TAMPA</t>
  </si>
  <si>
    <t>3.464,72</t>
  </si>
  <si>
    <t>CAIXA D'AGUA FIBRA DE VIDRO PARA 1500 LITROS, COM TAMPA</t>
  </si>
  <si>
    <t>582,00</t>
  </si>
  <si>
    <t>CAIXA D'AGUA FIBRA DE VIDRO PARA 2000 LITROS, COM TAMPA</t>
  </si>
  <si>
    <t>750,23</t>
  </si>
  <si>
    <t>CAIXA D'AGUA FIBRA DE VIDRO PARA 5000 LITROS, COM TAMPA</t>
  </si>
  <si>
    <t>1.670,88</t>
  </si>
  <si>
    <t>CAIXA DE CONCRETO PRE-MOLDADO PARA AR-CONDICIONADO DE JANELA, DE *80 X 54 X 76,5* CM (L X A X P)</t>
  </si>
  <si>
    <t>105,51</t>
  </si>
  <si>
    <t>CAIXA DE DESCARGA DE PLASTICO EXTERNA, DE *9* L, PUXADOR FIO DE NYLON, NAO INCLUSO CANO, BOLSA, ENGATE</t>
  </si>
  <si>
    <t>CAIXA DE DESCARGA PLASTICA DE EMBUTIR COMPLETA, COM ESPELHO PLASTICO, CAPACIDADE 6 A 10 L, ACESSORIOS INCLUSOS</t>
  </si>
  <si>
    <t>638,84</t>
  </si>
  <si>
    <t>CAIXA DE GORDURA EM PVC, DIAMETRO MINIMO 300 MM, DIAMETRO DE SAIDA 100 MM, CAPACIDADE  APROXIMADA 18 LITROS, COM TAMPA</t>
  </si>
  <si>
    <t>394,44</t>
  </si>
  <si>
    <t>CAIXA DE INCENDIO/ABRIGO PARA MANGUEIRA, DE EMBUTIR/INTERNA, COM 75 X 45 X 17 CM, EM CHAPA DE ACO, PORTA COM VENTILACAO, VISOR COM A INSCRICAO "INCENDIO", SUPORTE/CESTA INTERNA PARA A MANGUEIRA, PINTURA ELETROSTATICA VERMELHA</t>
  </si>
  <si>
    <t>238,63</t>
  </si>
  <si>
    <t>CAIXA DE INCENDIO/ABRIGO PARA MANGUEIRA, DE EMBUTIR/INTERNA, COM 90 X 60 X 17 CM, EM CHAPA DE ACO, PORTA COM VENTILACAO, VISOR COM A INSCRICAO "INCENDIO", SUPORTE/CESTA INTERNA PARA A MANGUEIRA, PINTURA ELETROSTATICA VERMELHA</t>
  </si>
  <si>
    <t>301,84</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</si>
  <si>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</si>
  <si>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</si>
  <si>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305,39</t>
  </si>
  <si>
    <t>CAIXA DE LUZ "3 X 3" EM ACO ESMALTADA</t>
  </si>
  <si>
    <t>CAIXA DE LUZ "4 X 2" EM ACO ESMALTADA</t>
  </si>
  <si>
    <t>CAIXA DE LUZ "4 X 4" EM ACO ESMALTADA</t>
  </si>
  <si>
    <t>CAIXA DE PASSAGEM DE PAREDE, DE EMBUTIR, EM PVC, DIMENSOES *120 X 120 X 75* MM</t>
  </si>
  <si>
    <t>CAIXA DE PASSAGEM DE PAREDE, DE EMBUTIR, EM PVC, DIMENSOES *150 X 150 X 75* MM</t>
  </si>
  <si>
    <t>CAIXA DE PASSAGEM DE PAREDE, DE EMBUTIR, EM PVC, DIMENSOES *200 X 200 X 90* MM</t>
  </si>
  <si>
    <t>CAIXA DE PASSAGEM METALICA DE SOBREPOR COM TAMPA PARAFUSADA, DIMENSOES 15 X 15 X 10 CM</t>
  </si>
  <si>
    <t>CAIXA DE PASSAGEM METALICA DE SOBREPOR COM TAMPA PARAFUSADA, DIMENSOES 20 X 20 X 10 CM</t>
  </si>
  <si>
    <t>CAIXA DE PASSAGEM METALICA DE SOBREPOR COM TAMPA PARAFUSADA, DIMENSOES 25 X 25 X 10 CM</t>
  </si>
  <si>
    <t>27,19</t>
  </si>
  <si>
    <t>CAIXA DE PASSAGEM METALICA DE SOBREPOR COM TAMPA PARAFUSADA, DIMENSOES 30 X 30 X 10 CM</t>
  </si>
  <si>
    <t>CAIXA DE PASSAGEM METALICA DE SOBREPOR COM TAMPA PARAFUSADA, DIMENSOES 35 X 35 X 12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</si>
  <si>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</si>
  <si>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</si>
  <si>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</si>
  <si>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</si>
  <si>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165,33</t>
  </si>
  <si>
    <t>CAIXA DE PASSAGEM METALICA DE SOBREPOR COM TAMPA PARAFUSADA, DIMENSOES 80 X 80 X 20 CM</t>
  </si>
  <si>
    <t>CAIXA DE PASSAGEM N 2, DE EMBUTIR, PADRAO TELEBRAS, DIMENSOES 20 X 20 X 12 CM, EM CHAPA DE ACO GALVANIZADO</t>
  </si>
  <si>
    <t>CAIXA DE PASSAGEM N 2, DE SOBREPOR, PADRAO TELEBRAS, DIMENSOES 20 X 20 X *12* CM, EM CHAPA DE ACO GALVANIZADO</t>
  </si>
  <si>
    <t>35,96</t>
  </si>
  <si>
    <t>CAIXA DE PASSAGEM N 3, DE EMBUTIR, PADRAO TELEBRAS, DIMENSOES 40 X 40 X 12 CM, EM CHAPA DE ACO GALVANIZADO</t>
  </si>
  <si>
    <t>62,00</t>
  </si>
  <si>
    <t>CAIXA DE PASSAGEM N 3, DE SOBREPOR, PADRAO TELEBRAS, DIMENSOES 40 X 40 X *12* CM, EM CHAPA DE ACO GALVANIZADO</t>
  </si>
  <si>
    <t>CAIXA DE PASSAGEM N 4, DE EMBUTIR, PADRAO TELEBRAS, DIMENSOES 60 X 60 X 12 CM, EM CHAPA DE ACO GALVANIZADO</t>
  </si>
  <si>
    <t>121,93</t>
  </si>
  <si>
    <t>CAIXA DE PASSAGEM N 4, DE SOBREPOR, PADRAO TELEBRAS, DIMENSOES 60 X 60 X *12* CM, EM CHAPA DE ACO GALVANIZADO</t>
  </si>
  <si>
    <t>131,00</t>
  </si>
  <si>
    <t>CAIXA DE PASSAGEM N 5, DE EMBUTIR, PADRAO TELEBRAS, DIMENSOES 80 X 80 X 12 CM, EM CHAPA DE ACO GALVANIZADO</t>
  </si>
  <si>
    <t>CAIXA DE PASSAGEM N 5, DE SOBREPOR, PADRAO TELEBRAS, DIMENSOES 80 X 80 X *12* CM, EM CHAPA DE ACO GALVANIZADO</t>
  </si>
  <si>
    <t>227,03</t>
  </si>
  <si>
    <t>CAIXA DE PASSAGEM N 6, DE EMBUTIR, PADRAO TELEBRAS, DIMENSOES 120 X 120 X 12 CM, EM CHAPA DE ACO GALVANIZADO</t>
  </si>
  <si>
    <t>402,75</t>
  </si>
  <si>
    <t>CAIXA DE PASSAGEM N 6, DE SOBREPOR, PADRAO TELEBRAS, DIMENSOES 120 X 120 X *12* CM, EM CHAPA DE ACO GALVANIZADO</t>
  </si>
  <si>
    <t>429,74</t>
  </si>
  <si>
    <t>CAIXA DE PASSAGEM N 7, DE EMBUTIR, PADRAO TELEBRAS, DIMENSOES 150 X 150 X 15 CM, EM CHAPA DE ACO GALVANIZADO</t>
  </si>
  <si>
    <t>576,98</t>
  </si>
  <si>
    <t>CAIXA DE PASSAGEM N 7, DE SOBREPOR, PADRAO TELEBRAS, DIMENSOES 150 X 150 X *15* CM, EM CHAPA DE ACO GALVANIZADO</t>
  </si>
  <si>
    <t>699,48</t>
  </si>
  <si>
    <t>CAIXA DE PASSAGEM N 8, DE EMBUTIR, PADRAO TELEBRAS, DIMENSOES 200 X 200 X 20 CM, EM CHAPA DE ACO GALVANIZADO</t>
  </si>
  <si>
    <t>1.885,95</t>
  </si>
  <si>
    <t>CAIXA DE PASSAGEM N 8, DE SOBREPOR, PADRAO TELEBRAS, DIMENSOES 200 X 200 X *20* CM, EM CHAPA DE ACO GALVANIZADO</t>
  </si>
  <si>
    <t>2.452,30</t>
  </si>
  <si>
    <t>CAIXA DE PASSAGEM OCTOGONAL 4 X4, EM ACO ESMALTADA, COM FUNDO MOVEL SIMPLES</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</si>
  <si>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</si>
  <si>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</si>
  <si>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</si>
  <si>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1.076,23</t>
  </si>
  <si>
    <t>CAIXA DE PROTECAO PARA TRANSFORMADOR CORRENTE, EM CHAPA DE ACO 18 USG (PADRAO DA CONCESSIONARIA LOCAL)</t>
  </si>
  <si>
    <t>181,16</t>
  </si>
  <si>
    <t>CAIXA DE PROTECAO PARA 1 MEDIDOR BIFASICO, EM CHAPA DE ACO 20 USG (PADRAO DA CONCESSIONARIA LOCAL)</t>
  </si>
  <si>
    <t>CAIXA DE PROTECAO PARA 1 MEDIDOR MONOFASICO, EM CHAPA DE ACO 20 USG (PADRAO DA CONCESSIONARIA LOCAL)</t>
  </si>
  <si>
    <t>52,70</t>
  </si>
  <si>
    <t>CAIXA DE PROTECAO PARA 1 MEDIDOR TRIFASICO, EM CHAPA DE ACO 20 USG (PADRAO DA CONCESSIONARIA LOCAL)</t>
  </si>
  <si>
    <t>103,33</t>
  </si>
  <si>
    <t>CAIXA EXTERNA DE MEDICAO PARA 1 MEDIDOR TRIFASICO, COM VISOR, EM CHAPA DE ACO 18 USG (PADRAO DA CONCESSIONARIA LOCAL)</t>
  </si>
  <si>
    <t>CAIXA EXTERNA DE MEDICAO PARA 4 MEDIDORES MONOFASICOS, COM VISOR, EM CHAPA DE ACO 18 USG (PADRAO DA CONCESSIONARIA LOCAL)</t>
  </si>
  <si>
    <t>165,25</t>
  </si>
  <si>
    <t>CAIXA GORDURA DUPLA, CONCRETO PRE MOLDADO, CIRCULAR, COM TAMPA, D = 60* CM</t>
  </si>
  <si>
    <t>116,35</t>
  </si>
  <si>
    <t>CAIXA GORDURA, SIMPLES, CONCRETO PRE MOLDADO, CIRCULAR, COM TAMPA, D = 40 CM</t>
  </si>
  <si>
    <t>CAIXA INSPECAO EM CONCRETO PARA ATERRAMENTO E PARA RAIOS DIAMETRO = 300 MM</t>
  </si>
  <si>
    <t>CAIXA INSPECAO EM POLIETILENO PARA ATERRAMENTO E PARA RAIOS DIAMETRO = 300 MM</t>
  </si>
  <si>
    <t>CAIXA INSPECAO, CONCRETO PRE MOLDADO, CIRCULAR, COM TAMPA, D = 40* CM</t>
  </si>
  <si>
    <t>CAIXA INSPECAO, CONCRETO PRE MOLDADO, CIRCULAR, COM TAMPA, D = 60* CM, H= 60* CM</t>
  </si>
  <si>
    <t>100,66</t>
  </si>
  <si>
    <t>CAIXA INTERNA DE MEDICAO PARA 1 MEDIDOR TRIFASICO, COM VISOR, EM CHAPA DE ACO 18 USG (PADRAO DA CONCESSIONARIA LOCAL)</t>
  </si>
  <si>
    <t>93,00</t>
  </si>
  <si>
    <t>CAIXA INTERNA DE MEDICAO PARA 4 MEDIDORES MONOFASICOS, COM VISOR, EM CHAPA DE ACO 18 USG (PADRAO DA CONCESSIONARIA LOCAL)</t>
  </si>
  <si>
    <t>158,63</t>
  </si>
  <si>
    <t>CAIXA INTERNA/EXTERNA DE MEDICAO PARA 1 MEDIDOR MONOFASICO, COM VISOR, EM CHAPA DE ACO 18 USG (PADRAO DA CONCESSIONARIA LOCAL)</t>
  </si>
  <si>
    <t>CAIXA OCTOGONAL DE FUNDO MOVEL, EM PVC, DE 3" X 3", PARA ELETRODUTO FLEXIVEL CORRUGADO</t>
  </si>
  <si>
    <t>CAIXA OCTOGONAL DE FUNDO MOVEL, EM PVC, DE 4" X 4", PARA ELETRODUTO FLEXIVEL CORRUGADO</t>
  </si>
  <si>
    <t>CAIXA PARA HIDROMETRO CONCRETO PRE MOLDADO</t>
  </si>
  <si>
    <t>CAIXA PARA MEDICAO COLETIVA TIPO H, PADRAO BIFASICO OU TRIFASICO, PARA ATE 6 MEDIDORES (PADRAO DA CONCESSIONARIA LOCAL)</t>
  </si>
  <si>
    <t>2.066,66</t>
  </si>
  <si>
    <t>CAIXA PARA MEDICAO COLETIVA TIPO K, PADRAO BIFASICO OU TRIFASICO, PARA ATE 2 MEDIDORES (PADRAO DA CONCESSIONARIA LOCAL)</t>
  </si>
  <si>
    <t>CAIXA PARA MEDICAO COLETIVA TIPO L, PADRAO BIFASICO OU TRIFASICO, PARA ATE 4 MEDIDORES (PADRAO DA CONCESSIONARIA LOCAL)</t>
  </si>
  <si>
    <t>1.247,23</t>
  </si>
  <si>
    <t>CAIXA PARA MEDICAO COLETIVA TIPO M, PADRAO BIFASICO OU TRIFASICO, PARA ATE 8 MEDIDORES (PADRAO DA CONCESSIONARIA LOCAL)</t>
  </si>
  <si>
    <t>2.805,50</t>
  </si>
  <si>
    <t>CAIXA PARA MEDICAO COLETIVA TIPO N, PADRAO BIFASICO OU TRIFASICO, PARA ATE 12 MEDIDORES (PADRAO DA CONCESSIONARIA LOCAL)</t>
  </si>
  <si>
    <t>3.136,16</t>
  </si>
  <si>
    <t>CAIXA PARA MEDIDOR MONOFASICO, EM POLICARBONATO (TERMOPLASTICO), COM DISJUNTOR</t>
  </si>
  <si>
    <t>CAIXA PARA MEDIDOR POLIFASICO, EM POLICARBONATO (TERMOPLASTICO), COM DISJUNTOR</t>
  </si>
  <si>
    <t>114,85</t>
  </si>
  <si>
    <t>CAIXA SIFONADA PVC 150 X 150 X 50MM COM TAMPA CEGA QUADRADA BRANCA</t>
  </si>
  <si>
    <t>CAIXA SIFONADA PVC, 100 X 100 X 40 MM, COM GRELHA REDONDA BRANCA</t>
  </si>
  <si>
    <t>CAIXA SIFONADA PVC, 100 X 100 X 50 MM, COM GRELHA REDONDA BRANCA</t>
  </si>
  <si>
    <t>CAIXA SIFONADA PVC, 150 X 150 X 50 MM, COM GRELHA QUADRADA BRANCA (NBR 5688)</t>
  </si>
  <si>
    <t>CAIXA SIFONADA PVC, 150 X 150 X 50 MM, COM GRELHA REDONDA BRANCA</t>
  </si>
  <si>
    <t>30,36</t>
  </si>
  <si>
    <t>CAIXA SIFONADA PVC, 150 X 185 X 75 MM, COM GRELHA QUADRADA BRANCA</t>
  </si>
  <si>
    <t>37,77</t>
  </si>
  <si>
    <t>CAIXA SIFONADA PVC, 150 X 185 X 75 MM, COM TAMPA CEGA QUADRADA BRANCA</t>
  </si>
  <si>
    <t>43,46</t>
  </si>
  <si>
    <t>CAIXA SIFONADA PVC, 250 X 230 X 75 MM, COM TAMPA E PORTA TAMPA QUADRADA BRANCA</t>
  </si>
  <si>
    <t>CAL HIDRATADA CH-I PARA ARGAMASSAS</t>
  </si>
  <si>
    <t>CAL HIDRATADA PARA PINTURA</t>
  </si>
  <si>
    <t>CAL VIRGEM COMUM PARA ARGAMASSAS (NBR 6453)</t>
  </si>
  <si>
    <t>CALAFETADOR / CALAFATE</t>
  </si>
  <si>
    <t>CALAFETADOR / CALAFATE (MENSALISTA)</t>
  </si>
  <si>
    <t>3.665,73</t>
  </si>
  <si>
    <t>CALCARIO DOLOMITICO A (POSTO PEDREIRA/FORNECEDOR, SEM FRETE)</t>
  </si>
  <si>
    <t>CALCETEIRO</t>
  </si>
  <si>
    <t>CALCETEIRO  (MENSALISTA)</t>
  </si>
  <si>
    <t>2.624,78</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</si>
  <si>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</si>
  <si>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</si>
  <si>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</si>
  <si>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</si>
  <si>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</si>
  <si>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24, CORTE 100 CM (COLETADO CAIXA)</t>
  </si>
  <si>
    <t>68,38</t>
  </si>
  <si>
    <t>CALHA QUADRADA DE CHAPA DE ACO GALVANIZADA NUM 24, CORTE 33 CM (COLETADO CAIXA)</t>
  </si>
  <si>
    <t>CALHA QUADRADA DE CHAPA DE ACO GALVANIZADA NUM 24, CORTE 50 CM (COLETADO CAIXA)</t>
  </si>
  <si>
    <t>CALHA QUADRADA DE CHAPA DE ACO GALVANIZADA NUM 26, CORTE 33 CM</t>
  </si>
  <si>
    <t>CALHA QUADRADA DE CHAPA DE ACO GALVANIZADA NUM 28, CORTE 25 CM</t>
  </si>
  <si>
    <t>CALHA/CANALETA DE CONCRETO SIMPLES, TIPO MEIA CANA, D = 20 CM, PARA AGUA PLUVIAL</t>
  </si>
  <si>
    <t>CALHA/CANALETA DE CONCRETO SIMPLES, TIPO MEIA CANA, D = 30 CM, PARA AGUA PLUVIAL</t>
  </si>
  <si>
    <t>CALHA/CANALETA DE CONCRETO SIMPLES, TIPO MEIA CANA, D = 50 CM, PARA AGUA PLUVIAL</t>
  </si>
  <si>
    <t>36,52</t>
  </si>
  <si>
    <t>CALHA/CANALETA DE CONCRETO SIMPLES, TIPO MEIA CANA, D = 60 CM, PARA AGUA PLUVIAL</t>
  </si>
  <si>
    <t>CALHA/CANALETA DE CONCRETO SIMPLES, TIPO MEIA CANA, D = 80 CM, PARA AGUA PLUVIAL</t>
  </si>
  <si>
    <t>CALHA/CANALETA DE CONCRETO SIMPLES, TIPO MEIA CANA, D= 40 CM, PARA AGUA PLUVIAL</t>
  </si>
  <si>
    <t>CAMADA SEPARADORA DE FILME DE POLIETILENO 20 A 25 MICRA</t>
  </si>
  <si>
    <t>CAMINHAO TOCO, PESO BRUTO TOTAL 13000 KG, CARGA UTIL MAXIMA 7925 KG, DISTANCIA ENTRE EIXOS 4,80 M, POTENCIA 189 CV (INCLUI CABINE E CHASSI, NAO INCLUI CARROCERIA)</t>
  </si>
  <si>
    <t>229.392,57</t>
  </si>
  <si>
    <t>CAMINHAO TOCO, PESO BRUTO TOTAL 14300 KG, CARGA UTIL MAXIMA 9590 KG, DISTANCIA ENTRE EIXOS 4,76 M, POTENCIA 185 CV (INCLUI CABINE E CHASSI, NAO INCLUI CARROCERIA)</t>
  </si>
  <si>
    <t>239.555,53</t>
  </si>
  <si>
    <t>CAMINHAO TOCO, PESO BRUTO TOTAL 14300 KG, CARGA UTIL MAXIMA 9710 KG, DISTANCIA ENTRE EIXOS 3,56 M, POTENCIA 185 CV (INCLUI CABINE E CHASSI, NAO INCLUI CARROCERIA)</t>
  </si>
  <si>
    <t>243.874,78</t>
  </si>
  <si>
    <t>CAMINHAO TOCO, PESO BRUTO TOTAL 16000 KG, CARGA UTIL MAXIMA DE 10685 KG, DISTANCIA ENTRE EIXOS 4,8M, POTENCIA 189 CV (INCLUI CABINE E CHASSI, NAO INCLUI CARROCERIA)</t>
  </si>
  <si>
    <t>201.807,37</t>
  </si>
  <si>
    <t>CAMINHAO TOCO, PESO BRUTO TOTAL 16000 KG, CARGA UTIL MAXIMA 10600 KG, DISTANCIA ENTRE EIXOS 4,80 M, POTENCIA 275 CV (INCLUI CABINE E CHASSI, NAO INCLUI CARROCERIA)</t>
  </si>
  <si>
    <t>280.933,29</t>
  </si>
  <si>
    <t>CAMINHAO TOCO, PESO BRUTO TOTAL 16000 KG, CARGA UTIL MAXIMA 10780 KG, DISTANCIA ENTRE EIXOS 3,56 M, POTENCIA 275 CV (INCLUI CABINE E CHASSI, NAO INCLUI CARROCERIA)</t>
  </si>
  <si>
    <t>282.022,19</t>
  </si>
  <si>
    <t>CAMINHAO TOCO, PESO BRUTO TOTAL 16000 KG, CARGA UTIL MAXIMA 11030 KG, DISTANCIA ENTRE EIXOS 3,56M, POTENCIA 186 CV (INCLUI CABINE E CHASSI, NAO INCLUI CARROCERIA)</t>
  </si>
  <si>
    <t>282.022,17</t>
  </si>
  <si>
    <t>CAMINHAO TOCO, PESO BRUTO TOTAL 16000 KG, CARGA UTIL MAXIMA 11130 KG, DISTANCIA ENTRE EIXOS 5,36 M, POTENCIA 185 CV (INCLUI CABINE E CHASSI, NAO INCLUI CARROCERIA)</t>
  </si>
  <si>
    <t>255.743,67</t>
  </si>
  <si>
    <t>CAMINHAO TOCO, PESO BRUTO TOTAL 16000 KG, CARGA UTIL MAXIMA 13071 KG, DISTANCIA ENTRE EIXOS 4,80 M, POTENCIA 230 CV (INCLUI CABINE E CHASSI, NAO INCLUI CARROCERIA)</t>
  </si>
  <si>
    <t>269.318,48</t>
  </si>
  <si>
    <t>CAMINHAO TOCO, PESO BRUTO TOTAL 8250 KG, CARGA UTIL MAXIMA 5110 KG, DISTANCIA ENTRE EIXOS 4,30 M, POTENCIA 162 CV (INCLUI CABINE E CHASSI, NAO INCLUI CARROCERIA)</t>
  </si>
  <si>
    <t>188.014,80</t>
  </si>
  <si>
    <t>CAMINHAO TOCO, PESO BRUTO TOTAL 9000 KG, CARGA UTIL MAXIMA 5940 KG, DISTANCIA ENTRE EIXOS 3,69 M, POTENCIA 177 CV (INCLUI CABINE E CHASSI, NAO INCLUI CARROCERIA)</t>
  </si>
  <si>
    <t>206.126,63</t>
  </si>
  <si>
    <t>CAMINHAO TOCO, PESO BRUTO TOTAL 9600 KG, CARGA UTIL MAXIMA 6110 KG, DISTANCIA ENTRE EIXOS 3,70 M, POTENCIA 156 CV (INCLUI CABINE E CHASSI, NAO INCLUI CARROCERIA)</t>
  </si>
  <si>
    <t>205.400,72</t>
  </si>
  <si>
    <t>CAMINHAO TOCO, PESO BRUTO TOTAL 9600 KG, CARGA UTIL MAXIMA 6200 KG, DISTANCIA ENTRE EIXOS 3,10 M, POTENCIA 156 CV (INCLUI CABINE E CHASSI, NAO INCLUI CARROCERIA)</t>
  </si>
  <si>
    <t>204.674,78</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</si>
  <si>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</si>
  <si>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</si>
  <si>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293.274,04</t>
  </si>
  <si>
    <t>CAMINHAO TRUCADO, PESO BRUTO TOTAL 23000 KG, CARGA UTIL MAXIMA 15378 KG, DISTANCIA ENTRE EIXOS 4,80 M, POTENCIA 326 CV (INCLUI CABINE E CHASSI, NAO INCLUI CARROCERIA)</t>
  </si>
  <si>
    <t>331.022,19</t>
  </si>
  <si>
    <t>CAMINHAO TRUCADO, PESO BRUTO TOTAL 23000 KG, CARGA UTIL MAXIMA 15935 KG, DISTANCIA ENTRE EIXOS 4,80 M, POTENCIA 230 CV (INCLUI CABINE E CHASSI, NAO INCLUI CARROCERIA)</t>
  </si>
  <si>
    <t>297.847,37</t>
  </si>
  <si>
    <t>CAMINHAO TRUCADO, PESO BRUTO TOTAL 23000 KG, CARGA UTIL MAXIMA 15940 KG, DISTANCIA ENTRE EIXOS 3,60 M, POTENCIA 286 CV (INCLUI CABINE E CHASSI, NAO INCLUI CARROCERIA)</t>
  </si>
  <si>
    <t>314.325,90</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</si>
  <si>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</si>
  <si>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</si>
  <si>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310.696,27</t>
  </si>
  <si>
    <t>CAMINHONETE COM MOTOR A DIESEL, POTENCIA *160* CV, CABINE DUPLA, 4X4</t>
  </si>
  <si>
    <t>163.099,77</t>
  </si>
  <si>
    <t>CAMPAINHA ALTA POTENCIA 110V / 220V, DIAMETRO 150 MM</t>
  </si>
  <si>
    <t>115,02</t>
  </si>
  <si>
    <t>CAMPAINHA CIGARRA 127 V / 220 V (APENAS MODULO)</t>
  </si>
  <si>
    <t>CAMPAINHA CIGARRA 127 V / 220 V, CONJUNTO MONTADO PARA EMBUTIR 4" X 2" (PLACA + SUPORTE + MODULO)</t>
  </si>
  <si>
    <t>18,46</t>
  </si>
  <si>
    <t>CANALETA CONCRETO ESTRUTURAL 14 X 19 X 29 CM, FBK 14 MPA (NBR 6136)</t>
  </si>
  <si>
    <t>CANALETA CONCRETO ESTRUTURAL 14 X 19 X 29 CM, FBK 4,5 MPA (NBR 6136)</t>
  </si>
  <si>
    <t>CANALETA CONCRETO ESTRUTURAL 14 X 19 X 39 CM, FBK 14 MPA (NBR 6136)</t>
  </si>
  <si>
    <t>CANALETA CONCRETO ESTRUTURAL 14 X 19 X 39 CM, FBK 4,5 MPA (NBR 6136)</t>
  </si>
  <si>
    <t>CANALETA CONCRETO 14 X 19 X 19 CM (CLASSE C - NBR 6136)</t>
  </si>
  <si>
    <t>CANALETA CONCRETO 19 X 19 X 19 CM (CLASSE C - NBR 6136)</t>
  </si>
  <si>
    <t>CANALETA CONCRETO 9 X 19 X 19 CM (CLASSE C - NBR 6136)</t>
  </si>
  <si>
    <t>CANALETA ESTRUTURAL CERAMICA, 14 X 19 X 19 CM, 6,0 MPA (NBR 15270)</t>
  </si>
  <si>
    <t>CANALETA ESTRUTURAL CERAMICA, 14 X 19 X 29 CM, 4,0 MPA (NBR 15270)</t>
  </si>
  <si>
    <t>CANALETA ESTRUTURAL CERAMICA, 14 X 19 X 29 CM, 6,0 MPA (NBR 15270)</t>
  </si>
  <si>
    <t>CANALETA ESTRUTURAL CERAMICA, 14 X 19 X 39 CM, 4,0 MPA (NBR 15270)</t>
  </si>
  <si>
    <t>CANALETA ESTRUTURAL CERAMICA, 14 X 19 X 39 CM, 6,0 MPA (NBR 15270)</t>
  </si>
  <si>
    <t>CANOPLA ACABAMENTO CROMADO PARA INSTALACAO DE SPRINKLER, SOB FORRO, 15 MM</t>
  </si>
  <si>
    <t>CANTONEIRA "U" ALUMINIO ABAS IGUAIS 1 ", E = 3/32 "</t>
  </si>
  <si>
    <t>20,53</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</si>
  <si>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</si>
  <si>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</si>
  <si>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</si>
  <si>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</si>
  <si>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</si>
  <si>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</si>
  <si>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</si>
  <si>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</si>
  <si>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</si>
  <si>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CANTONEIRA DE ACO 3 "  X  3 "  X  1/4 "</t>
  </si>
  <si>
    <t>CANTONEIRA FERRO GALVANIZADO DE ABAS IGUAIS, 1 1/2" X 1/4" (L X E), 3,40 KG/M</t>
  </si>
  <si>
    <t>CANTONEIRA FERRO GALVANIZADO DE ABAS IGUAIS, 1" X 1/8" (L X E) , 1,20KG/M</t>
  </si>
  <si>
    <t>CANTONEIRA FERRO GALVANIZADO DE ABAS IGUAIS, 2" X 3/8" (L X E), 6,9 KG/M</t>
  </si>
  <si>
    <t>CANTONEIRA FERRO GALVANIZADO DE ABAS IGUAIS, 3/4" X 1/8" (L X E)</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</si>
  <si>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</si>
  <si>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</si>
  <si>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</si>
  <si>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</si>
  <si>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</si>
  <si>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</si>
  <si>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32,47</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</si>
  <si>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</si>
  <si>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</si>
  <si>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</si>
  <si>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</si>
  <si>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</si>
  <si>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</si>
  <si>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</si>
  <si>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</si>
  <si>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</si>
  <si>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</si>
  <si>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</si>
  <si>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</si>
  <si>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</si>
  <si>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</si>
  <si>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</si>
  <si>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SERIE R, DN 100 MM, PARA ESGOTO PREDIAL</t>
  </si>
  <si>
    <t>CAP PVC, SERIE R, DN 150 MM, PARA ESGOTO PREDIAL</t>
  </si>
  <si>
    <t>63,57</t>
  </si>
  <si>
    <t>CAP PVC, SERIE R, DN 75 MM, PARA ESGOTO PREDIAL</t>
  </si>
  <si>
    <t>CAP PVC, SOLDAVEL, DN 100 MM, SERIE NORMAL, PARA ESGOTO PREDIAL</t>
  </si>
  <si>
    <t>CAP PVC, SOLDAVEL, DN 50 MM, SERIE NORMAL, PARA ESGOTO PREDIAL</t>
  </si>
  <si>
    <t>CAP PVC, SOLDAVEL, DN 75 MM, SERIE NORMAL, PARA ESGOTO PREDIAL</t>
  </si>
  <si>
    <t>CAP PVC, SOLDAVEL, 110 MM, PARA AGUA FRIA PREDIAL</t>
  </si>
  <si>
    <t>60,59</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</si>
  <si>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</si>
  <si>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</si>
  <si>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</si>
  <si>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</si>
  <si>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</si>
  <si>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</si>
  <si>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</si>
  <si>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</si>
  <si>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40,31</t>
  </si>
  <si>
    <t>CAP, PVC PBA, JE, DN 100 / DE 110 MM,  PARA REDE DE AGUA (NBR 10351)</t>
  </si>
  <si>
    <t>24,13</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</si>
  <si>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</si>
  <si>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</si>
  <si>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</si>
  <si>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</si>
  <si>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76,90</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</si>
  <si>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</si>
  <si>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</si>
  <si>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</si>
  <si>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138,48</t>
  </si>
  <si>
    <t>CAPACITOR TRIFASICO, POTENCIA 5 KVAR, TENSAO 220 V, FORNECIDO COM CAPA PROTETORA, RESISTOR INTERNO A UNIDADE CAPACITIVA</t>
  </si>
  <si>
    <t>235,29</t>
  </si>
  <si>
    <t>CAPIM BRAQUIARIA DECUMBENS/ BRAQUIARINHA, VC *70*% MINIMO</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</si>
  <si>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</si>
  <si>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</si>
  <si>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</si>
  <si>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91,75</t>
  </si>
  <si>
    <t>CARPETE DE NYLON EM MANTA PARA TRAFEGO COMERCIAL PESADO, E = 9 A 10 MM (INSTALADO)</t>
  </si>
  <si>
    <t>112,72</t>
  </si>
  <si>
    <t>CARPETE DE NYLON EM PLACAS 50 X 50 CM PARA TRAFEGO COMERCIAL PESADO, E = 6,5 MM (INSTALADO)</t>
  </si>
  <si>
    <t>115,10</t>
  </si>
  <si>
    <t>CARPETE DE POLIESTER EM MANTA PARA TRAFEGO COMERCIAL PESADO, E = 4 A 5 MM (INSTALADO)</t>
  </si>
  <si>
    <t>CARPETE DE POLIPROPILENO EM MANTA PARA TRAFEGO COMERCIAL MEDIO, E = 5 A 6 MM (INSTALADO)</t>
  </si>
  <si>
    <t>CARPINTEIRO AUXILIAR</t>
  </si>
  <si>
    <t>CARPINTEIRO AUXILIAR (MENSALISTA)</t>
  </si>
  <si>
    <t>2.376,65</t>
  </si>
  <si>
    <t>CARPINTEIRO DE ESQUADRIAS</t>
  </si>
  <si>
    <t>CARPINTEIRO DE ESQUADRIAS (MENSALISTA)</t>
  </si>
  <si>
    <t>2.532,68</t>
  </si>
  <si>
    <t>CARPINTEIRO DE FORMAS</t>
  </si>
  <si>
    <t>CARPINTEIRO DE FORMAS (MENSALISTA)</t>
  </si>
  <si>
    <t>3.016,61</t>
  </si>
  <si>
    <t>CARRANCA PARA JANELA VENEZIANA DE ABRIR, EM LATAO CROMADO, SIMPLES, PARA APARAFUSAR NA PAREDE</t>
  </si>
  <si>
    <t>CARRINHO COM 2 PNEUS PARA TRANSPORTAR TUBO CONCRETO, ALTURA ATE 1,0 M E DIAMETRO ATE 1000MM, COM ESTRUTURA EM PERFIL OU TUBO METALICO</t>
  </si>
  <si>
    <t>3.324,77</t>
  </si>
  <si>
    <t>CARRINHO DE MAO DE ACO CAPACIDADE 50 A 60 L, PNEU COM CAMARA</t>
  </si>
  <si>
    <t>120,70</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</si>
  <si>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</si>
  <si>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</si>
  <si>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</si>
  <si>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</si>
  <si>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</si>
  <si>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</si>
  <si>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</si>
  <si>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 xml:space="preserve">T     </t>
  </si>
  <si>
    <t>1.733,74</t>
  </si>
  <si>
    <t>CARVAO ANTRACITO PARA FILTRO, GRAO VARIANDO DE 0,8 ATE 1,1 MM, COEFICIENTE DE UNIFORMIDADE MENOR QUE 1,7 MM (DISTRIBUIDOR)</t>
  </si>
  <si>
    <t>CASCALHO DE CAVA</t>
  </si>
  <si>
    <t>CASCALHO DE RIO</t>
  </si>
  <si>
    <t>CASCALHO LAVADO</t>
  </si>
  <si>
    <t>52,65</t>
  </si>
  <si>
    <t>CAVALETE PARA TALHA COM ESTRUTURA EM TUBO METALICO ALTURA MINIMA 3,2 M EQUIPADO COM RODAS DE BORRACHA PARA MOVIMENTACAO DE TUBOS DE CONCRETO NA CENTRAL DE PREMOLDADOS COM CAPACIDADE DE CARGA DE 3 TONELADAS</t>
  </si>
  <si>
    <t>8.441,53</t>
  </si>
  <si>
    <t>CAVALO MECANICO TRACAO 4X2, PESO BRUTO TOTAL COMBINADO 49000 KG, CAPACIDADE MAXIMA DE TRACAO *66000* KG, POTENCIA *360* CV (INCLUI CABINE E CHASSI, NAO INCLUI SEMIRREBOQUE)</t>
  </si>
  <si>
    <t>496.329,79</t>
  </si>
  <si>
    <t>CAVALO MECANICO TRACAO 4X2, PESO BRUTO TOTAL 16000 KG, CAPACIDADE MAXIMA DE TRACAO *36000* KG, DISTANCIA ENTRE EIXOS *3,56* M, POTENCIA *286* CV (INCLUI CABINE E CHASSI, NAO INCLUI SEMIRREBOQUE)</t>
  </si>
  <si>
    <t>425.671,82</t>
  </si>
  <si>
    <t>CAVALO MECANICO TRACAO 4X2, PESO BRUTO TOTAL 16000 KG, CAPACIDADE MAXIMA DE TRACAO *45000* KG, DISTANCIA ENTRE EIXOS *3,56* M, POTENCIA *330* CV (INCLUI CABINE E CHASSI, NAO INCLUI SEMIRREBOQUE)</t>
  </si>
  <si>
    <t>430.841,85</t>
  </si>
  <si>
    <t>CAVALO MECANICO TRACAO 4X2, PESO BRUTO TOTAL 16000 KG, CAPACIDADE MAXIMA DE TRACAO *80000* KG, POTENCIA *380* CV (INCLUI CABINE E CHASSI, NAO INCLUI SEMIRREBOQUE)</t>
  </si>
  <si>
    <t>489.781,08</t>
  </si>
  <si>
    <t>CAVALO MECANICO TRACAO 6X2, PESO BRUTO TOTAL COMBINADO 56000 KG, CAPACIDADE MAXIMA DE TRACAO *66000* KG, POTENCIA *360* CV (INCLUI CABINE E CHASSI, NAO INCLUI SEMIRREBOQUE)</t>
  </si>
  <si>
    <t>600.593,55</t>
  </si>
  <si>
    <t>CAVOUQUEIRO OU OPERADOR DE PERFURATRIZ / ROMPEDOR</t>
  </si>
  <si>
    <t>CAVOUQUEIRO OU OPERADOR DE PERFURATRIZ / ROMPEDOR (MENSALISTA)</t>
  </si>
  <si>
    <t>2.390,31</t>
  </si>
  <si>
    <t>CENTRALIZADOR DE BARRA DE ACO (CHUMBADOR TIPO CARAMBOLA), PARA ACO ATE 20 MM</t>
  </si>
  <si>
    <t>CERA  LIQUIDA</t>
  </si>
  <si>
    <t>CHAPA ACO INOX AISI 304 NUMERO 4 (E = 6 MM), ACABAMENTO NUMERO 1 (LAMINADO A QUENTE, FOSCO)</t>
  </si>
  <si>
    <t>1.110,08</t>
  </si>
  <si>
    <t>CHAPA ACO INOX AISI 304 NUMERO 9 (E = 4 MM), ACABAMENTO NUMERO 1 (LAMINADO A QUENTE, FOSCO)</t>
  </si>
  <si>
    <t>740,04</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</si>
  <si>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</si>
  <si>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</si>
  <si>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</si>
  <si>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</si>
  <si>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</si>
  <si>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</si>
  <si>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</si>
  <si>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</si>
  <si>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</si>
  <si>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</si>
  <si>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7,29</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</si>
  <si>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</si>
  <si>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</si>
  <si>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</si>
  <si>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</si>
  <si>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</si>
  <si>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0,65 MM (5,20 KG/M2)</t>
  </si>
  <si>
    <t>CHAPA DE ACO GALVANIZADA BITOLA GSG 26, E = 0,50 MM (4,00 KG/M2)</t>
  </si>
  <si>
    <t>CHAPA DE ACO GALVANIZADA BITOLA GSG 30, E = 0,35 MM (2,80 KG/M2)</t>
  </si>
  <si>
    <t>CHAPA DE ACO GROSSA, ASTM A36, E = 1 " (25,40 MM) 199,18 KG/M2</t>
  </si>
  <si>
    <t>1.407,82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</si>
  <si>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</si>
  <si>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</si>
  <si>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</si>
  <si>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</si>
  <si>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</si>
  <si>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</si>
  <si>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</si>
  <si>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</si>
  <si>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ALUMINIO, E = 3 MM, L = 1000 MM - 8,10 KG/M2 (LIGA 1200 - H14)</t>
  </si>
  <si>
    <t>CHAPA DE ALUMINIO, E = 4 MM, L = 1000 MM - 10,8 KG/M2 (LIGA 1200 - H14)</t>
  </si>
  <si>
    <t>CHAPA DE ALUMINIO, E = 5 MM, L = 1060 MM - 13,5 KG/M2 (LIGA 1200 - H14)</t>
  </si>
  <si>
    <t>CHAPA DE GESSO ACARTONADO, RESISTENTE A UMIDADE (RU), COR VERDE, E = 12,5 MM, 1200 X 1800 MM (L X C)</t>
  </si>
  <si>
    <t>CHAPA DE GESSO ACARTONADO, RESISTENTE A UMIDADE (RU), COR VERDE, E = 12,5 MM, 1200 X 2400 MM (L X C)</t>
  </si>
  <si>
    <t>CHAPA DE GESSO ACARTONADO, RESISTENTE AO FOGO (RF), COR ROSA, E = 12,5 MM, 1200 X 1800 MM (L X C)</t>
  </si>
  <si>
    <t>CHAPA DE GESSO ACARTONADO, RESISTENTE AO FOGO (RF), COR ROSA, E = 12,5 MM, 1200 X 2400 MM (L X C)</t>
  </si>
  <si>
    <t>CHAPA DE GESSO ACARTONADO, STANDARD (ST), COR BRANCA, E = 12,5 MM, 1200 X 1800 MM (L X C)</t>
  </si>
  <si>
    <t>17,75</t>
  </si>
  <si>
    <t>CHAPA DE GESSO ACARTONADO, STANDARD (ST), COR BRANCA, E = 12,5 MM, 1200 X 2400 MM (L X C)</t>
  </si>
  <si>
    <t>CHAPA DE LAMINADO MELAMINICO, LISO BRILHANTE, DE *1,25 X 3,08* M, E = 0,8 MM</t>
  </si>
  <si>
    <t>CHAPA DE LAMINADO MELAMINICO, LISO FOSCO, DE *1,25 X 3,08* M, E = 0,8 MM</t>
  </si>
  <si>
    <t>CHAPA DE LAMINADO MELAMINICO, TEXTURIZADO, DE *1,25 X 3,08* M, E = 0,8 MM</t>
  </si>
  <si>
    <t>24,77</t>
  </si>
  <si>
    <t>CHAPA DE MADEIRA COMPENSADA DE PINUS, VIROLA OU EQUIVALENTE, DE *2,2 X 1,6* M, E = 10 MM</t>
  </si>
  <si>
    <t>CHAPA DE MADEIRA COMPENSADA DE PINUS, VIROLA OU EQUIVALENTE, DE *2,2 X 1,6* M, E = 12 MM</t>
  </si>
  <si>
    <t>101,98</t>
  </si>
  <si>
    <t>CHAPA DE MADEIRA COMPENSADA DE PINUS, VIROLA OU EQUIVALENTE, DE *2,2 X 1,6* M, E = 15 MM</t>
  </si>
  <si>
    <t>34,04</t>
  </si>
  <si>
    <t>CHAPA DE MADEIRA COMPENSADA DE PINUS, VIROLA OU EQUIVALENTE, DE *2,2 X 1,6* M, E = 20 MM</t>
  </si>
  <si>
    <t>43,56</t>
  </si>
  <si>
    <t>CHAPA DE MADEIRA COMPENSADA DE PINUS, VIROLA OU EQUIVALENTE, DE *2,2 X 1,6* M, E = 25 MM</t>
  </si>
  <si>
    <t>51,51</t>
  </si>
  <si>
    <t>CHAPA DE MADEIRA COMPENSADA DE PINUS, VIROLA OU EQUIVALENTE, DE *2,2 X 1,6* M, E = 6 MM</t>
  </si>
  <si>
    <t>CHAPA DE MADEIRA COMPENSADA DE PINUS, VIROLA OU EQUIVALENTE, DE *2,2 X 1,6* M, E = 8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</si>
  <si>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</si>
  <si>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</si>
  <si>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</si>
  <si>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</si>
  <si>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</si>
  <si>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</si>
  <si>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60,77</t>
  </si>
  <si>
    <t>CHAPA DE MADEIRA COMPENSADA NAVAL (COM COLA FENOLICA), E = 4 MM, DE *1,60 X 2,20* M</t>
  </si>
  <si>
    <t>CHAPA DE MADEIRA COMPENSADA NAVAL (COM COLA FENOLICA), E = 6 MM, DE *1,60 X 2,20* M</t>
  </si>
  <si>
    <t>19,33</t>
  </si>
  <si>
    <t>CHAPA DE MADEIRA COMPENSADA PLASTIFICADA PARA FORMA DE CONCRETO, DE 2,20 x 1,10 M, E = 10 MM</t>
  </si>
  <si>
    <t>26,89</t>
  </si>
  <si>
    <t>CHAPA DE MADEIRA COMPENSADA PLASTIFICADA PARA FORMA DE CONCRETO, DE 2,20 x 1,10 M, E = 18 MM</t>
  </si>
  <si>
    <t>CHAPA DE MADEIRA COMPENSADA PLASTIFICADA PARA FORMA DE CONCRETO, DE 2,20 x 1,10 M, E = 6 MM</t>
  </si>
  <si>
    <t>CHAPA DE MADEIRA COMPENSADA PLASTIFICADA PARA FORMA DE CONCRETO, DE 2,20 X 1,10 m, E = 14 MM</t>
  </si>
  <si>
    <t>CHAPA DE MADEIRA COMPENSADA PLASTIFICADA PARA FORMA DE CONCRETO, DE 2,20 X 1,10 M, E = 12 MM</t>
  </si>
  <si>
    <t>32,13</t>
  </si>
  <si>
    <t>CHAPA DE MADEIRA COMPENSADA PLASTIFICADA PARA FORMA DE CONCRETO, DE 2,20 X 1,10 M, E = 20 MM</t>
  </si>
  <si>
    <t>118,11</t>
  </si>
  <si>
    <t>CHAPA DE MADEIRA COMPENSADA RESINADA PARA FORMA DE CONCRETO, DE *2,2 X 1,1* M, E = 10 MM</t>
  </si>
  <si>
    <t>CHAPA DE MADEIRA COMPENSADA RESINADA PARA FORMA DE CONCRETO, DE *2,2 X 1,1* M, E = 12 MM</t>
  </si>
  <si>
    <t>CHAPA DE MADEIRA COMPENSADA RESINADA PARA FORMA DE CONCRETO, DE *2,2 X 1,1* M, E = 14 MM</t>
  </si>
  <si>
    <t>CHAPA DE MADEIRA COMPENSADA RESINADA PARA FORMA DE CONCRETO, DE *2,2 X 1,1* M, E = 17 MM</t>
  </si>
  <si>
    <t>CHAPA DE MADEIRA COMPENSADA RESINADA PARA FORMA DE CONCRETO, DE *2,2 X 1,1* M, E = 20 MM</t>
  </si>
  <si>
    <t>CHAPA DE MADEIRA COMPENSADA RESINADA PARA FORMA DE CONCRETO, DE *2,2 X 1,1* M, E = 6 MM</t>
  </si>
  <si>
    <t>CHAPA DE MDF BRANCO LISO 1 FACE, E = 12 MM, DE *2,75 X 1,85* M</t>
  </si>
  <si>
    <t>27,14</t>
  </si>
  <si>
    <t>CHAPA DE MDF BRANCO LISO 1 FACE, E = 15 MM, DE *2,75 X 1,85* M</t>
  </si>
  <si>
    <t>CHAPA DE MDF BRANCO LISO 1 FACE, E = 18 MM, DE *2,75 X 1,85* M</t>
  </si>
  <si>
    <t>CHAPA DE MDF BRANCO LISO 1 FACE, E = 25 MM, DE *2,75 X 1,85* M</t>
  </si>
  <si>
    <t>54,79</t>
  </si>
  <si>
    <t>CHAPA DE MDF BRANCO LISO 1 FACE, E = 6 MM, DE *2,75 X 1,85* M</t>
  </si>
  <si>
    <t>19,84</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</si>
  <si>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</si>
  <si>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</si>
  <si>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</si>
  <si>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</si>
  <si>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</si>
  <si>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</si>
  <si>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</si>
  <si>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</si>
  <si>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</si>
  <si>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</si>
  <si>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</si>
  <si>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</si>
  <si>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</si>
  <si>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</si>
  <si>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PARA EMENDA DE VIGA, EM ACO GROSSO, QUALIDADE ESTRUTURAL, BITOLA 3/16 ", E= 4,75 MM, 4 FUROS, LARGURA 45 MM, COMPRIMENTO 500 MM</t>
  </si>
  <si>
    <t>CHAPA/BOBINA ALUMINIO, E = 0,5 MM, L = 300 MM - 0,41 KG/M (LIGA 1200 - H14)</t>
  </si>
  <si>
    <t>CHAPA/BOBINA ALUMINIO, E = 0,8 MM, L = 1000 MM - 2,16 KG/M (LIGA 1200 - H14)</t>
  </si>
  <si>
    <t>CHAPA/BOBINA ALUMINIO, E = 0,8 MM, L = 500 MM - 1,08 KG/M (LIGA 1200 - H14)</t>
  </si>
  <si>
    <t>CHAPA/BOBINA ALUMINIO, E = 0,8 MM, L = 600 MM - 1,30 KG/M (LIGA 1200 - H14)</t>
  </si>
  <si>
    <t>CHAVE BLINDADA TRIPOLAR PARA MOTORES, DO TIPO FACA, COM PORTA FUSIVEL DO TIPO CARTUCHO, CORRENTE NOMINAL DE 100 A, TENSAO NOMINAL DE 250 V</t>
  </si>
  <si>
    <t>635,51</t>
  </si>
  <si>
    <t>CHAVE BLINDADA TRIPOLAR PARA MOTORES, DO TIPO FACA, COM PORTA FUSIVEL DO TIPO CARTUCHO, CORRENTE NOMINAL DE 30 A, TENSAO NOMINAL DE 250 V</t>
  </si>
  <si>
    <t>214,91</t>
  </si>
  <si>
    <t>CHAVE BLINDADA TRIPOLAR PARA MOTORES, DO TIPO FACA, COM PORTA FUSIVEL DO TIPO CARTUCHO, CORRENTE NOMINAL DE 60 A, TENSAO NOMINAL DE 250 V</t>
  </si>
  <si>
    <t>337,76</t>
  </si>
  <si>
    <t>CHAVE DE PARTIDA DIRETA TRIFASICA, COM CAIXA TERMOPLASTICA, COM FUSIVEL DE 25 A, PARA MOTOR COM POTENCIA DE 7,5 CV E TENSAO DE 380 V</t>
  </si>
  <si>
    <t>504,44</t>
  </si>
  <si>
    <t>CHAVE DE PARTIDA DIRETA TRIFASICA, COM CAIXA TERMOPLASTICA, COM FUSIVEL DE 35 A, PARA MOTOR COM POTENCIA DE 5 CV E TENSAO DE 220 V</t>
  </si>
  <si>
    <t>281,64</t>
  </si>
  <si>
    <t>CHAVE DE PARTIDA DIRETA TRIFASICA, COM CAIXA TERMOPLASTICA, COM FUSIVEL DE 63 A, PARA MOTOR COM POTENCIA DE 10 CV E TENSAO DE 220 V</t>
  </si>
  <si>
    <t>444,28</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</si>
  <si>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</si>
  <si>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</si>
  <si>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302,69</t>
  </si>
  <si>
    <t>CHAVE SECCIONADORA-FUSIVEL BLINDADA TRIPOLAR, ABERTURA COM CARGA, PARA FUSIVEL NH00, CORRENTE NOMINAL DE 160 A, TENSAO DE 500 V</t>
  </si>
  <si>
    <t>328,34</t>
  </si>
  <si>
    <t>CHAVE SECCIONADORA-FUSIVEL BLINDADA TRIPOLAR, ABERTURA COM CARGA, PARA FUSIVEL NH01, CORRENTE NOMINAL DE 250 A, TENSAO DE 500 V</t>
  </si>
  <si>
    <t>455,16</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</si>
  <si>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</si>
  <si>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</si>
  <si>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</si>
  <si>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</si>
  <si>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157,10</t>
  </si>
  <si>
    <t>CHUMBADOR, DIAMETRO 1/4" COM PARAFUSO 1/4" X 40 MM</t>
  </si>
  <si>
    <t>CHUVEIRO COMUM EM PLASTICO BRANCO, COM CANO, 3 TEMPERATURAS, 5500 W (110/220 V)</t>
  </si>
  <si>
    <t>CHUVEIRO COMUM EM PLASTICO CROMADO, COM CANO, 4 TEMPERATURAS (110/220 V)</t>
  </si>
  <si>
    <t>180,49</t>
  </si>
  <si>
    <t>CHUVEIRO PLASTICO BRANCO SIMPLES 5 '' PARA ACOPLAR EM HASTE 1/2 ", AGUA FRIA</t>
  </si>
  <si>
    <t>CIMENTO ASFALTICO DE PETROLEO A GRANEL (CAP) 30/45 (COLETADO CAIXA NA ANP ACRESCIDO DE ICMS)</t>
  </si>
  <si>
    <t>CIMENTO ASFALTICO DE PETROLEO A GRANEL (CAP) 50/70 (COLETADO CAIXA NA ANP ACRESCIDO DE ICMS)</t>
  </si>
  <si>
    <t>3.275,45</t>
  </si>
  <si>
    <t>CIMENTO BRANCO</t>
  </si>
  <si>
    <t>CIMENTO IMPERMEABILIZANTE DE PEGA ULTRARRAPIDA PARA TAMPONAMENTOS</t>
  </si>
  <si>
    <t>CIMENTO PORTLAND COMPOSTO CP II-32</t>
  </si>
  <si>
    <t>CIMENTO PORTLAND COMPOSTO CP II-32 (SACO DE 50 KG)</t>
  </si>
  <si>
    <t xml:space="preserve">50KG  </t>
  </si>
  <si>
    <t>CIMENTO PORTLAND DE ALTO FORNO (AF) CP III-32</t>
  </si>
  <si>
    <t>CIMENTO PORTLAND ESTRUTURAL BRANCO CPB-32</t>
  </si>
  <si>
    <t>CIMENTO PORTLAND POZOLANICO CP IV- 32</t>
  </si>
  <si>
    <t>18,79</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</si>
  <si>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</si>
  <si>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</si>
  <si>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</si>
  <si>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</si>
  <si>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</si>
  <si>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</si>
  <si>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</si>
  <si>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COLAR DE TOMADA EM POLIPROPILENO, PP, COM PARAFUSOS, PARA PEAD, 63 X 1/2" - LIGACAO PREDIAL DE AGUA</t>
  </si>
  <si>
    <t>COLAR DE TOMADA EM POLIPROPILENO, PP, COM PARAFUSOS, PARA PEAD, 63 X 3/4" - LIGACAO PREDIAL DE AGUA</t>
  </si>
  <si>
    <t>13,28</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</si>
  <si>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</si>
  <si>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</si>
  <si>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</si>
  <si>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</si>
  <si>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</si>
  <si>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</si>
  <si>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</si>
  <si>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</si>
  <si>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</si>
  <si>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</si>
  <si>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</si>
  <si>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</si>
  <si>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10.577,49</t>
  </si>
  <si>
    <t>COMPACTADOR DE SOLO TIPO PLACA VIBRATORIA REVERSIVEL, A GASOLINA, 4 TEMPOS, PESO DE 125 A 150 KG, FORCA CENTRIFUGA DE 2500 A 2800 KGF, LARG. TRABALHO DE 400 A 450 MM, FREQ VIBRACAO DE 4300 A 4500 RPM, VELOC. TRABALHO DE 15 A 20 M/MIN, POT. DE 5,5 A 6,0 HP</t>
  </si>
  <si>
    <t>8.879,72</t>
  </si>
  <si>
    <t>COMPACTADOR DE SOLO TIPO PLACA VIBRATORIA REVERSIVEL, A GASOLINA, 4 TEMPOS, PESO DE 150 A 175 KG, FORCA CENTRIFUGA DE 2800 A 3100 KGF, LARG. TRABALHO DE 450 A 520 MM, FREQ VIBRACAO DE 4000 A 4300 RPM, VELOC. TRABALHO DE 15 A 20 M/MIN, POT. DE 6,0 A 7,0 HP</t>
  </si>
  <si>
    <t>7.664,84</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</si>
  <si>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</si>
  <si>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5.925,22</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</si>
  <si>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</si>
  <si>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104.765,97</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</si>
  <si>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</si>
  <si>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13.793,13</t>
  </si>
  <si>
    <t>COMPACTADOR DE SOLOS DE PERCURSAO (SOQUETE) COM MOTOR A GASOLINA 4 TEMPOS DE 4 HP (4 CV)</t>
  </si>
  <si>
    <t>13.106,88</t>
  </si>
  <si>
    <t>COMPRESSOR DE AR ESTACIONARIO, VAZAO 620 PCM, PRESSAO EFETIVA DE TRABALHO 109 PSI, MOTOR ELETRICO, POTENCIA 127 CV</t>
  </si>
  <si>
    <t>86.280,46</t>
  </si>
  <si>
    <t>COMPRESSOR DE AR REBOCAVEL VAZAO 400 PCM, PRESSAO EFETIVA DE TRABALHO 102 PSI, MOTOR DIESEL, POTENCIA 110 CV</t>
  </si>
  <si>
    <t>69.528,30</t>
  </si>
  <si>
    <t>COMPRESSOR DE AR REBOCAVEL VAZAO 748 PCM, PRESSAO EFETIVA DE TRABALHO 102 PSI, MOTOR DIESEL, POTENCIA 210 CV</t>
  </si>
  <si>
    <t>148.850,72</t>
  </si>
  <si>
    <t>COMPRESSOR DE AR REBOCAVEL VAZAO 860 PCM, PRESSAO EFETIVA DE TRABALHO 102 PSI, MOTOR DIESEL, POTENCIA 250 CV</t>
  </si>
  <si>
    <t>161.682,54</t>
  </si>
  <si>
    <t>COMPRESSOR DE AR REBOCAVEL, VAZAO *89* PCM, PRESSAO EFETIVA DE TRABALHO *102* PSI, MOTOR DIESEL, POTENCIA *20* CV</t>
  </si>
  <si>
    <t>58.463,00</t>
  </si>
  <si>
    <t>COMPRESSOR DE AR REBOCAVEL, VAZAO 152 PCM, PRESSAO EFETIVA DE TRABALHO 102 PSI, MOTOR DIESEL, POTENCIA 31,5 KW</t>
  </si>
  <si>
    <t>37.643,84</t>
  </si>
  <si>
    <t>COMPRESSOR DE AR REBOCAVEL, VAZAO 189 PCM, PRESSAO EFETIVA DE TRABALHO 102 PSI, MOTOR DIESEL, POTENCIA 63 CV</t>
  </si>
  <si>
    <t>43.779,34</t>
  </si>
  <si>
    <t>COMPRESSOR DE AR REBOCAVEL, VAZAO 250 PCM, PRESSAO EFETIVA DE TRABALHO 102 PSI, MOTOR DIESEL, POTENCIA 81 CV</t>
  </si>
  <si>
    <t>58.630,76</t>
  </si>
  <si>
    <t>COMPRESSOR DE AR, VAZAO DE 10 PCM, RESERVATORIO 100 L, PRESSAO DE TRABALHO ENTRE 6,9 E 9,7 BAR,  POTENCIA 2 HP, TENSAO 110/220 V (COLETADO CAIXA)</t>
  </si>
  <si>
    <t>2.166,49</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</si>
  <si>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</si>
  <si>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</si>
  <si>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</si>
  <si>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269,99</t>
  </si>
  <si>
    <t>CONCRETO AUTOADENSAVEL (CAA) CLASSE DE RESISTENCIA C20, ESPALHAMENTO SF2, INCLUI SERVICO DE BOMBEAMENTO (NBR 15823)</t>
  </si>
  <si>
    <t>279,99</t>
  </si>
  <si>
    <t>CONCRETO AUTOADENSAVEL (CAA) CLASSE DE RESISTENCIA C25, ESPALHAMENTO SF2, INCLUI SERVICO DE BOMBEAMENTO (NBR 15823)</t>
  </si>
  <si>
    <t>289,99</t>
  </si>
  <si>
    <t>CONCRETO AUTOADENSAVEL (CAA) CLASSE DE RESISTENCIA C30, ESPALHAMENTO SF2, INCLUI SERVICO DE BOMBEAMENTO (NBR 15823)</t>
  </si>
  <si>
    <t>295,86</t>
  </si>
  <si>
    <t>CONCRETO BETUMINOSO USINADO A QUENTE (CBUQ) PARA PAVIMENTACAO ASFALTICA, PADRAO DNIT, FAIXA C, COM CAP 30/45 - AQUISICAO POSTO USINA</t>
  </si>
  <si>
    <t>301,14</t>
  </si>
  <si>
    <t>CONCRETO BETUMINOSO USINADO A QUENTE (CBUQ) PARA PAVIMENTACAO ASFALTICA, PADRAO DNIT, FAIXA C, COM CAP 50/70 - AQUISICAO POSTO USINA</t>
  </si>
  <si>
    <t>325,00</t>
  </si>
  <si>
    <t>CONCRETO BETUMINOSO USINADO A QUENTE (CBUQ) PARA PAVIMENTACAO ASFALTICA, PADRAO DNIT, PARA BINDER, COM CAP 50/70 - AQUISICAO POSTO USINA</t>
  </si>
  <si>
    <t>314,86</t>
  </si>
  <si>
    <t>CONCRETO USINADO BOMBEAVEL, CLASSE DE RESISTENCIA C20, COM BRITA 0 E 1, SLUMP = 100 +/- 20 MM, EXCLUI SERVICO DE BOMBEAMENTO (NBR 8953)</t>
  </si>
  <si>
    <t>244,99</t>
  </si>
  <si>
    <t>CONCRETO USINADO BOMBEAVEL, CLASSE DE RESISTENCIA C20, COM BRITA 0 E 1, SLUMP = 100 +/- 20 MM, INCLUI SERVICO DE BOMBEAMENTO (NBR 8953)</t>
  </si>
  <si>
    <t>285,00</t>
  </si>
  <si>
    <t>CONCRETO USINADO BOMBEAVEL, CLASSE DE RESISTENCIA C20, COM BRITA 0 E 1, SLUMP = 130 +/- 20 MM, EXCLUI SERVICO DE BOMBEAMENTO (NBR 8953)</t>
  </si>
  <si>
    <t>300,81</t>
  </si>
  <si>
    <t>CONCRETO USINADO BOMBEAVEL, CLASSE DE RESISTENCIA C20, COM BRITA 0 E 1, SLUMP = 190 +/- 20 MM, INCLUI SERVICO DE BOMBEAMENTO (NBR 8953)</t>
  </si>
  <si>
    <t>300,16</t>
  </si>
  <si>
    <t>CONCRETO USINADO BOMBEAVEL, CLASSE DE RESISTENCIA C20, COM BRITA 0, SLUMP = 220 +/- 20 MM, INCLUI SERVICO DE BOMBEAMENTO (NBR 8953)</t>
  </si>
  <si>
    <t>363,37</t>
  </si>
  <si>
    <t>CONCRETO USINADO BOMBEAVEL, CLASSE DE RESISTENCIA C25, COM BRITA 0 E 1, SLUMP = 100 +/- 20 MM, EXCLUI SERVICO DE BOMBEAMENTO (NBR 8953)</t>
  </si>
  <si>
    <t>254,49</t>
  </si>
  <si>
    <t>CONCRETO USINADO BOMBEAVEL, CLASSE DE RESISTENCIA C25, COM BRITA 0 E 1, SLUMP = 100 +/- 20 MM, INCLUI SERVICO DE BOMBEAMENTO (NBR 8953)</t>
  </si>
  <si>
    <t>296,99</t>
  </si>
  <si>
    <t>CONCRETO USINADO BOMBEAVEL, CLASSE DE RESISTENCIA C25, COM BRITA 0 E 1, SLUMP = 130 +/- 20 MM, EXCLUI SERVICO DE BOMBEAMENTO (NBR 8953)</t>
  </si>
  <si>
    <t>318,85</t>
  </si>
  <si>
    <t>CONCRETO USINADO BOMBEAVEL, CLASSE DE RESISTENCIA C25, COM BRITA 0 E 1, SLUMP = 190 +/- 20 MM, EXCLUI SERVICO DE BOMBEAMENTO (NBR 8953)</t>
  </si>
  <si>
    <t>331,56</t>
  </si>
  <si>
    <t>CONCRETO USINADO BOMBEAVEL, CLASSE DE RESISTENCIA C30, COM BRITA 0 E 1, SLUMP = 100 +/- 20 MM, EXCLUI SERVICO DE BOMBEAMENTO (NBR 8953)</t>
  </si>
  <si>
    <t>265,79</t>
  </si>
  <si>
    <t>CONCRETO USINADO BOMBEAVEL, CLASSE DE RESISTENCIA C30, COM BRITA 0 E 1, SLUMP = 100 +/- 20 MM, INCLUI SERVICO DE BOMBEAMENTO (NBR 8953)</t>
  </si>
  <si>
    <t>306,99</t>
  </si>
  <si>
    <t>CONCRETO USINADO BOMBEAVEL, CLASSE DE RESISTENCIA C30, COM BRITA 0 E 1, SLUMP = 130 +/- 20 MM, EXCLUI SERVICO DE BOMBEAMENTO (NBR 8953)</t>
  </si>
  <si>
    <t>335,01</t>
  </si>
  <si>
    <t>CONCRETO USINADO BOMBEAVEL, CLASSE DE RESISTENCIA C30, COM BRITA 0 E 1, SLUMP = 190 +/- 20 MM, EXCLUI SERVICO DE BOMBEAMENTO (NBR 8953)</t>
  </si>
  <si>
    <t>357,39</t>
  </si>
  <si>
    <t>CONCRETO USINADO BOMBEAVEL, CLASSE DE RESISTENCIA C35, COM BRITA 0 E 1, SLUMP = 100 +/- 20 MM, EXCLUI SERVICO DE BOMBEAMENTO (NBR 8953)</t>
  </si>
  <si>
    <t>277,14</t>
  </si>
  <si>
    <t>CONCRETO USINADO BOMBEAVEL, CLASSE DE RESISTENCIA C35, COM BRITA 0 E 1, SLUMP = 100 +/- 20 MM, INCLUI SERVICO DE BOMBEAMENTO (NBR 8953)</t>
  </si>
  <si>
    <t>317,99</t>
  </si>
  <si>
    <t>CONCRETO USINADO BOMBEAVEL, CLASSE DE RESISTENCIA C40, COM BRITA 0 E 1, SLUMP = 100 +/- 20 MM, EXCLUI SERVICO DE BOMBEAMENTO (NBR 8953)</t>
  </si>
  <si>
    <t>289,49</t>
  </si>
  <si>
    <t>CONCRETO USINADO BOMBEAVEL, CLASSE DE RESISTENCIA C40, COM BRITA 0 E 1, SLUMP = 100 +/- 20 MM, INCLUI SERVICO DE BOMBEAMENTO (NBR 8953)</t>
  </si>
  <si>
    <t>CONCRETO USINADO BOMBEAVEL, CLASSE DE RESISTENCIA C45, COM BRITA 0 E 1, SLUMP = 100 +/- 20 MM, INCLUI SERVICO DE BOMBEAMENTO (NBR 8953)</t>
  </si>
  <si>
    <t>370,99</t>
  </si>
  <si>
    <t>CONCRETO USINADO BOMBEAVEL, CLASSE DE RESISTENCIA C50, COM BRITA 0 E 1, SLUMP = 100 +/- 20 MM, INCLUI SERVICO DE BOMBEAMENTO (NBR 8953)</t>
  </si>
  <si>
    <t>439,99</t>
  </si>
  <si>
    <t>CONCRETO USINADO BOMBEAVEL, CLASSE DE RESISTENCIA C60, COM BRITA 0 E 1, SLUMP = 100 +/- 20 MM, INCLUI SERVICO DE BOMBEAMENTO (NBR 8953)</t>
  </si>
  <si>
    <t>564,99</t>
  </si>
  <si>
    <t>CONCRETO USINADO BOMBEAVEL, CLASSE DE RESISTENCIA C80, COM BRITA 0 E 1, SLUMP = 100 +/- 20 MM, EXCLUI SERVICO DE BOMBEAMENTO (NBR 8953)</t>
  </si>
  <si>
    <t>779,99</t>
  </si>
  <si>
    <t>CONCRETO USINADO CONVENCIONAL (NAO BOMBEAVEL) CLASSE DE RESISTENCIA C10, COM BRITA 1 E 2, SLUMP = 80 MM +/- 10 MM (NBR 8953)</t>
  </si>
  <si>
    <t>244,45</t>
  </si>
  <si>
    <t>CONCRETO USINADO CONVENCIONAL (NAO BOMBEAVEL) CLASSE DE RESISTENCIA C15, COM BRITA 1 E 2, SLUMP = 80 MM +/- 10 MM (NBR 8953)</t>
  </si>
  <si>
    <t>246,79</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</si>
  <si>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</si>
  <si>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</si>
  <si>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</si>
  <si>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</si>
  <si>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</si>
  <si>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</si>
  <si>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</si>
  <si>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157,82</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</si>
  <si>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</si>
  <si>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</si>
  <si>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</si>
  <si>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</si>
  <si>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</si>
  <si>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</si>
  <si>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</si>
  <si>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85,98</t>
  </si>
  <si>
    <t>CONDULETE DE ALUMINIO TIPO E, PARA ELETRODUTO ROSCAVEL DE 4", COM TAMPA CEGA</t>
  </si>
  <si>
    <t>143,24</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</si>
  <si>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</si>
  <si>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</si>
  <si>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</si>
  <si>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</si>
  <si>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</si>
  <si>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</si>
  <si>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</si>
  <si>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</si>
  <si>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171,56</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</si>
  <si>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</si>
  <si>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</si>
  <si>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</si>
  <si>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</si>
  <si>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</si>
  <si>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</si>
  <si>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</si>
  <si>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123,72</t>
  </si>
  <si>
    <t>CONDULETE DE ALUMINIO TIPO T, PARA ELETRODUTO ROSCAVEL DE 4", COM TAMPA CEGA</t>
  </si>
  <si>
    <t>169,78</t>
  </si>
  <si>
    <t>CONDULETE DE ALUMINIO TIPO TB, PARA ELETRODUTO ROSCAVEL DE 3", COM TAMPA CEGA</t>
  </si>
  <si>
    <t>91,09</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</si>
  <si>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</si>
  <si>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</si>
  <si>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</si>
  <si>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</si>
  <si>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</si>
  <si>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</si>
  <si>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12,13</t>
  </si>
  <si>
    <t>CONDULETE DE ALUMINIO TIPO X, PARA ELETRODUTO ROSCAVEL DE 3", COM TAMPA CEGA</t>
  </si>
  <si>
    <t>101,88</t>
  </si>
  <si>
    <t>CONDULETE DE ALUMINIO TIPO X, PARA ELETRODUTO ROSCAVEL DE 4", COM TAMPA CEGA</t>
  </si>
  <si>
    <t>169,60</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</si>
  <si>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</si>
  <si>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</si>
  <si>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</si>
  <si>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</si>
  <si>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</si>
  <si>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</si>
  <si>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</si>
  <si>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</si>
  <si>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</si>
  <si>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</si>
  <si>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</si>
  <si>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</si>
  <si>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</si>
  <si>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</si>
  <si>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</si>
  <si>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</si>
  <si>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</si>
  <si>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</si>
  <si>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</si>
  <si>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</si>
  <si>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</si>
  <si>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</si>
  <si>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</si>
  <si>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</si>
  <si>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135,41</t>
  </si>
  <si>
    <t>CONE DE SINALIZACAO EM PVC RIGIDO COM FAIXA REFLETIVA, H = 70 / 76 CM</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</si>
  <si>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</si>
  <si>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</si>
  <si>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</si>
  <si>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</si>
  <si>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</si>
  <si>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</si>
  <si>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</si>
  <si>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</si>
  <si>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14,21</t>
  </si>
  <si>
    <t>CONECTOR CURVO 90 GRAUS DE ALUMINIO, BITOLA 1 1/2", PARA ADAPTAR ENTRADA DE ELETRODUTO METALICO FLEXIVEL EM QUADROS</t>
  </si>
  <si>
    <t>16,90</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</si>
  <si>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</si>
  <si>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</si>
  <si>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</si>
  <si>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</si>
  <si>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80,43</t>
  </si>
  <si>
    <t>CONECTOR CURVO 90 GRAUS DE ALUMINIO, BITOLA 2", PARA ADAPTAR ENTRADA DE ELETRODUTO METALICO FLEXIVEL EM QUADROS</t>
  </si>
  <si>
    <t>34,24</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</si>
  <si>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</si>
  <si>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</si>
  <si>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</si>
  <si>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178,51</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</si>
  <si>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</si>
  <si>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</si>
  <si>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</si>
  <si>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</si>
  <si>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</si>
  <si>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</si>
  <si>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</si>
  <si>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</si>
  <si>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</si>
  <si>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</si>
  <si>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</si>
  <si>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</si>
  <si>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</si>
  <si>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</si>
  <si>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</si>
  <si>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</si>
  <si>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</si>
  <si>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</si>
  <si>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</si>
  <si>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</si>
  <si>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</si>
  <si>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</si>
  <si>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</si>
  <si>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</si>
  <si>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</si>
  <si>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</si>
  <si>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</si>
  <si>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</si>
  <si>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</si>
  <si>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</si>
  <si>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</si>
  <si>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</si>
  <si>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</si>
  <si>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22,10</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</si>
  <si>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</si>
  <si>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</si>
  <si>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</si>
  <si>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</si>
  <si>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</si>
  <si>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</si>
  <si>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73,40</t>
  </si>
  <si>
    <t>CONECTOR, CPVC, SOLDAVEL, 42 MM X 1 1/2", PARA AGUA QUENTE</t>
  </si>
  <si>
    <t>89,70</t>
  </si>
  <si>
    <t>CONEXAO FIXA, ROSCA FEMEA, EM PLASTICO, DN 16 MM X 1/2", PARA CONEXAO COM CRIMPAGEM EM TUBO PEX</t>
  </si>
  <si>
    <t>CONEXAO FIXA, ROSCA FEMEA, EM PLASTICO, DN 16 MM X 3/4", PARA CONEXAO COM CRIMPAGEM EM TUBO PEX</t>
  </si>
  <si>
    <t>CONEXAO FIXA, ROSCA FEMEA, EM PLASTICO, DN 20 MM X 1/2", PARA CONEXAO COM CRIMPAGEM EM TUBO PEX</t>
  </si>
  <si>
    <t>CONEXAO FIXA, ROSCA FEMEA, EM PLASTICO, DN 20 MM X 3/4", PARA CONEXAO COM CRIMPAGEM EM TUBO PEX</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</si>
  <si>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</si>
  <si>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</si>
  <si>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</si>
  <si>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</si>
  <si>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</si>
  <si>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</si>
  <si>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</si>
  <si>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</si>
  <si>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</si>
  <si>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</si>
  <si>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</si>
  <si>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</si>
  <si>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</si>
  <si>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</si>
  <si>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</si>
  <si>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</si>
  <si>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</si>
  <si>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</si>
  <si>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</si>
  <si>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</si>
  <si>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</si>
  <si>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</si>
  <si>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</si>
  <si>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</si>
  <si>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CONJUNTO ARRUELAS DE VEDACAO 5/16" PARA TELHA FIBROCIMENTO (UMA ARRUELA METALICA E UMA ARRUELA PVC - CONICAS)</t>
  </si>
  <si>
    <t xml:space="preserve">CJ    </t>
  </si>
  <si>
    <t>CONJUNTO DE FECHADURA DE SOBREPOR EM FERRO PINTADO, SEM MACANETA, COM CHAVE GRANDE (SEM CILINDRO) - TIPO CAIXAO - COMPLETA</t>
  </si>
  <si>
    <t>CONJUNTO DE FERRAGENS PIVO, PARA PORTA PIVOTANTE DE ATE 100 KG, REGULAVEL COM ESFERA , CROMADO - SUPERIOR E INFERIOR - COMPLETO</t>
  </si>
  <si>
    <t>55,64</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</si>
  <si>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</si>
  <si>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</si>
  <si>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</si>
  <si>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</si>
  <si>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2.386,66</t>
  </si>
  <si>
    <t>CONJUNTO PARA QUADRA DE  VOLEI COM POSTES EM TUBO DE ACO GALVANIZADO 3", H = *255* CM, PINTURA EM TINTA ESMALTE SINTETICO, REDE DE NYLON COM 2 MM, MALHA 10 X 10 CM E ANTENAS OFICIAIS EM FIBRA DE VIDRO</t>
  </si>
  <si>
    <t>1.448,91</t>
  </si>
  <si>
    <t>CONTAINER ALMOXARIFADO, DE *2,40* X *6,00* M, PADRAO SIMPLES, SEM REVESTIMENTO E SEM DIVISORIAS INTERNOS E SEM SANITARIO, PARA USO EM CANTEIRO DE OBRAS</t>
  </si>
  <si>
    <t>CONTATOR TRIPOLAR, CORRENTE DE *110* A, TENSAO NOMINAL DE *500* V, CATEGORIA AC-2 E AC-3</t>
  </si>
  <si>
    <t>1.389,89</t>
  </si>
  <si>
    <t>CONTATOR TRIPOLAR, CORRENTE DE *185* A, TENSAO NOMINAL DE *500* V, CATEGORIA AC-2 E AC-3</t>
  </si>
  <si>
    <t>2.078,75</t>
  </si>
  <si>
    <t>CONTATOR TRIPOLAR, CORRENTE DE *22* A, TENSAO NOMINAL DE *500* V, CATEGORIA AC-2 E AC-3</t>
  </si>
  <si>
    <t>145,19</t>
  </si>
  <si>
    <t>CONTATOR TRIPOLAR, CORRENTE DE *265* A, TENSAO NOMINAL DE *500* V, CATEGORIA AC-2 E AC-3</t>
  </si>
  <si>
    <t>4.690,88</t>
  </si>
  <si>
    <t>CONTATOR TRIPOLAR, CORRENTE DE *38* A, TENSAO NOMINAL DE *500* V, CATEGORIA AC-2 E AC-3</t>
  </si>
  <si>
    <t>305,85</t>
  </si>
  <si>
    <t>CONTATOR TRIPOLAR, CORRENTE DE *500* A, TENSAO NOMINAL DE *500* V, CATEGORIA AC-2 E AC-3</t>
  </si>
  <si>
    <t>11.416,49</t>
  </si>
  <si>
    <t>CONTATOR TRIPOLAR, CORRENTE DE *65* A, TENSAO NOMINAL DE *500* V, CATEGORIA AC-2 E AC-3</t>
  </si>
  <si>
    <t>CONTATOR TRIPOLAR, CORRENTE DE 12 A, TENSAO NOMINAL DE *500* V, CATEGORIA AC-2 E AC-3</t>
  </si>
  <si>
    <t>CONTATOR TRIPOLAR, CORRENTE DE 25 A, TENSAO NOMINAL DE *500* V, CATEGORIA AC-2 E AC-3</t>
  </si>
  <si>
    <t>162,88</t>
  </si>
  <si>
    <t>CONTATOR TRIPOLAR, CORRENTE DE 250 A, TENSAO NOMINAL DE *500* V, PARA ACIONAMENTO DE CAPACITORES</t>
  </si>
  <si>
    <t>3.586,28</t>
  </si>
  <si>
    <t>CONTATOR TRIPOLAR, CORRENTE DE 300 A, TENSAO NOMINAL DE *500* V, CATEGORIA AC-2 E AC-3</t>
  </si>
  <si>
    <t>5.515,76</t>
  </si>
  <si>
    <t>CONTATOR TRIPOLAR, CORRENTE DE 32 A, TENSAO NOMINAL DE *500* V, CATEGORIA AC-2 E AC-3</t>
  </si>
  <si>
    <t>252,09</t>
  </si>
  <si>
    <t>CONTATOR TRIPOLAR, CORRENTE DE 400 A, TENSAO NOMINAL DE *500* V, CATEGORIA AC-2 E AC-3</t>
  </si>
  <si>
    <t>6.584,62</t>
  </si>
  <si>
    <t>CONTATOR TRIPOLAR, CORRENTE DE 45 A, TENSAO NOMINAL DE *500* V, CATEGORIA AC-2 E AC-3</t>
  </si>
  <si>
    <t>450,85</t>
  </si>
  <si>
    <t>CONTATOR TRIPOLAR, CORRENTE DE 630 A, TENSAO NOMINAL DE *500* V, CATEGORIA AC-2 E AC-3</t>
  </si>
  <si>
    <t>16.185,32</t>
  </si>
  <si>
    <t>CONTATOR TRIPOLAR, CORRENTE DE 75 A, TENSAO NOMINAL DE *500* V, CATEGORIA AC-2 E AC-3</t>
  </si>
  <si>
    <t>846,63</t>
  </si>
  <si>
    <t>CONTATOR TRIPOLAR, CORRENTE DE 9 A, TENSAO NOMINAL DE *500* V, CATEGORIA AC-2 E AC-3</t>
  </si>
  <si>
    <t>111,51</t>
  </si>
  <si>
    <t>CONTATOR TRIPOLAR, CORRENTE DE 95 A, TENSAO NOMINAL DE *500* V, CATEGORIA AC-2 E AC-3</t>
  </si>
  <si>
    <t>1.163,40</t>
  </si>
  <si>
    <t>CONTRA-PORCA SEXTAVADA, DIAMETRO NOMINAL 1 3/8", ALTURA 35 MM</t>
  </si>
  <si>
    <t>COORDENADOR / GERENTE DE OBRA</t>
  </si>
  <si>
    <t>COORDENADOR / GERENTE DE OBRA (MENSALISTA)</t>
  </si>
  <si>
    <t>CORANTE LIQUIDO PARA TINTA PVA, BISNAGA 50 ML</t>
  </si>
  <si>
    <t>CORDA DE POLIAMIDA 12 MM TIPO BOMBEIRO, PARA TRABALHO EM ALTURA</t>
  </si>
  <si>
    <t xml:space="preserve">100M  </t>
  </si>
  <si>
    <t>384,14</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</si>
  <si>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</si>
  <si>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</si>
  <si>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</si>
  <si>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</si>
  <si>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</si>
  <si>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</si>
  <si>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</si>
  <si>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</si>
  <si>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</si>
  <si>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</si>
  <si>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9.371,92</t>
  </si>
  <si>
    <t>CORTADEIRA HIDRAULICA DE VERGALHAO, PARA ACO DE DIAMETRO ATE 50 MM, MOTOR ELETRICO TRIFASICO, POTENCIA DE 5,5 HP A 7,5 HP</t>
  </si>
  <si>
    <t>77.258,93</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</si>
  <si>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</si>
  <si>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</si>
  <si>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</si>
  <si>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</si>
  <si>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456,68</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</si>
  <si>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</si>
  <si>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</si>
  <si>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</si>
  <si>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</si>
  <si>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</si>
  <si>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</si>
  <si>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</si>
  <si>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192,73</t>
  </si>
  <si>
    <t>COTOVELO DE COBRE 90 GRAUS (REF 607) SEM ANEL DE SOLDA, BOLSA X BOLSA, 79 MM</t>
  </si>
  <si>
    <t>184,81</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</si>
  <si>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</si>
  <si>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</si>
  <si>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</si>
  <si>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</si>
  <si>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</si>
  <si>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</si>
  <si>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70,01</t>
  </si>
  <si>
    <t>COTOVELO DE REDUCAO 90 GRAUS DE FERRO GALVANIZADO, COM ROSCA BSP, DE 2" X 1 1/2"</t>
  </si>
  <si>
    <t>39,54</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</si>
  <si>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</si>
  <si>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</si>
  <si>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</si>
  <si>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</si>
  <si>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</si>
  <si>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</si>
  <si>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65,52</t>
  </si>
  <si>
    <t>COTOVELO 45 GRAUS DE FERRO GALVANIZADO, COM ROSCA BSP, DE 2"</t>
  </si>
  <si>
    <t>COTOVELO 45 GRAUS DE FERRO GALVANIZADO, COM ROSCA BSP, DE 3/4"</t>
  </si>
  <si>
    <t>COTOVELO 45 GRAUS DE FERRO GALVANIZADO, COM ROSCA BSP, DE 3"</t>
  </si>
  <si>
    <t>COTOVELO 45 GRAUS DE FERRO GALVANIZADO, COM ROSCA BSP, DE 4"</t>
  </si>
  <si>
    <t>167,85</t>
  </si>
  <si>
    <t>COTOVELO 45 GRAUS, PEAD PE 100, DE 125 MM, PARA ELETROFUSAO</t>
  </si>
  <si>
    <t>146,93</t>
  </si>
  <si>
    <t>COTOVELO 45 GRAUS, PEAD PE 100, DE 200 MM, PARA ELETROFUSAO</t>
  </si>
  <si>
    <t>960,63</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</si>
  <si>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</si>
  <si>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</si>
  <si>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</si>
  <si>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</si>
  <si>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26,35</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</si>
  <si>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</si>
  <si>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</si>
  <si>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</si>
  <si>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</si>
  <si>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76,93</t>
  </si>
  <si>
    <t>COTOVELO 90 GRAUS DE FERRO GALVANIZADO, COM ROSCA BSP MACHO/FEMEA, DE 2"</t>
  </si>
  <si>
    <t>COTOVELO 90 GRAUS DE FERRO GALVANIZADO, COM ROSCA BSP MACHO/FEMEA, DE 3/4"</t>
  </si>
  <si>
    <t>COTOVELO 90 GRAUS DE FERRO GALVANIZADO, COM ROSCA BSP MACHO/FEMEA, DE 3"</t>
  </si>
  <si>
    <t>117,00</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</si>
  <si>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</si>
  <si>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</si>
  <si>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</si>
  <si>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</si>
  <si>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</si>
  <si>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</si>
  <si>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</si>
  <si>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</si>
  <si>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83,20</t>
  </si>
  <si>
    <t>COTOVELO 90 GRAUS DE FERRO GALVANIZADO, COM ROSCA BSP, DE 4"</t>
  </si>
  <si>
    <t>COTOVELO 90 GRAUS DE FERRO GALVANIZADO, COM ROSCA BSP, DE 5"</t>
  </si>
  <si>
    <t>230,88</t>
  </si>
  <si>
    <t>COTOVELO 90 GRAUS DE FERRO GALVANIZADO, COM ROSCA BSP, DE 6"</t>
  </si>
  <si>
    <t>590,13</t>
  </si>
  <si>
    <t>COTOVELO 90 GRAUS, PEAD PE 100, DE 125 MM, PARA ELETROFUSAO</t>
  </si>
  <si>
    <t>COTOVELO 90 GRAUS, PEAD PE 100, DE 20 MM, PARA ELETROFUSAO</t>
  </si>
  <si>
    <t>COTOVELO 90 GRAUS, PEAD PE 100, DE 200 MM, PARA ELETROFUSAO</t>
  </si>
  <si>
    <t>1.369,99</t>
  </si>
  <si>
    <t>COTOVELO 90 GRAUS, PEAD PE 100, DE 32 MM, PARA ELETROFUSAO</t>
  </si>
  <si>
    <t>COTOVELO 90 GRAUS, PEAD PE 100, DE 63 MM, PARA ELETROFUSAO</t>
  </si>
  <si>
    <t>46,07</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</si>
  <si>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</si>
  <si>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</si>
  <si>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</si>
  <si>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</si>
  <si>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</si>
  <si>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CREMONA COM CASTANHA BIPARTIDA, COM VARA DE 1.20 M, EM LATAO CROMADO, PARA PORTAS E JANELAS - COMPLETA</t>
  </si>
  <si>
    <t>CREMONA COM CASTANHA BIPARTIDA, COM VARA DE 1.50 M, EM LATAO CROMADO, PARA PORTAS E JANELAS - COMPLETA</t>
  </si>
  <si>
    <t>CREMONA LATAO CROMADO, COM CASTANHA BIPARTIDA E PRESILHAS, MEDIDAS APROXIMADAS DE 113 X 40 X 35 MM (NAO INCL VARA FERRO)</t>
  </si>
  <si>
    <t>CRUZETA DE CONCRETO LEVE, COMP. 2000 MM SECAO, 90 X 90 MM</t>
  </si>
  <si>
    <t>CRUZETA DE EUCALIPTO TRATADO, OU EQUIVALENTE DA REGIAO, *2,4* M, SECAO *9 X 11,5* CM</t>
  </si>
  <si>
    <t>70,92</t>
  </si>
  <si>
    <t>CRUZETA DE FERRO GALVANIZADO, COM ROSCA BSP, DE 1 1/2"</t>
  </si>
  <si>
    <t>49,82</t>
  </si>
  <si>
    <t>CRUZETA DE FERRO GALVANIZADO, COM ROSCA BSP, DE 1 1/4"</t>
  </si>
  <si>
    <t>CRUZETA DE FERRO GALVANIZADO, COM ROSCA BSP, DE 1/2"</t>
  </si>
  <si>
    <t>CRUZETA DE FERRO GALVANIZADO, COM ROSCA BSP, DE 1"</t>
  </si>
  <si>
    <t>26,83</t>
  </si>
  <si>
    <t>CRUZETA DE FERRO GALVANIZADO, COM ROSCA BSP, DE 2 1/2"</t>
  </si>
  <si>
    <t>CRUZETA DE FERRO GALVANIZADO, COM ROSCA BSP, DE 2"</t>
  </si>
  <si>
    <t>CRUZETA DE FERRO GALVANIZADO, COM ROSCA BSP, DE 3/4"</t>
  </si>
  <si>
    <t>19,18</t>
  </si>
  <si>
    <t>CRUZETA DE FERRO GALVANIZADO, COM ROSCA BSP, DE 3"</t>
  </si>
  <si>
    <t>178,65</t>
  </si>
  <si>
    <t>CUBA ACO INOX (AISI 304) DE EMBUTIR COM VALVULA DE 3 1/2 ", DE *56 X 33 X 12* CM</t>
  </si>
  <si>
    <t>152,27</t>
  </si>
  <si>
    <t>CUBA ACO INOX (AISI 304) DE EMBUTIR COM VALVULA 3 1/2 ", DE *40 X 34 X 12* CM</t>
  </si>
  <si>
    <t>105,47</t>
  </si>
  <si>
    <t>CUBA ACO INOX (AISI 304) DE EMBUTIR COM VALVULA 3 1/2 ", DE *46 X 30 X 12* CM</t>
  </si>
  <si>
    <t>138,50</t>
  </si>
  <si>
    <t>CUMEEIRA ALUMINIO ONDULADA, COMPRIMENTO = *1,12* M, E = 0,8 MM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</si>
  <si>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</si>
  <si>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</si>
  <si>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</si>
  <si>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</si>
  <si>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</si>
  <si>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ESTRUTURAL DE FIBROCIMENTO 2 ABAS, E = 6 MM, DE 1050 X 935 MM (SEM AMIANTO)</t>
  </si>
  <si>
    <t>85,26</t>
  </si>
  <si>
    <t>CUMEEIRA NORMAL PARA TELHA ONDULADA DE FIBROCIMENTO, E = 6 MM, ABA 300 MM, COMPRIMENTO 1100 MM (SEM AMIANTO)</t>
  </si>
  <si>
    <t>43,11</t>
  </si>
  <si>
    <t>CUMEEIRA PARA TELHA CERAMICA, COMPRIMENTO DE *41* CM, RENDIMENTO DE *3* TELHAS/M</t>
  </si>
  <si>
    <t>CUMEEIRA PARA TELHA DE CONCRETO, PARA 2 AGUAS DE TELHADO, COR CINZA, RENDIMENTO DE *3* TELHAS/M (COLETADO CAIXA)</t>
  </si>
  <si>
    <t>CUMEEIRA SHED PARA TELHA ONDULADA DE FIBROCIMENTO, E = 6 MM, ABA 280 MM, COMPRIMENTO 1100 MM (SEM AMIANTO)</t>
  </si>
  <si>
    <t>29,21</t>
  </si>
  <si>
    <t>CUMEEIRA UNIVERSAL PARA TELHA ONDULADA DE FIBROCIMENTO, E = 6 MM, ABA 210 MM, COMPRIMENTO 1100 MM (SEM AMIANTO)</t>
  </si>
  <si>
    <t>30,23</t>
  </si>
  <si>
    <t>CURVA CPVC, 90 GRAUS, SOLDAVEL, 22 MM, PARA AGUA QUENTE</t>
  </si>
  <si>
    <t>CURVA CPVC, 90 GRAUS, SOLDAVEL, 28 MM, PARA AGUA QUENTE</t>
  </si>
  <si>
    <t>CURVA CPVC, 90 GRAUS, SOLDAVEL,15 MM, PARA AGUA QUENTE</t>
  </si>
  <si>
    <t>CURVA CURTA PVC, PB, JE, 45 GRAUS, DN 100 MM, PARA REDE COLETORA ESGOTO (NBR 10569)</t>
  </si>
  <si>
    <t>CURVA CURTA PVC, PB, JE, 90 GRAUS, DN 100 MM, PARA REDE COLETORA ESGOTO (NBR 10569)</t>
  </si>
  <si>
    <t>CURVA DE PVC 45 GRAUS, SOLDAVEL, 110 MM, PARA AGUA FRIA PREDIAL (NBR 5648)</t>
  </si>
  <si>
    <t>108,06</t>
  </si>
  <si>
    <t>CURVA DE PVC 45 GRAUS, SOLDAVEL, 20 MM, PARA AGUA FRIA PREDIAL (NBR 5648)</t>
  </si>
  <si>
    <t>CURVA DE PVC 45 GRAUS, SOLDAVEL, 25 MM, PARA AGUA FRIA PREDIAL (NBR 5648)</t>
  </si>
  <si>
    <t>CURVA DE PVC 45 GRAUS, SOLDAVEL, 32 MM, PARA AGUA FRIA PREDIAL (NBR 5648)</t>
  </si>
  <si>
    <t>CURVA DE PVC 45 GRAUS, SOLDAVEL, 40 MM, PARA AGUA FRIA PREDIAL (NBR 5648)</t>
  </si>
  <si>
    <t>5,05</t>
  </si>
  <si>
    <t>CURVA DE PVC 45 GRAUS, SOLDAVEL, 50 MM, PARA AGUA FRIA PREDIAL (NBR 5648)</t>
  </si>
  <si>
    <t>CURVA DE PVC 45 GRAUS, SOLDAVEL, 60 MM, PARA AGUA FRIA PREDIAL (NBR 5648)</t>
  </si>
  <si>
    <t>CURVA DE PVC 45 GRAUS, SOLDAVEL, 75 MM, PARA AGUA FRIA PREDIAL (NBR 5648)</t>
  </si>
  <si>
    <t>25,05</t>
  </si>
  <si>
    <t>CURVA DE PVC 45 GRAUS, SOLDAVEL, 85 MM, PARA AGUA FRIA PREDIAL (NBR 5648)</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</si>
  <si>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</si>
  <si>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</si>
  <si>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</si>
  <si>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</si>
  <si>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</si>
  <si>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</si>
  <si>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60 MM, PARA AGUA FRIA PREDIAL (NBR 5648)</t>
  </si>
  <si>
    <t>29,70</t>
  </si>
  <si>
    <t>CURVA DE PVC 90 GRAUS, SOLDAVEL, 75 MM, PARA AGUA FRIA PREDIAL (NBR 5648)</t>
  </si>
  <si>
    <t>CURVA DE PVC 90 GRAUS, SOLDAVEL, 85 MM, PARA AGUA FRIA PREDIAL (NBR 5648)</t>
  </si>
  <si>
    <t>60,68</t>
  </si>
  <si>
    <t>CURVA DE PVC, 45 GRAUS, SERIE R, DN 100 MM, PARA ESGOTO PREDIAL</t>
  </si>
  <si>
    <t>CURVA DE PVC, 90 GRAUS, SERIE R, DN 100 MM, PARA ESGOTO PREDIAL</t>
  </si>
  <si>
    <t>CURVA DE PVC, 90 GRAUS, SERIE R, DN 50 MM, PARA ESGOTO PREDIAL</t>
  </si>
  <si>
    <t>23,39</t>
  </si>
  <si>
    <t>CURVA DE PVC, 90 GRAUS, SERIE R, DN 75 MM, PARA ESGOTO PREDIAL</t>
  </si>
  <si>
    <t>34,19</t>
  </si>
  <si>
    <t>CURVA DE TRANSPOSICAO BRONZE/LATAO (REF 736) SEM ANEL DE SOLDA, BOLSA X BOLSA, 15 MM</t>
  </si>
  <si>
    <t>CURVA DE TRANSPOSICAO BRONZE/LATAO (REF 736) SEM ANEL DE SOLDA, BOLSA X BOLSA, 22 MM</t>
  </si>
  <si>
    <t>23,43</t>
  </si>
  <si>
    <t>CURVA DE TRANSPOSICAO BRONZE/LATAO (REF 736) SEM ANEL DE SOLDA, BOLSA X BOLSA, 28 MM</t>
  </si>
  <si>
    <t>CURVA DE TRANSPOSICAO, CPVC, SOLDAVEL, 15 MM</t>
  </si>
  <si>
    <t>CURVA DE TRANSPOSICAO, CPVC, SOLDAVEL, 22 MM</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</si>
  <si>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</si>
  <si>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</si>
  <si>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</si>
  <si>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</si>
  <si>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22,35</t>
  </si>
  <si>
    <t>CURVA LONGA PVC, PB, JE, 45 GRAUS, DN 150 MM, PARA REDE COLETORA ESGOTO (NBR 10569)</t>
  </si>
  <si>
    <t>82,42</t>
  </si>
  <si>
    <t>CURVA LONGA PVC, PB, JE, 90 GRAUS, DN 100 MM, PARA REDE COLETORA ESGOTO (NBR 10569)</t>
  </si>
  <si>
    <t>32,44</t>
  </si>
  <si>
    <t>CURVA LONGA PVC, PB, JE, 90 GRAUS, DN 150 MM, PARA REDE COLETORA ESGOTO (NBR 10569)</t>
  </si>
  <si>
    <t>118,35</t>
  </si>
  <si>
    <t>CURVA PPR 90 GRAUS, DN 20 MM, PARA AGUA QUENTE PREDIAL</t>
  </si>
  <si>
    <t>CURVA PPR 90 GRAUS, DN 25 MM, PARA AGUA QUENTE PREDIAL</t>
  </si>
  <si>
    <t>CURVA PVC CURTA 90 G, DN 50 MM, PARA ESGOTO PREDIAL</t>
  </si>
  <si>
    <t>CURVA PVC CURTA 90 GRAUS, DN 40 MM, PARA ESGOTO PREDIAL</t>
  </si>
  <si>
    <t>CURVA PVC CURTA 90 GRAUS, DN 75 MM, PARA ESGOTO PREDIAL</t>
  </si>
  <si>
    <t>CURVA PVC CURTA 90 GRAUS, 100 MM, PARA ESGOTO PREDIAL</t>
  </si>
  <si>
    <t>CURVA PVC LEVE, 90 GRAUS, COM PONTA E BOLSA LISA, DN 150 MM</t>
  </si>
  <si>
    <t>CURVA PVC LEVE, 90 GRAUS, COM PONTA E BOLSA LISA, DN 250 MM</t>
  </si>
  <si>
    <t>527,06</t>
  </si>
  <si>
    <t>CURVA PVC LEVE, 90 GRAUS, COM PONTA E BOLSA LISA, DN 300 MM</t>
  </si>
  <si>
    <t>820,95</t>
  </si>
  <si>
    <t>CURVA PVC LONGA 45 GRAUS, 100 MM, PARA ESGOTO PREDIAL</t>
  </si>
  <si>
    <t>CURVA PVC LONGA 45G, DN 50 MM, PARA ESGOTO PREDIAL</t>
  </si>
  <si>
    <t>CURVA PVC LONGA 45G, DN 75 MM, PARA ESGOTO PREDIAL</t>
  </si>
  <si>
    <t>CURVA PVC LONGA 90 GRAUS, 100 MM, PARA ESGOTO PREDIAL</t>
  </si>
  <si>
    <t>39,97</t>
  </si>
  <si>
    <t>CURVA PVC LONGA 90 GRAUS, 40 MM, PARA ESGOTO PREDIAL</t>
  </si>
  <si>
    <t>CURVA PVC LONGA 90 GRAUS, 50 MM, PARA ESGOTO PREDIAL</t>
  </si>
  <si>
    <t>CURVA PVC LONGA 90 GRAUS, 75 MM, PARA ESGOTO PREDIAL</t>
  </si>
  <si>
    <t>CURVA PVC PBA, JE, PB, 22 GRAUS, DN 100 / DE 110 MM, PARA REDE AGUA (NBR 10351)</t>
  </si>
  <si>
    <t>101,72</t>
  </si>
  <si>
    <t>CURVA PVC PBA, JE, PB, 22 GRAUS, DN 50 / DE 60 MM, PARA REDE AGUA (NBR 10351)</t>
  </si>
  <si>
    <t>CURVA PVC PBA, JE, PB, 22 GRAUS, DN 75 / DE 85 MM, PARA REDE AGUA (NBR 10351)</t>
  </si>
  <si>
    <t>41,81</t>
  </si>
  <si>
    <t>CURVA PVC PBA, JE, PB, 45 GRAUS, DN 100 / DE 110 MM, PARA REDE AGUA (NBR 10351)</t>
  </si>
  <si>
    <t>CURVA PVC PBA, JE, PB, 45 GRAUS, DN 50 / DE 60 MM, PARA REDE AGUA (NBR 10351)</t>
  </si>
  <si>
    <t>CURVA PVC PBA, JE, PB, 45 GRAUS, DN 75 / DE 85 MM, PARA REDE AGUA (NBR 10351)</t>
  </si>
  <si>
    <t>54,27</t>
  </si>
  <si>
    <t>CURVA PVC PBA, JE, PB, 90 GRAUS, DN 100 / DE 110 MM, PARA REDE AGUA (NBR 10351)</t>
  </si>
  <si>
    <t>122,92</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</si>
  <si>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</si>
  <si>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</si>
  <si>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</si>
  <si>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</si>
  <si>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</si>
  <si>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</si>
  <si>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</si>
  <si>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CURVA PVC 90 GRAUS, ROSCAVEL, 3/4",  AGUA FRIA PREDIAL</t>
  </si>
  <si>
    <t>CURVA PVC, BB, JE, 45 GRAUS, DN 200 MM, PARA TUBO CORRUGADO E/OU LISO, REDE COLETORA ESGOTO (NBR 10569)</t>
  </si>
  <si>
    <t>262,57</t>
  </si>
  <si>
    <t>CURVA PVC, BB, JE, 45 GRAUS, DN 250 MM, PARA TUBO CORRUGADO E/OU LISO, REDE COLETORA ESGOTO (NBR 10569)</t>
  </si>
  <si>
    <t>431,92</t>
  </si>
  <si>
    <t>CURVA PVC, BB, JE, 90 GRAUS, DN 200 MM, PARA TUBO CORRUGADO E/OU LISO, REDE COLETORA ESGOTO (NBR 10569)</t>
  </si>
  <si>
    <t>328,41</t>
  </si>
  <si>
    <t>CURVA PVC, BB, JE, 90 GRAUS, DN 250 MM, PARA TUBO CORRUGADO E/OU LISO, REDE COLETORA ESGOTO (NBR 10569)</t>
  </si>
  <si>
    <t>485,51</t>
  </si>
  <si>
    <t>CURVA PVC, SERIE R, 87.30 GRAUS, CURTA, 100 MM, PARA ESGOTO PREDIAL (PARA PE-DE-COLUNA)</t>
  </si>
  <si>
    <t>CURVA PVC, SERIE R, 87.30 GRAUS, CURTA, 150 MM, PARA ESGOTO PREDIAL (PARA PE-DE-COLUNA)</t>
  </si>
  <si>
    <t>127,31</t>
  </si>
  <si>
    <t>CURVA PVC, SERIE R, 87.30 GRAUS, CURTA, 75 MM, PARA ESGOTO PREDIAL (PARA PE-DE-COLUNA)</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</si>
  <si>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</si>
  <si>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</si>
  <si>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</si>
  <si>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</si>
  <si>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197,89</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</si>
  <si>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</si>
  <si>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</si>
  <si>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</si>
  <si>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</si>
  <si>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</si>
  <si>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27,82</t>
  </si>
  <si>
    <t>CURVA 135 GRAUS, PARA ELETRODUTO, EM ACO GALVANIZADO ELETROLITICO, DIAMETRO DE 50 MM (2")</t>
  </si>
  <si>
    <t>42,31</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</si>
  <si>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</si>
  <si>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</si>
  <si>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</si>
  <si>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</si>
  <si>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</si>
  <si>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</si>
  <si>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</si>
  <si>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</si>
  <si>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</si>
  <si>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</si>
  <si>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</si>
  <si>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</si>
  <si>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</si>
  <si>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</si>
  <si>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</si>
  <si>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156,39</t>
  </si>
  <si>
    <t>CURVA 45 GRAUS DE FERRO GALVANIZADO, COM ROSCA BSP FEMEA, DE 1 1/2"</t>
  </si>
  <si>
    <t>CURVA 45 GRAUS DE FERRO GALVANIZADO, COM ROSCA BSP FEMEA, DE 1 1/4"</t>
  </si>
  <si>
    <t>39,08</t>
  </si>
  <si>
    <t>CURVA 45 GRAUS DE FERRO GALVANIZADO, COM ROSCA BSP FEMEA, DE 1/2"</t>
  </si>
  <si>
    <t>CURVA 45 GRAUS DE FERRO GALVANIZADO, COM ROSCA BSP FEMEA, DE 1"</t>
  </si>
  <si>
    <t>31,79</t>
  </si>
  <si>
    <t>CURVA 45 GRAUS DE FERRO GALVANIZADO, COM ROSCA BSP FEMEA, DE 2 1/2"</t>
  </si>
  <si>
    <t>130,02</t>
  </si>
  <si>
    <t>CURVA 45 GRAUS DE FERRO GALVANIZADO, COM ROSCA BSP FEMEA, DE 2"</t>
  </si>
  <si>
    <t>86,31</t>
  </si>
  <si>
    <t>CURVA 45 GRAUS DE FERRO GALVANIZADO, COM ROSCA BSP FEMEA, DE 3/4"</t>
  </si>
  <si>
    <t>CURVA 45 GRAUS DE FERRO GALVANIZADO, COM ROSCA BSP FEMEA, DE 3"</t>
  </si>
  <si>
    <t>189,10</t>
  </si>
  <si>
    <t>CURVA 45 GRAUS DE FERRO GALVANIZADO, COM ROSCA BSP FEMEA, DE 4"</t>
  </si>
  <si>
    <t>389,83</t>
  </si>
  <si>
    <t>CURVA 45 GRAUS DE FERRO GALVANIZADO, COM ROSCA BSP MACHO/FEMEA, DE 1 1/2"</t>
  </si>
  <si>
    <t>41,21</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</si>
  <si>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</si>
  <si>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</si>
  <si>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</si>
  <si>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</si>
  <si>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</si>
  <si>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64,55</t>
  </si>
  <si>
    <t>CURVA 45 GRAUS DE FERRO GALVANIZADO, COM ROSCA BSP MACHO/FEMEA, DE 3/4"</t>
  </si>
  <si>
    <t>CURVA 45 GRAUS DE FERRO GALVANIZADO, COM ROSCA BSP MACHO/FEMEA, DE 3"</t>
  </si>
  <si>
    <t>162,96</t>
  </si>
  <si>
    <t>CURVA 45 GRAUS EM ACO CARBONO, SOLDAVEL, PRESSAO 3.000 LBS, DN 1 1/2"</t>
  </si>
  <si>
    <t>61,73</t>
  </si>
  <si>
    <t>CURVA 45 GRAUS EM ACO CARBONO, SOLDAVEL, PRESSAO 3.000 LBS, DN 1 1/4"</t>
  </si>
  <si>
    <t>42,26</t>
  </si>
  <si>
    <t>CURVA 45 GRAUS EM ACO CARBONO, SOLDAVEL, PRESSAO 3.000 LBS, DN 1/2"</t>
  </si>
  <si>
    <t>CURVA 45 GRAUS EM ACO CARBONO, SOLDAVEL, PRESSAO 3.000 LBS, DN 1"</t>
  </si>
  <si>
    <t>CURVA 45 GRAUS EM ACO CARBONO, SOLDAVEL, PRESSAO 3.000 LBS, DN 2 1/2"</t>
  </si>
  <si>
    <t>175,34</t>
  </si>
  <si>
    <t>CURVA 45 GRAUS EM ACO CARBONO, SOLDAVEL, PRESSAO 3.000 LBS, DN 2"</t>
  </si>
  <si>
    <t>87,76</t>
  </si>
  <si>
    <t>CURVA 45 GRAUS EM ACO CARBONO, SOLDAVEL, PRESSAO 3.000 LBS, DN 3/4"</t>
  </si>
  <si>
    <t>19,48</t>
  </si>
  <si>
    <t>CURVA 45 GRAUS EM ACO CARBONO, SOLDAVEL, PRESSAO 3.000 LBS, DN 3"</t>
  </si>
  <si>
    <t>455,09</t>
  </si>
  <si>
    <t>CURVA 45 GRAUS RANHURADA EM FERRO FUNDIDO, DN 50 MM (2")</t>
  </si>
  <si>
    <t>CURVA 45 GRAUS RANHURADA EM FERRO FUNDIDO, DN 65 MM (2 1/2")</t>
  </si>
  <si>
    <t>CURVA 45 GRAUS RANHURADA EM FERRO FUNDIDO, DN 80 MM (3")</t>
  </si>
  <si>
    <t>CURVA 45 GRAUS, PARA ELETRODUTO, EM ACO GALVANIZADO ELETROLITICO, DIAMETRO DE 100 MM (4")</t>
  </si>
  <si>
    <t>131,45</t>
  </si>
  <si>
    <t>CURVA 45 GRAUS, PARA ELETRODUTO, EM ACO GALVANIZADO ELETROLITICO, DIAMETRO DE 15 MM (1/2")</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</si>
  <si>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</si>
  <si>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</si>
  <si>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</si>
  <si>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45 GRAUS, PARA ELETRODUTO, EM ACO GALVANIZADO ELETROLITICO, DIAMETRO DE 50 MM (2")</t>
  </si>
  <si>
    <t>CURVA 45 GRAUS, PARA ELETRODUTO, EM ACO GALVANIZADO ELETROLITICO, DIAMETRO DE 65 MM (2 1/2")</t>
  </si>
  <si>
    <t>CURVA 45 GRAUS, PARA ELETRODUTO, EM ACO GALVANIZADO ELETROLITICO, DIAMETRO DE 80 MM (3")</t>
  </si>
  <si>
    <t>79,79</t>
  </si>
  <si>
    <t>CURVA 90 GRAUS DE BARRA CHATA EM ALUMINIO 3/4 " X 1/4 " X 300 MM</t>
  </si>
  <si>
    <t>CURVA 90 GRAUS DE FERRO GALVANIZADO, COM ROSCA BSP FEMEA, DE 1 1/2"</t>
  </si>
  <si>
    <t>51,55</t>
  </si>
  <si>
    <t>CURVA 90 GRAUS DE FERRO GALVANIZADO, COM ROSCA BSP FEMEA, DE 1 1/4"</t>
  </si>
  <si>
    <t>41,32</t>
  </si>
  <si>
    <t>CURVA 90 GRAUS DE FERRO GALVANIZADO, COM ROSCA BSP FEMEA, DE 1/2"</t>
  </si>
  <si>
    <t>CURVA 90 GRAUS DE FERRO GALVANIZADO, COM ROSCA BSP FEMEA, DE 1"</t>
  </si>
  <si>
    <t>24,57</t>
  </si>
  <si>
    <t>CURVA 90 GRAUS DE FERRO GALVANIZADO, COM ROSCA BSP FEMEA, DE 2 1/2"</t>
  </si>
  <si>
    <t>148,99</t>
  </si>
  <si>
    <t>CURVA 90 GRAUS DE FERRO GALVANIZADO, COM ROSCA BSP FEMEA, DE 2"</t>
  </si>
  <si>
    <t>CURVA 90 GRAUS DE FERRO GALVANIZADO, COM ROSCA BSP FEMEA, DE 3/4"</t>
  </si>
  <si>
    <t>16,28</t>
  </si>
  <si>
    <t>CURVA 90 GRAUS DE FERRO GALVANIZADO, COM ROSCA BSP FEMEA, DE 3"</t>
  </si>
  <si>
    <t>CURVA 90 GRAUS DE FERRO GALVANIZADO, COM ROSCA BSP FEMEA, DE 4"</t>
  </si>
  <si>
    <t>406,40</t>
  </si>
  <si>
    <t>CURVA 90 GRAUS DE FERRO GALVANIZADO, COM ROSCA BSP MACHO/FEMEA, DE 1 1/2"</t>
  </si>
  <si>
    <t>48,33</t>
  </si>
  <si>
    <t>CURVA 90 GRAUS DE FERRO GALVANIZADO, COM ROSCA BSP MACHO/FEMEA, DE 1 1/4"</t>
  </si>
  <si>
    <t>39,70</t>
  </si>
  <si>
    <t>CURVA 90 GRAUS DE FERRO GALVANIZADO, COM ROSCA BSP MACHO/FEMEA, DE 1/2"</t>
  </si>
  <si>
    <t>CURVA 90 GRAUS DE FERRO GALVANIZADO, COM ROSCA BSP MACHO/FEMEA, DE 1"</t>
  </si>
  <si>
    <t>CURVA 90 GRAUS DE FERRO GALVANIZADO, COM ROSCA BSP MACHO/FEMEA, DE 2 1/2"</t>
  </si>
  <si>
    <t>136,13</t>
  </si>
  <si>
    <t>CURVA 90 GRAUS DE FERRO GALVANIZADO, COM ROSCA BSP MACHO/FEMEA, DE 2"</t>
  </si>
  <si>
    <t>81,02</t>
  </si>
  <si>
    <t>CURVA 90 GRAUS DE FERRO GALVANIZADO, COM ROSCA BSP MACHO/FEMEA, DE 3/4"</t>
  </si>
  <si>
    <t>CURVA 90 GRAUS DE FERRO GALVANIZADO, COM ROSCA BSP MACHO/FEMEA, DE 3"</t>
  </si>
  <si>
    <t>194,69</t>
  </si>
  <si>
    <t>CURVA 90 GRAUS DE FERRO GALVANIZADO, COM ROSCA BSP MACHO/FEMEA, DE 4"</t>
  </si>
  <si>
    <t>390,31</t>
  </si>
  <si>
    <t>CURVA 90 GRAUS DE FERRO GALVANIZADO, COM ROSCA BSP MACHO, DE 1 1/2"</t>
  </si>
  <si>
    <t>58,54</t>
  </si>
  <si>
    <t>CURVA 90 GRAUS DE FERRO GALVANIZADO, COM ROSCA BSP MACHO, DE 1 1/4"</t>
  </si>
  <si>
    <t>CURVA 90 GRAUS DE FERRO GALVANIZADO, COM ROSCA BSP MACHO, DE 1/2"</t>
  </si>
  <si>
    <t>10,72</t>
  </si>
  <si>
    <t>CURVA 90 GRAUS DE FERRO GALVANIZADO, COM ROSCA BSP MACHO, DE 1"</t>
  </si>
  <si>
    <t>24,17</t>
  </si>
  <si>
    <t>CURVA 90 GRAUS DE FERRO GALVANIZADO, COM ROSCA BSP MACHO, DE 2 1/2"</t>
  </si>
  <si>
    <t>185,61</t>
  </si>
  <si>
    <t>CURVA 90 GRAUS DE FERRO GALVANIZADO, COM ROSCA BSP MACHO, DE 2"</t>
  </si>
  <si>
    <t>83,05</t>
  </si>
  <si>
    <t>CURVA 90 GRAUS DE FERRO GALVANIZADO, COM ROSCA BSP MACHO, DE 3/4"</t>
  </si>
  <si>
    <t>CURVA 90 GRAUS DE FERRO GALVANIZADO, COM ROSCA BSP MACHO, DE 3"</t>
  </si>
  <si>
    <t>241,74</t>
  </si>
  <si>
    <t>CURVA 90 GRAUS DE FERRO GALVANIZADO, COM ROSCA BSP MACHO, DE 4"</t>
  </si>
  <si>
    <t>461,52</t>
  </si>
  <si>
    <t>CURVA 90 GRAUS DE FERRO GALVANIZADO, COM ROSCA BSP MACHO, DE 6"</t>
  </si>
  <si>
    <t>1.154,45</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</si>
  <si>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</si>
  <si>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</si>
  <si>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</si>
  <si>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</si>
  <si>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</si>
  <si>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188,35</t>
  </si>
  <si>
    <t>CURVA 90 GRAUS EM ACO CARBONO, RAIO CURTO, SOLDAVEL, PRESSAO 3.000 LBS, DN 2"</t>
  </si>
  <si>
    <t>95,90</t>
  </si>
  <si>
    <t>CURVA 90 GRAUS EM ACO CARBONO, RAIO CURTO, SOLDAVEL, PRESSAO 3.000 LBS, DN 3/4"</t>
  </si>
  <si>
    <t>CURVA 90 GRAUS EM ACO CARBONO, RAIO CURTO, SOLDAVEL, PRESSAO 3.000 LBS, DN 3"</t>
  </si>
  <si>
    <t>396,70</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</si>
  <si>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</si>
  <si>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</si>
  <si>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</si>
  <si>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</si>
  <si>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</si>
  <si>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</si>
  <si>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</si>
  <si>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</si>
  <si>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</si>
  <si>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</si>
  <si>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</si>
  <si>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15,13</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</si>
  <si>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</si>
  <si>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</si>
  <si>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</si>
  <si>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</si>
  <si>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</si>
  <si>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</si>
  <si>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</si>
  <si>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</si>
  <si>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</si>
  <si>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</si>
  <si>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</si>
  <si>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24,80</t>
  </si>
  <si>
    <t>CURVA 90 GRAUS, PARA ELETRODUTO, EM ACO GALVANIZADO ELETROLITICO, DIAMETRO DE 65 MM (2 1/2")</t>
  </si>
  <si>
    <t>62,79</t>
  </si>
  <si>
    <t>CURVA 90 GRAUS, PARA ELETRODUTO, EM ACO GALVANIZADO ELETROLITICO, DIAMETRO DE 80 MM (3")</t>
  </si>
  <si>
    <t>82,44</t>
  </si>
  <si>
    <t>DENTE PARA FRESADORA</t>
  </si>
  <si>
    <t>37,57</t>
  </si>
  <si>
    <t>DESEMPENADEIRA DE ACO DENTADA 12 X *25* CM, DENTES 8 X 8 MM, CABO FECHADO DE MADEIRA</t>
  </si>
  <si>
    <t>DESEMPENADEIRA DE ACO LISA 12 X *25* CM COM CABO FECHADO DE MADEIRA</t>
  </si>
  <si>
    <t>DESEMPENADEIRA PLASTICA LISA *14 X 27* CM</t>
  </si>
  <si>
    <t>DESENHISTA COPISTA</t>
  </si>
  <si>
    <t>DESENHISTA COPISTA (MENSALISTA)</t>
  </si>
  <si>
    <t>2.508,15</t>
  </si>
  <si>
    <t>DESENHISTA DETALHISTA</t>
  </si>
  <si>
    <t>DESENHISTA DETALHISTA (MENSALISTA)</t>
  </si>
  <si>
    <t>4.377,36</t>
  </si>
  <si>
    <t>DESENHISTA PROJETISTA</t>
  </si>
  <si>
    <t>34,64</t>
  </si>
  <si>
    <t>DESENHISTA PROJETISTA (MENSALISTA)</t>
  </si>
  <si>
    <t>3.343,08</t>
  </si>
  <si>
    <t>DESENHISTA TECNICO AUXILIAR</t>
  </si>
  <si>
    <t>31,18</t>
  </si>
  <si>
    <t>DESENHISTA TECNICO AUXILIAR (MENSALISTA)</t>
  </si>
  <si>
    <t>3.008,77</t>
  </si>
  <si>
    <t>DESMOLDANTE PARA FORMAS METALICAS A BASE DE OLEO VEGETAL</t>
  </si>
  <si>
    <t>DESMOLDANTE PROTETOR PARA FORMAS DE MADEIRA, DE BASE OLEOSA EMULSIONADA EM AGUA</t>
  </si>
  <si>
    <t>DETERGENTE AMONIACO (AMONIA DILUIDA)</t>
  </si>
  <si>
    <t>DILUENTE EPOXI</t>
  </si>
  <si>
    <t>35,28</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</si>
  <si>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</si>
  <si>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</si>
  <si>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</si>
  <si>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</si>
  <si>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364,13</t>
  </si>
  <si>
    <t>DISCO DE CORTE PARA METAL COM DUAS TELAS 12 X 1/8 X 3/4 " (300 X 3,2 X 19,05 MM)</t>
  </si>
  <si>
    <t>DISCO DE DESBASTE PARA METAL FERROSO EM GERAL, COM TRES TELAS,  9 X 1/4 X 7/8 " (228,6 X 6,4 X 22,2 MM)</t>
  </si>
  <si>
    <t>DISCO DE LIXA PARA METAL, DIAMETRO = 180 MM, GRAO 120</t>
  </si>
  <si>
    <t>DISJUNTOR  TERMOMAGNETICO TRIPOLAR 3 X 400 A / ICC - 25 KA</t>
  </si>
  <si>
    <t>1.123,34</t>
  </si>
  <si>
    <t>DISJUNTOR TERMICO E MAGNETICO AJUSTAVEIS, TRIPOLAR DE 100 ATE 250A, CAPACIDADE DE INTERRUPCAO DE 35KA</t>
  </si>
  <si>
    <t>883,68</t>
  </si>
  <si>
    <t>DISJUNTOR TERMICO E MAGNETICO AJUSTAVEIS, TRIPOLAR DE 300 ATE 400A, CAPACIDADE DE INTERRUPCAO DE 35KA</t>
  </si>
  <si>
    <t>1.368,22</t>
  </si>
  <si>
    <t>DISJUNTOR TERMICO E MAGNETICO AJUSTAVEIS, TRIPOLAR DE 450 ATE 600A, CAPACIDADE DE INTERRUPCAO DE 35KA</t>
  </si>
  <si>
    <t>3.196,58</t>
  </si>
  <si>
    <t>DISJUNTOR TERMOMAGNETICO TRIPOLAR 125A</t>
  </si>
  <si>
    <t>259,98</t>
  </si>
  <si>
    <t>DISJUNTOR TERMOMAGNETICO TRIPOLAR 150 A / 600 V, TIPO FXD / ICC - 35 KA</t>
  </si>
  <si>
    <t>294,95</t>
  </si>
  <si>
    <t>DISJUNTOR TERMOMAGNETICO TRIPOLAR 200 A / 600 V, TIPO FXD / ICC - 35 KA</t>
  </si>
  <si>
    <t>413,93</t>
  </si>
  <si>
    <t>DISJUNTOR TERMOMAGNETICO TRIPOLAR 250 A / 600 V, TIPO FXD</t>
  </si>
  <si>
    <t>693,18</t>
  </si>
  <si>
    <t>DISJUNTOR TERMOMAGNETICO TRIPOLAR 3  X 250 A/ICC - 25 KA</t>
  </si>
  <si>
    <t>DISJUNTOR TERMOMAGNETICO TRIPOLAR 3 X 350 A/ICC - 25 KA</t>
  </si>
  <si>
    <t>1.123,45</t>
  </si>
  <si>
    <t>DISJUNTOR TERMOMAGNETICO TRIPOLAR 300 A / 600 V, TIPO JXD / ICC - 40 KA</t>
  </si>
  <si>
    <t>952,17</t>
  </si>
  <si>
    <t>DISJUNTOR TERMOMAGNETICO TRIPOLAR 400 A / 600 V, TIPO JXD / ICC - 40 KA</t>
  </si>
  <si>
    <t>DISJUNTOR TERMOMAGNETICO TRIPOLAR 600 A / 600 V, TIPO LXD / ICC - 40 KA</t>
  </si>
  <si>
    <t>1.568,22</t>
  </si>
  <si>
    <t>DISJUNTOR TERMOMAGNETICO TRIPOLAR 800 A / 600 V, TIPO LMXD</t>
  </si>
  <si>
    <t>3.352,57</t>
  </si>
  <si>
    <t>DISJUNTOR TIPO DIN / IEC, MONOPOLAR DE 40  ATE 50A</t>
  </si>
  <si>
    <t>DISJUNTOR TIPO DIN/IEC, BIPOLAR DE 6 ATE 32A</t>
  </si>
  <si>
    <t>DISJUNTOR TIPO DIN/IEC, BIPOLAR 40 ATE 50A</t>
  </si>
  <si>
    <t>38,30</t>
  </si>
  <si>
    <t>DISJUNTOR TIPO DIN/IEC, BIPOLAR 63 A</t>
  </si>
  <si>
    <t>54,87</t>
  </si>
  <si>
    <t>DISJUNTOR TIPO DIN/IEC, MONOPOLAR DE 6  ATE  32A</t>
  </si>
  <si>
    <t>DISJUNTOR TIPO DIN/IEC, MONOPOLAR DE 63 A</t>
  </si>
  <si>
    <t>DISJUNTOR TIPO DIN/IEC, TRIPOLAR DE 10 ATE 50A</t>
  </si>
  <si>
    <t>DISJUNTOR TIPO DIN/IEC, TRIPOLAR 63 A</t>
  </si>
  <si>
    <t>56,93</t>
  </si>
  <si>
    <t>DISJUNTOR TIPO NEMA, BIPOLAR 10  ATE  50 A, TENSAO MAXIMA 415 V</t>
  </si>
  <si>
    <t>DISJUNTOR TIPO NEMA, BIPOLAR 60 ATE 100A, TENSAO MAXIMA 415 V</t>
  </si>
  <si>
    <t>72,56</t>
  </si>
  <si>
    <t>DISJUNTOR TIPO NEMA, MONOPOLAR DE 60 ATE 70A, TENSAO MAXIMA DE 240 V</t>
  </si>
  <si>
    <t>DISJUNTOR TIPO NEMA, MONOPOLAR 10 ATE 30A, TENSAO MAXIMA DE 240 V</t>
  </si>
  <si>
    <t>DISJUNTOR TIPO NEMA, MONOPOLAR 35  ATE  50 A, TENSAO MAXIMA DE 240 V</t>
  </si>
  <si>
    <t>14,74</t>
  </si>
  <si>
    <t>DISJUNTOR TIPO NEMA, TRIPOLAR 10  ATE  50A, TENSAO MAXIMA DE 415 V</t>
  </si>
  <si>
    <t>59,00</t>
  </si>
  <si>
    <t>DISJUNTOR TIPO NEMA, TRIPOLAR 60 ATE 100 A, TENSAO MAXIMA DE 415 V</t>
  </si>
  <si>
    <t>83,13</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</si>
  <si>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</si>
  <si>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</si>
  <si>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</si>
  <si>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73,08</t>
  </si>
  <si>
    <t>DISPOSITIVO DPS CLASSE II, 1 POLO, TENSAO MAXIMA DE 175 V, CORRENTE MAXIMA DE *90* KA (TIPO AC)</t>
  </si>
  <si>
    <t>129,90</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</si>
  <si>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</si>
  <si>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</si>
  <si>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</si>
  <si>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78,13</t>
  </si>
  <si>
    <t>DISPOSITIVO DPS CLASSE II, 1 POLO, TENSAO MAXIMA DE 275 V, CORRENTE MAXIMA DE *90* KA (TIPO AC)</t>
  </si>
  <si>
    <t>135,75</t>
  </si>
  <si>
    <t>DISPOSITIVO DPS CLASSE II, 1 POLO, TENSAO MAXIMA DE 385 V, CORRENTE MAXIMA DE *20* KA (TIPO AC)</t>
  </si>
  <si>
    <t>87,69</t>
  </si>
  <si>
    <t>DISPOSITIVO DPS CLASSE II, 1 POLO, TENSAO MAXIMA DE 385 V, CORRENTE MAXIMA DE *30* KA (TIPO AC)</t>
  </si>
  <si>
    <t>93,49</t>
  </si>
  <si>
    <t>DISPOSITIVO DPS CLASSE II, 1 POLO, TENSAO MAXIMA DE 385 V, CORRENTE MAXIMA DE *45* KA (TIPO AC)</t>
  </si>
  <si>
    <t>106,07</t>
  </si>
  <si>
    <t>DISPOSITIVO DPS CLASSE II, 1 POLO, TENSAO MAXIMA DE 385 V, CORRENTE MAXIMA DE *90* KA (TIPO AC)</t>
  </si>
  <si>
    <t>DISPOSITIVO DPS CLASSE II, 1 POLO, TENSAO MAXIMA DE 460 V, CORRENTE MAXIMA DE *20* KA (TIPO AC)</t>
  </si>
  <si>
    <t>97,83</t>
  </si>
  <si>
    <t>DISPOSITIVO DPS CLASSE II, 1 POLO, TENSAO MAXIMA DE 460 V, CORRENTE MAXIMA DE *30* KA (TIPO AC)</t>
  </si>
  <si>
    <t>100,86</t>
  </si>
  <si>
    <t>DISPOSITIVO DPS CLASSE II, 1 POLO, TENSAO MAXIMA DE 460 V, CORRENTE MAXIMA DE *45* KA (TIPO AC)</t>
  </si>
  <si>
    <t>118,84</t>
  </si>
  <si>
    <t>DISPOSITIVO DPS CLASSE II, 1 POLO, TENSAO MAXIMA DE 460 V, CORRENTE MAXIMA DE *90* KA (TIPO AC)</t>
  </si>
  <si>
    <t>245,22</t>
  </si>
  <si>
    <t>DISPOSITIVO DR, 2 POLOS, SENSIBILIDADE DE 30 MA, CORRENTE DE 100 A, TIPO AC</t>
  </si>
  <si>
    <t>208,13</t>
  </si>
  <si>
    <t>DISPOSITIVO DR, 2 POLOS, SENSIBILIDADE DE 30 MA, CORRENTE DE 25 A, TIPO AC</t>
  </si>
  <si>
    <t>104,50</t>
  </si>
  <si>
    <t>DISPOSITIVO DR, 2 POLOS, SENSIBILIDADE DE 30 MA, CORRENTE DE 40 A, TIPO AC</t>
  </si>
  <si>
    <t>106,36</t>
  </si>
  <si>
    <t>DISPOSITIVO DR, 2 POLOS, SENSIBILIDADE DE 30 MA, CORRENTE DE 63 A, TIPO AC</t>
  </si>
  <si>
    <t>113,74</t>
  </si>
  <si>
    <t>DISPOSITIVO DR, 2 POLOS, SENSIBILIDADE DE 30 MA, CORRENTE DE 80 A, TIPO AC</t>
  </si>
  <si>
    <t>193,95</t>
  </si>
  <si>
    <t>DISPOSITIVO DR, 2 POLOS, SENSIBILIDADE DE 300 MA, CORRENTE DE 25 A, TIPO AC</t>
  </si>
  <si>
    <t>118,33</t>
  </si>
  <si>
    <t>DISPOSITIVO DR, 2 POLOS, SENSIBILIDADE DE 300 MA, CORRENTE DE 40 A, TIPO AC</t>
  </si>
  <si>
    <t>129,06</t>
  </si>
  <si>
    <t>DISPOSITIVO DR, 2 POLOS, SENSIBILIDADE DE 300 MA, CORRENTE DE 63 A, TIPO AC</t>
  </si>
  <si>
    <t>DISPOSITIVO DR, 2 POLOS, SENSIBILIDADE DE 300 MA, CORRENTE DE 80 A, TIPO  AC</t>
  </si>
  <si>
    <t>217,27</t>
  </si>
  <si>
    <t>DISPOSITIVO DR, 4 POLOS, SENSIBILIDADE DE 30 MA, CORRENTE DE 100 A, TIPO AC</t>
  </si>
  <si>
    <t>240,62</t>
  </si>
  <si>
    <t>DISPOSITIVO DR, 4 POLOS, SENSIBILIDADE DE 30 MA, CORRENTE DE 25 A, TIPO AC</t>
  </si>
  <si>
    <t>DISPOSITIVO DR, 4 POLOS, SENSIBILIDADE DE 30 MA, CORRENTE DE 40 A, TIPO AC</t>
  </si>
  <si>
    <t>119,15</t>
  </si>
  <si>
    <t>DISPOSITIVO DR, 4 POLOS, SENSIBILIDADE DE 30 MA, CORRENTE DE 63 A, TIPO AC</t>
  </si>
  <si>
    <t>129,89</t>
  </si>
  <si>
    <t>DISPOSITIVO DR, 4 POLOS, SENSIBILIDADE DE 30 MA, CORRENTE DE 80 A, TIPO AC</t>
  </si>
  <si>
    <t>242,39</t>
  </si>
  <si>
    <t>DISPOSITIVO DR, 4 POLOS, SENSIBILIDADE DE 300 MA, CORRENTE DE 100 A, TIPO AC</t>
  </si>
  <si>
    <t>389,78</t>
  </si>
  <si>
    <t>DISPOSITIVO DR, 4 POLOS, SENSIBILIDADE DE 300 MA, CORRENTE DE 25 A, TIPO AC</t>
  </si>
  <si>
    <t>147,83</t>
  </si>
  <si>
    <t>DISPOSITIVO DR, 4 POLOS, SENSIBILIDADE DE 300 MA, CORRENTE DE 40 A, TIPO AC</t>
  </si>
  <si>
    <t>173,23</t>
  </si>
  <si>
    <t>DISPOSITIVO DR, 4 POLOS, SENSIBILIDADE DE 300 MA, CORRENTE DE 63 A, TIPO AC</t>
  </si>
  <si>
    <t>166,95</t>
  </si>
  <si>
    <t>DISPOSITIVO DR, 4 POLOS, SENSIBILIDADE DE 300 MA, CORRENTE DE 80 A, TIPO AC</t>
  </si>
  <si>
    <t>386,76</t>
  </si>
  <si>
    <t>DISTRIBUIDOR DE AGREGADOS AUTOPROPELIDO, CAP 3 M3, A DIESEL, 6 CC, 176 CV</t>
  </si>
  <si>
    <t>DISTRIBUIDOR DE AGREGADOS REBOCAVEL, CAPACIDADE 1,9 M3, LARGURA DE TRABALHO 3,66 M</t>
  </si>
  <si>
    <t>DISTRIBUIDOR METALICO, COM ROSCA, 2 SAIDAS, DN 1" X 1/2", PARA CONEXAO COM ANEL DESLIZANTE EM TUBO PEX</t>
  </si>
  <si>
    <t>36,45</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</si>
  <si>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</si>
  <si>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</si>
  <si>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</si>
  <si>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40,05</t>
  </si>
  <si>
    <t>DISTRIBUIDOR, PLASTICO, 2 SAIDAS, DN 32 X 16 MM, PARA CONEXAO COM CRIMPAGEM EM TUBO PEX</t>
  </si>
  <si>
    <t>124,76</t>
  </si>
  <si>
    <t>DISTRIBUIDOR, PLASTICO, 2 SAIDAS, DN 32 X 20 MM, PARA CONEXAO COM CRIMPAGEM EM TUBO PEX</t>
  </si>
  <si>
    <t>135,20</t>
  </si>
  <si>
    <t>DISTRIBUIDOR, PLASTICO, 2 SAIDAS, DN 32 X 25 MM, PARA CONEXAO COM CRIMPAGEM EM TUBO PEX</t>
  </si>
  <si>
    <t>137,15</t>
  </si>
  <si>
    <t>DISTRIBUIDOR, PLASTICO, 3 SAIDAS, DN 32 X 16 MM, PARA CONEXAO COM CRIMPAGEM EM TUBO PEX</t>
  </si>
  <si>
    <t>134,16</t>
  </si>
  <si>
    <t>DISTRIBUIDOR, PLASTICO, 3 SAIDAS, DN 32 X 20 MM, PARA CONEXAO COM CRIMPAGEM EM TUBO PEX</t>
  </si>
  <si>
    <t>157,53</t>
  </si>
  <si>
    <t>DISTRIBUIDOR, PLASTICO, 3 SAIDAS, DN 32 X 25 MM, PARA CONEXAO COM CRIMPAGEM EM TUBO PEX</t>
  </si>
  <si>
    <t>168,12</t>
  </si>
  <si>
    <t>DIVISORIA (N2) PAINEL/VIDRO - PAINEL C/ MSO/COMEIA E=35MM - MONTANTE/RODAPE DUPLO ACO GALV PINTADO - COLOCADA</t>
  </si>
  <si>
    <t>95,49</t>
  </si>
  <si>
    <t>DIVISORIA (N2) PAINEL/VIDRO - PAINEL C/ MSO/COMEIA E=35MM - PERFIS SIMPLES ACO GALV PINTADO - COLOCADA</t>
  </si>
  <si>
    <t>91,87</t>
  </si>
  <si>
    <t>DIVISORIA (N2) PAINEL/VIDRO - PAINEL MSO/COMEIA E=35MM - MONTANTE/RODAPE DUPLO ALUMINIO ANOD NAT - COLOCADA</t>
  </si>
  <si>
    <t>106,93</t>
  </si>
  <si>
    <t>DIVISORIA (N2) PAINEL/VIDRO - PAINEL MSO/COMEIA E=35MM - PERFIS SIMPLES ALUMINIO ANOD NAT - COLOCADA</t>
  </si>
  <si>
    <t>89,45</t>
  </si>
  <si>
    <t>DIVISORIA (N2) PAINEL/VIDRO - PAINEL VERMICULITA E=35MM - PERFIS SIMPLES ALUMINIO ANOD NATURAL - COLOCADA</t>
  </si>
  <si>
    <t>239,35</t>
  </si>
  <si>
    <t>DIVISORIA (N3) PAINEL/VIDRO/PAINEL MSO/COMEIA E=35MM - MONTANTE/RODAPE DUPLO ACO GALV PINTADO - COLOCADA</t>
  </si>
  <si>
    <t>105,89</t>
  </si>
  <si>
    <t>DIVISORIA (N3) PAINEL/VIDRO/PAINEL MSO/COMEIA E=35MM - MONTANTE/RODAPE DUPLO ALUMINIO ANOD NAT - COLOCADA</t>
  </si>
  <si>
    <t>102,26</t>
  </si>
  <si>
    <t>DIVISORIA (N3) PAINEL/VIDRO/PAINEL MSO/COMEIA E=35MM - PERFIS SIMPLES ACO GALV PINTADO - COLOCADA</t>
  </si>
  <si>
    <t>DIVISORIA (N3) PAINEL/VIDRO/PAINEL MSO/COMEIA E=35MM - PERFIS SIMPLES ALUMINIO ANOD NAT - COLOCADA</t>
  </si>
  <si>
    <t>87,03</t>
  </si>
  <si>
    <t>DIVISORIA (N3) PAINEL/VIDRO/PAINEL VERMICULITA E=35MM - MONTANTE/RODAPE DUPLO ALUMINIO ANOD NATURAL - COLOCADA</t>
  </si>
  <si>
    <t>212,75</t>
  </si>
  <si>
    <t>DIVISORIA (N3) PAINEL/VIDRO/PAINEL VERMICULITA E=35MM - MONTANTE/RODAPE PERFIL DUPLO ACO GALV PINTADO - COLOCADA</t>
  </si>
  <si>
    <t>205,50</t>
  </si>
  <si>
    <t>DIVISORIA CEGA (N1) - PAINEL MSO/COMEIA E=35MM - MONTANTE/RODAPE DUPLO   ACO GALV PINTADO - COLOCADA</t>
  </si>
  <si>
    <t>DIVISORIA CEGA (N1) - PAINEL MSO/COMEIA E=35MM - MONTANTE/RODAPE DUPLO ALUMINIO ANOD NAT - COLOCADA</t>
  </si>
  <si>
    <t>96,70</t>
  </si>
  <si>
    <t>DIVISORIA CEGA (N1) - PAINEL MSO/COMEIA E=35MM - PERFIS SIMPLES ACO GALV PINTADO   - COLOCADA</t>
  </si>
  <si>
    <t>DIVISORIA CEGA (N1) - PAINEL MSO/COMEIA E=35MM - PERFIS SIMPLES ALUMINIO ANOD NAT - COLOCADA</t>
  </si>
  <si>
    <t>DIVISORIA CEGA (N1) - PAINEL VERMICULITA E=35MM - MONTANTE/RODAPE PERFIS SIMPLES ACO GALV PINTADO - COLOCADA</t>
  </si>
  <si>
    <t>188,58</t>
  </si>
  <si>
    <t>DIVISORIA CEGA (N1) - PAINEL VERMICULITA E=35MM - PERFIS SIMPLES ALUMINIO ANOD NATURAL - COLOCADA</t>
  </si>
  <si>
    <t>229,68</t>
  </si>
  <si>
    <t>DIVISORIA EM GRANITO, COM DUAS FACES POLIDAS, TIPO ANDORINHA/ QUARTZ/ CASTELO/ CORUMBA OU OUTROS EQUIVALENTES DA REGIAO, E=  *3,0* CM</t>
  </si>
  <si>
    <t>190,71</t>
  </si>
  <si>
    <t>DIVISORIA EM MARMORE, COM DUAS FACES POLIDAS, BRANCO COMUM, E=  *3,0* CM</t>
  </si>
  <si>
    <t>403,93</t>
  </si>
  <si>
    <t>DIVISORIA, PLACA  PRE-MOLDADA EM GRANILITE, MARMORITE OU GRANITINA,  E = *3 CM</t>
  </si>
  <si>
    <t>DOBRADEIRA ELETROMECANICA DE VERGALHAO, PARA ACO DE DIAMETRO ATE 1 1/2 "Â, MOTOR ELETRICO TRIFASICO, POTENCIA DE 3 HP ATE 5 HP</t>
  </si>
  <si>
    <t>81.882,04</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</si>
  <si>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</si>
  <si>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</si>
  <si>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</si>
  <si>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</si>
  <si>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ACO/FERRO, 4" X 3", E= 2,2 A 3,0 MM, COM ANEL, CROMADO OU ZINCADO,TAMPA BOLA, COM PARAFUSOS</t>
  </si>
  <si>
    <t>DOBRADICA EM LATAO, 3 " X 2 1/2 ", E= 1,9 A 2 MM, COM ANEL, CROMADO, TAMPA BOLA, COM PARAFUSOS</t>
  </si>
  <si>
    <t>DOBRADICA EM LATAO, 4" X 3", E= 2,2 A 3,0 MM, COM ANEL,  TAMPA BOLA, COM PARAFUSOS</t>
  </si>
  <si>
    <t>112,23</t>
  </si>
  <si>
    <t>DOBRADICA TIPO PIANO EM ACO/FERRO, 1'' X 3 M, GALVANIZADO, COM PARAFUSOS</t>
  </si>
  <si>
    <t>120,90</t>
  </si>
  <si>
    <t>DOBRADICA TIPO VAI-E-VEM EM ACO/FERRO, TAMANHO 3'', GALVANIZADO, COM PARAFUSOS</t>
  </si>
  <si>
    <t>118,88</t>
  </si>
  <si>
    <t>DOMOS INDIVIDUAL EM ACRILICO BRANCO *95 X 95* CM, SEM INSTALACAO</t>
  </si>
  <si>
    <t>DOSADOR DE AREIA, CAPACIDADE DE *26* LITROS</t>
  </si>
  <si>
    <t>997,57</t>
  </si>
  <si>
    <t>DUCHA HIGIENICA PLASTICA COM REGISTRO METALICO 1/2 "</t>
  </si>
  <si>
    <t>DUCHA METALICA DE PAREDE, ARTICULAVEL, COM BRACO/CANO, SEM DESVIADOR</t>
  </si>
  <si>
    <t>148,79</t>
  </si>
  <si>
    <t>DUCHA METALICA DE PAREDE, ARTICULAVEL, COM DESVIADOR E DUCHA MANUAL</t>
  </si>
  <si>
    <t>334,60</t>
  </si>
  <si>
    <t>DUMPER COM CAPACIDADE DE CARGA DE 1700 KG, PARTIDA ELETRICA, MOTOR DIESEL COM POTENCIA DE 16 CV</t>
  </si>
  <si>
    <t>69.964,94</t>
  </si>
  <si>
    <t>ELEMENTO VAZADO CERAMICO 25 X 18 X 7 CM</t>
  </si>
  <si>
    <t>ELEMENTO VAZADO CERAMICO 7 X 20 X 20 CM</t>
  </si>
  <si>
    <t>ELEMENTO VAZADO CERAMICO 9 X 20 X 20 CM</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</si>
  <si>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</si>
  <si>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</si>
  <si>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</si>
  <si>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</si>
  <si>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</si>
  <si>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</si>
  <si>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</si>
  <si>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</si>
  <si>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</si>
  <si>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</si>
  <si>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</si>
  <si>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</si>
  <si>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</si>
  <si>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</si>
  <si>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</si>
  <si>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3.323,73</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</si>
  <si>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</si>
  <si>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</si>
  <si>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</si>
  <si>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</si>
  <si>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</si>
  <si>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</si>
  <si>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</si>
  <si>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</si>
  <si>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</si>
  <si>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</si>
  <si>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</si>
  <si>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</si>
  <si>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</si>
  <si>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26,02</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</si>
  <si>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</si>
  <si>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</si>
  <si>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</si>
  <si>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</si>
  <si>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</si>
  <si>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</si>
  <si>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</si>
  <si>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</si>
  <si>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</si>
  <si>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</si>
  <si>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</si>
  <si>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</si>
  <si>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</si>
  <si>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25,88</t>
  </si>
  <si>
    <t>ELETRODUTO FLEXIVEL, EM ACO GALVANIZADO, REVESTIDO EXTERNAMENTE COM PVC PRETO, DIAMETRO EXTERNO DE 60 MM (2"), TIPO SEALTUBO</t>
  </si>
  <si>
    <t>34,48</t>
  </si>
  <si>
    <t>ELETRODUTO FLEXIVEL, EM ACO GALVANIZADO, REVESTIDO EXTERNAMENTE COM PVC PRETO, DIAMETRO EXTERNO DE 75 MM (2 1/2"), TIPO SEALTUBO</t>
  </si>
  <si>
    <t>53,73</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</si>
  <si>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</si>
  <si>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</si>
  <si>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</si>
  <si>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</si>
  <si>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</si>
  <si>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</si>
  <si>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</si>
  <si>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53,95</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</si>
  <si>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</si>
  <si>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</si>
  <si>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</si>
  <si>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</si>
  <si>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</si>
  <si>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</si>
  <si>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</si>
  <si>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</si>
  <si>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</si>
  <si>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</si>
  <si>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</si>
  <si>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</si>
  <si>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</si>
  <si>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</si>
  <si>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</si>
  <si>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</si>
  <si>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ELETROTECNICO</t>
  </si>
  <si>
    <t>20,55</t>
  </si>
  <si>
    <t>ELETROTECNICO (MENSALISTA)</t>
  </si>
  <si>
    <t>3.619,52</t>
  </si>
  <si>
    <t>ELEVADOR DE CARGA A CABO, CABINE SEMI FECHADA 2,0 X 1,5 X 2,0 M, CAPACIDADE DE CARGA 1000 KG, TORRE  2,38 X 2,21 X 15 M, GUINCHO DE EMBREAGEM, FREIO DE SEGURANCA, LIMITADOR DE VELOCIDADE E CANCELA</t>
  </si>
  <si>
    <t>35.157,77</t>
  </si>
  <si>
    <t>ELEVADOR DE CREMALHEIRA CABINE FECHADA 1,5 X 2,5 X 2,35 M (UMA POR TORRE), CAPACIDADE DE CARGA 1200 KG (15 PESSOAS), TORRE  24 M (16 MODULOS), FREIO DE SEGURANCA, LIMITADOR DE CARGA</t>
  </si>
  <si>
    <t>165.522,11</t>
  </si>
  <si>
    <t>EMENDA PARA CALHA PLUVIAL, PVC, DIAMETRO ENTRE 119 E 170 MM, PARA DRENAGEM PREDIAL</t>
  </si>
  <si>
    <t>EMPILHADEIRA SOBRE PNEUS COM TORRE DE TRES ESTAGIOS, 4,70M DE ELEVACAO, C/ DESLOCADOR LATERAL DOS GARFOS, MOTOR GLP 4.3L, CAPACIDADE NOMINAL DE CARGA DE 6T</t>
  </si>
  <si>
    <t>324.782,06</t>
  </si>
  <si>
    <t>EMPILHADEIRA SOBRE PNEUS COM TORRE DE TRES ESTAGIOS, 4,80M DE ELEVACAO, C/ DESLOCADOR LATERAL DOS GARFOS, MOTOR GLP 2.2L, CAPACIDADE NOMINAL DE CARGA DE 3T</t>
  </si>
  <si>
    <t>112.261,20</t>
  </si>
  <si>
    <t>EMPILHADEIRA SOBRE PNEUS COM TORRE DE TRES ESTAGIOS, 4,80M DE ELEVACAO, C/ DESLOCADOR LATERAL DOS GARFOS, MOTOR GLP 2.4L, CAPACIDADE NOMINAL DE CARGA DE 2,5T</t>
  </si>
  <si>
    <t>96.130,00</t>
  </si>
  <si>
    <t>EMPILHADEIRA SOBRE PNEUS COM TORRE DE TRES ESTAGIOS, 4,80M DE ELEVACAO, C/ DESLOCADOR LATERAL DOS GARFOS, MOTOR GLP 4.3L, CAPACIDADE NOMINAL DE CARGA DE 4T</t>
  </si>
  <si>
    <t>211.701,80</t>
  </si>
  <si>
    <t>EMPILHADEIRA SOBRE PNEUS COM TORRE DE TRES ESTAGIOS, 4,80M DE ELEVACAO, C/ DESLOCADOR LATERAL DOS GARFOS, MOTOR GLP 4.3L, CAPACIDADE NOMINAL DE CARGA DE 5T</t>
  </si>
  <si>
    <t>221.442,31</t>
  </si>
  <si>
    <t>EMULSAO ASFALTICA ANIONICA</t>
  </si>
  <si>
    <t>EMULSAO ASFALTICA CATIONICA RL-1C PARA USO EM PAVIMENTACAO ASFALTICA (COLETADO CAIXA NA ANP ACRESCIDO DE ICMS)</t>
  </si>
  <si>
    <t>2.471,06</t>
  </si>
  <si>
    <t>EMULSAO ASFALTICA CATIONICA RR-1C PARA USO EM PAVIMENTACAO ASFALTICA (COLETADO CAIXA NA ANP ACRESCIDO DE ICMS)</t>
  </si>
  <si>
    <t>EMULSAO ASFALTICA CATIONICA RR-2C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</si>
  <si>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</si>
  <si>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</si>
  <si>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</si>
  <si>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</si>
  <si>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</si>
  <si>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</si>
  <si>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</si>
  <si>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</si>
  <si>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2.784,27</t>
  </si>
  <si>
    <t>ENCARREGADO GERAL DE OBRAS</t>
  </si>
  <si>
    <t>34,77</t>
  </si>
  <si>
    <t>ENCARREGADO GERAL DE OBRAS (MENSALISTA)</t>
  </si>
  <si>
    <t>6.120,83</t>
  </si>
  <si>
    <t>ENERGIA ELETRICA ATE 2000 KWH INDUSTRIAL, SEM DEMANDA</t>
  </si>
  <si>
    <t xml:space="preserve">KW/H  </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</si>
  <si>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</si>
  <si>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</si>
  <si>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</si>
  <si>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</si>
  <si>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</si>
  <si>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</si>
  <si>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</si>
  <si>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</si>
  <si>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</si>
  <si>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</si>
  <si>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</si>
  <si>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</si>
  <si>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</si>
  <si>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</si>
  <si>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</si>
  <si>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</si>
  <si>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</si>
  <si>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</si>
  <si>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</si>
  <si>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</si>
  <si>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</si>
  <si>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</si>
  <si>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HORISTA (ENCARGOS COMPLEMENTARES - COLETADO CAIXA)</t>
  </si>
  <si>
    <t>112,27</t>
  </si>
  <si>
    <t>EPI - FAMILIA CARPINTEIRO DE FORMAS - HORISTA (ENCARGOS COMPLEMENTARES - COLETADO CAIXA)</t>
  </si>
  <si>
    <t>EPI - FAMILIA CARPINTEIRO DE FORMAS - MENSALISTA (ENCARGOS COMPLEMENTARES - COLETADO CAIXA)</t>
  </si>
  <si>
    <t>201,17</t>
  </si>
  <si>
    <t>EPI - FAMILIA ELETRICISTA - HORISTA (ENCARGOS COMPLEMENTARES - COLETADO CAIXA)</t>
  </si>
  <si>
    <t>EPI - FAMILIA ELETRICISTA - MENSALISTA (ENCARGOS COMPLEMENTARES - COLETADO CAIXA)</t>
  </si>
  <si>
    <t>176,60</t>
  </si>
  <si>
    <t>EPI - FAMILIA ENCANADOR - HORISTA (ENCARGOS COMPLEMENTARES - COLETADO CAIXA)</t>
  </si>
  <si>
    <t>EPI - FAMILIA ENCANADOR - MENSALISTA (ENCARGOS COMPLEMENTARES - COLETADO CAIXA)</t>
  </si>
  <si>
    <t>158,03</t>
  </si>
  <si>
    <t>EPI - FAMILIA ENCARREGADO GERAL - HORISTA (ENCARGOS COMPLEMENTARES - COLETADO CAIXA)</t>
  </si>
  <si>
    <t>177,30</t>
  </si>
  <si>
    <t>EPI - FAMILIA ENGENHEIRO CIVIL - HORISTA (ENCARGOS COMPLEMENTARES - COLETADO CAIXA)</t>
  </si>
  <si>
    <t>EPI - FAMILIA ENGENHEIRO CIVIL - MENSALISTA (ENCARGOS COMPLEMENTARES - COLETADO CAIXA)</t>
  </si>
  <si>
    <t>106,47</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</si>
  <si>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</si>
  <si>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</si>
  <si>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</si>
  <si>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</si>
  <si>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183,18</t>
  </si>
  <si>
    <t>EPI - FAMILIA PINTOR - HORISTA (ENCARGOS COMPLEMENTARES - COLETADO CAIXA)</t>
  </si>
  <si>
    <t>EPI - FAMILIA PINTOR - MENSALISTA (ENCARGOS COMPLEMENTARES - COLETADO CAIXA)</t>
  </si>
  <si>
    <t>279,94</t>
  </si>
  <si>
    <t>EPI - FAMILIA SERVENTE - HORISTA (ENCARGOS COMPLEMENTARES - COLETADO CAIXA)</t>
  </si>
  <si>
    <t>EPI - FAMILIA SERVENTE - MENSALISTA (ENCARGOS COMPLEMENTARES - COLETADO CAIXA)</t>
  </si>
  <si>
    <t>192,92</t>
  </si>
  <si>
    <t>EPI - FAMILIA SOLDADOR - HORISTA (ENCARGOS COMPLEMENTARES - COLETADO CAIXA)</t>
  </si>
  <si>
    <t>EPI - FAMILIA SOLDADOR - MENSALISTA (ENCARGOS COMPLEMENTARES - COLETADO CAIXA)</t>
  </si>
  <si>
    <t>264,54</t>
  </si>
  <si>
    <t>EPI - FAMILIA TOPOGRAFO - HORISTA (ENCARGOS COMPLEMENTARES - COLETADO CAIXA)</t>
  </si>
  <si>
    <t>EPI - FAMILIA TOPOGRAFO - MENSALISTA (ENCARGOS COMPLEMENTARES - COLETADO CAIXA)</t>
  </si>
  <si>
    <t>101,06</t>
  </si>
  <si>
    <t>EQUIPAMENTO DE LIMPEZA COMBINADO (VACUO/ALTA PRESSAO) 95% VACUO, TANQUE 7000 L, BOMBA 140 KGF/CM2 66 L/MIN COM MOTOR INDEPENDENTE A DIESEL DE 60 CV (INCLUI MONTAGEM, NAO INCLUI CAMINHAO)</t>
  </si>
  <si>
    <t>188.694,18</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</si>
  <si>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</si>
  <si>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</si>
  <si>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</si>
  <si>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224,72</t>
  </si>
  <si>
    <t>ESCADA EXTENSIVEL EM ALUMINIO COM 6,00 M ESTENDIDA</t>
  </si>
  <si>
    <t>636,42</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</si>
  <si>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</si>
  <si>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</si>
  <si>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</si>
  <si>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</si>
  <si>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</si>
  <si>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</si>
  <si>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</si>
  <si>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</si>
  <si>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</si>
  <si>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</si>
  <si>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</si>
  <si>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36,85</t>
  </si>
  <si>
    <t>ESCOVA DE ACO, COM CABO, *4  X 15* FILEIRAS DE CERDAS</t>
  </si>
  <si>
    <t>ESGUICHO JATO REGULAVEL, TIPO ELKHART, ENGATE RAPIDO 1 1/2", PARA COMBATE A INCENDIO</t>
  </si>
  <si>
    <t>176,15</t>
  </si>
  <si>
    <t>ESGUICHO JATO REGULAVEL, TIPO ELKHART, ENGATE RAPIDO 2 1/2", PARA COMBATE A INCENDIO</t>
  </si>
  <si>
    <t>214,28</t>
  </si>
  <si>
    <t>ESGUICHO TIPO JATO SOLIDO, EM LATAO, ENGATE RAPIDO 1 1/2" X 13 MM, PARA MANGUEIRA EM INSTALACAO PREDIAL COMBATE A INCENDIO</t>
  </si>
  <si>
    <t>53,77</t>
  </si>
  <si>
    <t>ESGUICHO TIPO JATO SOLIDO, EM LATAO, ENGATE RAPIDO 1 1/2" X 16 MM, PARA MANGUEIRA EM INSTALACAO PREDIAL COMBATE A INCENDIO</t>
  </si>
  <si>
    <t>ESGUICHO TIPO JATO SOLIDO, EM LATAO, ENGATE RAPIDO 1 1/2" X 19 MM, PARA MANGUEIRA EM INSTALACAO PREDIAL COMBATE A INCENDIO</t>
  </si>
  <si>
    <t>58,43</t>
  </si>
  <si>
    <t>ESGUICHO TIPO JATO SOLIDO, EM LATAO, ENGATE RAPIDO 2 1/2" X 13 MM, PARA MANGUEIRA EM INSTALACAO PREDIAL COMBATE A INCENDIO</t>
  </si>
  <si>
    <t>88,57</t>
  </si>
  <si>
    <t>ESGUICHO TIPO JATO SOLIDO, EM LATAO, ENGATE RAPIDO 2 1/2" X 16 MM, PARA MANGUEIRA EM INSTALACAO PREDIAL COMBATE A INCENDIO</t>
  </si>
  <si>
    <t>ESGUICHO TIPO JATO SOLIDO, EM LATAO, ENGATE RAPIDO 2 1/2" X 19 MM, PARA MANGUEIRA EM INSTALACAO PREDIAL COMBATE A INCENDIO</t>
  </si>
  <si>
    <t>97,14</t>
  </si>
  <si>
    <t>ESMERILHADEIRA ANGULAR ELETRICA, DIAMETRO DO DISCO 7 '' (180 MM), ROTACAO 8500 RPM, POTENCIA 2400 W</t>
  </si>
  <si>
    <t>678,36</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</si>
  <si>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</si>
  <si>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</si>
  <si>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</si>
  <si>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</si>
  <si>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</si>
  <si>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</si>
  <si>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</si>
  <si>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</si>
  <si>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</si>
  <si>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</si>
  <si>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</si>
  <si>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</si>
  <si>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</si>
  <si>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</si>
  <si>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</si>
  <si>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</si>
  <si>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</si>
  <si>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</si>
  <si>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</si>
  <si>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416,62</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</si>
  <si>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</si>
  <si>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</si>
  <si>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</si>
  <si>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</si>
  <si>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</si>
  <si>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</si>
  <si>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ESQUI TRIPLO, EM TUBO DE ACO CARBONO, PINTURA NO PROCESSO ELETROSTATICO - EQUIPAMENTO DE GINASTICA PARA ACADEMIA AO AR LIVRE / ACADEMIA DA TERCEIRA IDADE - ATI</t>
  </si>
  <si>
    <t>3.422,44</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</si>
  <si>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</si>
  <si>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</si>
  <si>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</si>
  <si>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</si>
  <si>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</si>
  <si>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</si>
  <si>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6,00</t>
  </si>
  <si>
    <t>ESTRIBO COM PARAFUSO EM CHAPA DE FERRO FUNDIDO DE 2" X 3/16" X 35 CM, SECAO "U", PARA MADEIRAMENTO DE TELHADO</t>
  </si>
  <si>
    <t>ESTUCADOR</t>
  </si>
  <si>
    <t>ESTUCADOR (MENSALISTA)</t>
  </si>
  <si>
    <t>3.157,07</t>
  </si>
  <si>
    <t>ETANOL</t>
  </si>
  <si>
    <t>EXAMES - HORISTA (COLETADO CAIXA)</t>
  </si>
  <si>
    <t>EXAMES - MENSALISTA (COLETADO CAIXA)</t>
  </si>
  <si>
    <t>EXTENSAO DE SOLDA 201 ACETILENO, E = *1,5 A 2,5* MM</t>
  </si>
  <si>
    <t>28,65</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</si>
  <si>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</si>
  <si>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</si>
  <si>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</si>
  <si>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</si>
  <si>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</si>
  <si>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</si>
  <si>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</si>
  <si>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</si>
  <si>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</si>
  <si>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148,15</t>
  </si>
  <si>
    <t>EXTREMIDADE PVC PBA, BF, JE, DN 50 / DE 60 MM (NBR 10351)</t>
  </si>
  <si>
    <t>EXTREMIDADE PVC PBA, BF, JE, DN 75/ DE 85 MM (NBR 10351)</t>
  </si>
  <si>
    <t>93,53</t>
  </si>
  <si>
    <t>EXTREMIDADE PVC PBA, PF, JE, DN 100 / DE 110 MM (NBR 10351)</t>
  </si>
  <si>
    <t>121,80</t>
  </si>
  <si>
    <t>EXTREMIDADE PVC PBA, PF, JE, DN 50/ DE 60 MM (NBR 10351)</t>
  </si>
  <si>
    <t>EXTREMIDADE PVC PBA, PF, JE, DN 75 / DE 85 MM (NBR 10351)</t>
  </si>
  <si>
    <t>76,97</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</si>
  <si>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</si>
  <si>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</si>
  <si>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</si>
  <si>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</si>
  <si>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</si>
  <si>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</si>
  <si>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FAIXA / FILETE / LISTELO EM CERAMICA, DECORADA, *8 X 30* CM (L X C)</t>
  </si>
  <si>
    <t>259,72</t>
  </si>
  <si>
    <t>FAIXA / FILETE / LISTELO EM CERAMICA, LISO OU CORDAO, BRANCO, *2 X 30* CM (L X C)</t>
  </si>
  <si>
    <t>FECHADURA AUXILIAR DE EMBUTIR PARA PORTA DE ARMARIO DE MADEIRA, CROMADA, CHAVE TIPO GORGES, CAIXA COM LINGUETA, CHAPA TESTA E CONTRA CHAPA</t>
  </si>
  <si>
    <t>FECHADURA AUXILIAR DE EMBUTIR PARA PORTA DE ARMARIO, CROMADA, CAIXA COM CILINDRO REDONDO, CHAPA TESTA E LINGUETA</t>
  </si>
  <si>
    <t>FECHADURA AUXILIAR SEGURANCA, DE EMBUTIR, REFORCADA, MAQUINA DE 40 A 55 MM, COM CILINDRO, CROMADA, PARA PORTA EXTERNA - COMPLETA</t>
  </si>
  <si>
    <t>48,87</t>
  </si>
  <si>
    <t>FECHADURA AUXILIAR TRAVA DE SEGURANCA SIMPLES, CROMADA, MAQUINA *40* MM, INCLUI CHAVE TETRA E ROSETA REDONDA - COMPLETA</t>
  </si>
  <si>
    <t>FECHADURA BICO DE PAPAGAIO, MAQUINA *45* MM, CROMADA, COM CHAVE TIPO GORGES BIPARTIDA, PARA PORTA DE CORRER INTERNA - COMPLETA</t>
  </si>
  <si>
    <t>44,39</t>
  </si>
  <si>
    <t>FECHADURA BICO DE PAPAGAIO, MAQUINA *45* MM, CROMADA, COM CILINDRO, PARA PORTA DE CORRER EXTERNA - COMPLETA</t>
  </si>
  <si>
    <t>57,07</t>
  </si>
  <si>
    <t>FECHADURA C/ CILINDRO LATAO CROMADO P/ PORTA VIDRO TP AROUCA 2171-L OU EQUIV</t>
  </si>
  <si>
    <t>FECHADURA DE EMBUTIR PARA PORTA DE BANHEIRO, CHAVE TIPO TRANQUETA, MAQUINA 40 MM, SEM MACANETA, SEM ESPELHO (SOMENTE MAQUINA) - NIVEL SEGURANCA MEDIO</t>
  </si>
  <si>
    <t>FECHADURA DE EMBUTIR PARA PORTA DE BANHEIRO, TIPO TRANQUETA, MAQUINA 40 MM, MACANETAS ALAVANCA E ROSETAS REDONDAS EM METAL CROMADO - NIVEL SEGURANCA MEDIO - COMPLETA</t>
  </si>
  <si>
    <t>FECHADURA DE EMBUTIR PARA PORTA DE BANHEIRO, TIPO TRANQUETA, MAQUINA 40 MM, MACANETAS ALAVANCA, ESPELHO EM METAL CROMADO - NIVEL SEGURANCA MEDIO - COMPLETA</t>
  </si>
  <si>
    <t>FECHADURA DE EMBUTIR PARA PORTA DE BANHEIRO, TIPO TRANQUETA, MAQUINA 55 MM, MACANETAS ALAVANCA E ROSETAS REDONDAS EM METAL CROMADO - NIVEL SEGURANCA MEDIO - COMPLETA</t>
  </si>
  <si>
    <t>FECHADURA DE EMBUTIR PARA PORTA EXTERNA / ENTRADA, MAQUINA 40 MM, COM CILINDRO, MACANETA ALAVANCA E ESPELHO EM METAL CROMADO - NIVEL SEGURANCA MEDIO - COMPLETA</t>
  </si>
  <si>
    <t>FECHADURA DE EMBUTIR PARA PORTA EXTERNA / ENTRADA, MAQUINA 55 MM, COM CILINDRO, MACANETA ALAVANCA E ESPELHO EM METAL CROMADO - NIVEL SEGURANCA MEDIO - COMPLETA</t>
  </si>
  <si>
    <t>63,94</t>
  </si>
  <si>
    <t>FECHADURA DE EMBUTIR PARA PORTA EXTERNA, MAQUINA 40 MM, COM CILINDRO, MACANETA ALAVANCA E ROSETA REDONDA EM METAL CROMADO - NIVEL DE SEGURANCA MEDIO - COMPLETA</t>
  </si>
  <si>
    <t>40,03</t>
  </si>
  <si>
    <t>FECHADURA DE EMBUTIR PARA PORTA EXTERNA, MAQUINA 40 MM, SEM MACANETA, SEM ESPELHO (SOMENTE MAQUINA) - NIVEL DE SEGURANCA MEDIO</t>
  </si>
  <si>
    <t>FECHADURA DE EMBUTIR PARA PORTA EXTERNA, MAQUINA 55 MM, COM CILINDRO, MACANETA ALAVANCA E ROSETA REDONDA EM METAL CROMADO - NIVEL DE SEGURANCA MEDIO - COMPLETA</t>
  </si>
  <si>
    <t>57,93</t>
  </si>
  <si>
    <t>FECHADURA DE EMBUTIR PARA PORTA EXTERNA, MAQUINA 55 MM, SEM ESPELHO, SEM MACANETA (SOMENTE MAQUINA) - NIVEL DE SEGURANCA MEDIO</t>
  </si>
  <si>
    <t>40,83</t>
  </si>
  <si>
    <t>FECHADURA DE EMBUTIR PARA PORTA INTERNA, TIPO GORGES (CHAVE GRANDE), MAQUINA 40 MM, MACANETA ALAVANCA E ESPELHO EM METAL CROMADO - NIVEL SEGURANCA MEDIO - COMPLETA</t>
  </si>
  <si>
    <t>FECHADURA DE EMBUTIR PARA PORTA INTERNA, TIPO GORGES (CHAVE GRANDE), MAQUINA 55 MM, MACANETAS ALAVANCA E ROSETAS REDONDAS EM METAL CROMADO - NIVEL SEGURANCA MEDIO - COMPLETA</t>
  </si>
  <si>
    <t>FECHADURA DE EMBUTIR PARA PORTA INTERNA, TIPO GORGES, MAQUINA 55 MM (SOMENTE MAQUINA, SEM ESPELHO E SEM MACANETA) - NIVEL DE SEGURANCA MEDIO</t>
  </si>
  <si>
    <t>FECHADURA DE SOBREPOR EM FERRO PINTADO, COM MACANETA ALAVANCA, CHAVE GRANDE - COMPLETA</t>
  </si>
  <si>
    <t>39,52</t>
  </si>
  <si>
    <t>FECHADURA DE SOBREPOR PARA PORTAO, CAIXA *100* MM, COM CILINDRO, CHAVE SIMPLES, TRINCO LATERAL, EM  LATAO OU ACO CROMADO OU POLIDO, COM OU SEM PINTURA - COMPLETA</t>
  </si>
  <si>
    <t>28,19</t>
  </si>
  <si>
    <t>FECHADURA DE SOBREPOR PARA PORTAO, COM CHAVE TETRA, CAIXA *100* MM, TRINCO LATERAL, EM LATAO OU ACO CROMADO, PINTADO - COMPLETA</t>
  </si>
  <si>
    <t>38,43</t>
  </si>
  <si>
    <t>FECHADURA DE SOBREPOR, CROMADA, COM CILINDRO REDONDO, PARA ARMARIO E GAVETA DE MADEIRA, COM PORTA DE APROXIMADAMENTE 20 MM</t>
  </si>
  <si>
    <t>FECHADURA TRADICIONAL DE EMBUTIR, CROMADA, COM CILINDRO, PARA GAVETAS E MOVEIS DE MADEIRA - COM ABINHAS LATERAIS CURVAS, CHAVES COM PROTECAO PLASTICA</t>
  </si>
  <si>
    <t>FECHADURA TUBULAR CROMADA, MACANETA DIAMETRO *30* MM, CILINDRO CENTRAL COM CHAVE EXTERNA E BOTAO INTERNO, MAQUINA *70* MM - COMPLETA</t>
  </si>
  <si>
    <t>46,82</t>
  </si>
  <si>
    <t>FECHADURA TUBULAR, ACABAMENTO CROMADO, DISTANCIA DE BROCA 90 MM, CILINDRO CENTRAL COM CHAVE EXTERNA E BOTAO INTERNO, MACANETA FORMATO TULIPA/TACA/BOLA - COMPLETA</t>
  </si>
  <si>
    <t>FECHO / FECHADURA COM PUXADOR CONCHA, COM TRANCA TIPO TRAVA, PARA JANELA / PORTA DE CORRER (INCLUI TESTA, FECHADURA, PUXADOR) - COMPLETA</t>
  </si>
  <si>
    <t>48,55</t>
  </si>
  <si>
    <t>FECHO / FECHADURA CONCHA COM ALAVANCA / TRAVA, DE EMBUTIR, PARA PORTA OU JANELA DE CORRER EM LATAO OU ACO INOX - COMPLETO</t>
  </si>
  <si>
    <t>FECHO / TRINCO / FERROLHO FIO REDONDO, DE SOBREPOR, 12", EM ACO GALVANIZADO / ZINCADO</t>
  </si>
  <si>
    <t>FECHO / TRINCO / FERROLHO FIO REDONDO, DE SOBREPOR, 2", EM ACO GALVANIZADO / ZINCADO</t>
  </si>
  <si>
    <t>FECHO / TRINCO / FERROLHO FIO REDONDO, DE SOBREPOR, 4", EM ACO GALVANIZADO / ZINCADO</t>
  </si>
  <si>
    <t>FECHO / TRINCO / FERROLHO FIO REDONDO, DE SOBREPOR, 5", EM ACO GALVANIZADO / ZINCADO</t>
  </si>
  <si>
    <t>FECHO / TRINCO / FERROLHO FIO REDONDO, DE SOBREPOR, 6", EM ACO GALVANIZADO / ZINCADO</t>
  </si>
  <si>
    <t>FECHO / TRINCO / FERROLHO FIO REDONDO, DE SOBREPOR, 8", EM ACO GALVANIZADO / ZINCADO</t>
  </si>
  <si>
    <t>FECHO DE EMBUTIR, TIPO UNHA, COMANDO COM ALAVANCA, EM ACO CROMADO, 22 CM, PARA PORTAS E JANELAS - INCLUI PARAFUSOS</t>
  </si>
  <si>
    <t>FECHO DE EMBUTIR, TIPO UNHA, COMANDO COM ALAVANCA, EM LATAO CROMADO, 22 CM, PARA PORTAS E JANELAS - INCLUI PARAFUSOS</t>
  </si>
  <si>
    <t>FECHO DE EMBUTIR, TIPO UNHA, COMANDO COM ALAVANCA, EM LATAO CROMADO, 40 CM, PARA PORTAS E JANELAS - INCLUI PARAFUSOS</t>
  </si>
  <si>
    <t>FECHO DE EMBUTIR, TIPO UNHA, COMANDO DESLIZANTE, COM TRAVA, 120 MM, EM LATAO CROMADO</t>
  </si>
  <si>
    <t>19,66</t>
  </si>
  <si>
    <t>FECHO DE SEGURANCA, TIPO BATOM, EM LATAO / ZAMAC, CROMADO, PARA PORTAS E JANELAS - INCLUI PARAFUSOS</t>
  </si>
  <si>
    <t>17,22</t>
  </si>
  <si>
    <t>FELTRO EM LA DE ROCHA, 1 FACE REVESTIDA COM PAPEL ALUMINIZADO, EM ROLO, DENSIDADE = 32 KG/M3, E=*50* MM (COLETADO CAIXA)</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</si>
  <si>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</si>
  <si>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</si>
  <si>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</si>
  <si>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</si>
  <si>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64,61</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</si>
  <si>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</si>
  <si>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</si>
  <si>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</si>
  <si>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</si>
  <si>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45,84</t>
  </si>
  <si>
    <t>FERRAMENTAS - FAMILIA ENCARREGADO GERAL - HORISTA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</si>
  <si>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</si>
  <si>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</si>
  <si>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</si>
  <si>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</si>
  <si>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</si>
  <si>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</si>
  <si>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91,21</t>
  </si>
  <si>
    <t>FERRAMENTAS - FAMILIA PINTOR - HORISTA (ENCARGOS COMPLEMENTARES - COLETADO CAIXA)</t>
  </si>
  <si>
    <t>FERRAMENTAS - FAMILIA PINTOR - MENSALISTA (ENCARGOS COMPLEMENTARES - COLETADO CAIXA)</t>
  </si>
  <si>
    <t>219,50</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</si>
  <si>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</si>
  <si>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</si>
  <si>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</si>
  <si>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</si>
  <si>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</si>
  <si>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</si>
  <si>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 FECHO CHATO, DE SOBREPOR, EM FERRO ZINCADO, REFORCADO, 5", COM PORTA CADEADO, PARA PORTAO, PORTA E JANELA - INCLUI PARAFUSOS</t>
  </si>
  <si>
    <t>FERROLHO / FECHO CHATO, DE SOBREPOR, EM FERRO ZINCADO, REFORCADO, 6", COM PORTA CADEADO, PARA PORTAO, PORTA E JANELA - INCLUI PARAFUSOS</t>
  </si>
  <si>
    <t>FERROLHO / FECHO CHATO, EM FERRO ZINCADO, LEVE, 3", COM PORTA CADEADO, PARA PORTAO, PORTA E JANELA -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</si>
  <si>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</si>
  <si>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</si>
  <si>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</si>
  <si>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</si>
  <si>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CILINDRICO CONCRETO PRE MOLDADO 1,20 X 1,50 (DIAMETROXALTURA) PARA 4 A 5 CONTRIBUINTES (NBR 13969)</t>
  </si>
  <si>
    <t>527,29</t>
  </si>
  <si>
    <t>FILTRO ANAEROBIO, EM POLIETILENO DE ALTA DENSIDADE (PEAD), CAPACIDADE *1100* LITROS (NBR 13969)</t>
  </si>
  <si>
    <t>806,51</t>
  </si>
  <si>
    <t>FILTRO ANAEROBIO, EM POLIETILENO DE ALTA DENSIDADE (PEAD), CAPACIDADE *2800* LITROS (NBR 13969)</t>
  </si>
  <si>
    <t>2.065,01</t>
  </si>
  <si>
    <t>FILTRO ANAEROBIO, EM POLIETILENO DE ALTA DENSIDADE (PEAD), CAPACIDADE *5000* LITROS (NBR 13969)</t>
  </si>
  <si>
    <t>2.822,50</t>
  </si>
  <si>
    <t>FINCAPINO CURTO CALIBRE 22 VERMELHO, CARGA MEDIA (ACAO DIRETA)</t>
  </si>
  <si>
    <t xml:space="preserve">CENTO </t>
  </si>
  <si>
    <t>FINCAPINO LONGO CALIBRE 22, CARGA FORTE (ACAO DIRETA)</t>
  </si>
  <si>
    <t>FIO COBRE NU DE 150 A 500 MM2, PARA TENSOES DE ATE 600 V</t>
  </si>
  <si>
    <t>45,16</t>
  </si>
  <si>
    <t>FIO COBRE NU DE 16 A 35 MM2, PARA TENSOES DE ATE 600 V</t>
  </si>
  <si>
    <t>46,06</t>
  </si>
  <si>
    <t>FIO COBRE NU DE 50 A 120 MM2, PARA TENSOES DE ATE 600 V</t>
  </si>
  <si>
    <t>44,56</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</si>
  <si>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</si>
  <si>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</si>
  <si>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</si>
  <si>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</si>
  <si>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</si>
  <si>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</si>
  <si>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</si>
  <si>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</si>
  <si>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</si>
  <si>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</si>
  <si>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</si>
  <si>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69,98</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</si>
  <si>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</si>
  <si>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</si>
  <si>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</si>
  <si>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</si>
  <si>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</si>
  <si>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</si>
  <si>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</si>
  <si>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</si>
  <si>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</si>
  <si>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</si>
  <si>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</si>
  <si>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PLASTICA ZEBRADA PARA DEMARCACAO DE AREAS, LARGURA = 7 CM, SEM ADESIVO (COLETADO CAIXA)</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</si>
  <si>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</si>
  <si>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</si>
  <si>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</si>
  <si>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</si>
  <si>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</si>
  <si>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</si>
  <si>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FIXADOR DE CAL (SACHE 150 ML)</t>
  </si>
  <si>
    <t>FLANELA *30 X 40* CM</t>
  </si>
  <si>
    <t>FLANGE PVC, ROSCAVEL SEXTAVADO SEM FUROS 3/4"</t>
  </si>
  <si>
    <t>FLANGE PVC, ROSCAVEL, SEXTAVADO, SEM FUROS 3"</t>
  </si>
  <si>
    <t>98,09</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</si>
  <si>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</si>
  <si>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</si>
  <si>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</si>
  <si>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</si>
  <si>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</si>
  <si>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</si>
  <si>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</si>
  <si>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34,35</t>
  </si>
  <si>
    <t>FLANGE SEXTAVADO DE FERRO GALVANIZADO, COM ROSCA BSP, DE 1 1/4"</t>
  </si>
  <si>
    <t>FLANGE SEXTAVADO DE FERRO GALVANIZADO, COM ROSCA BSP, DE 1/2"</t>
  </si>
  <si>
    <t>FLANGE SEXTAVADO DE FERRO GALVANIZADO, COM ROSCA BSP, DE 1"</t>
  </si>
  <si>
    <t>FLANGE SEXTAVADO DE FERRO GALVANIZADO, COM ROSCA BSP, DE 2 1/2"</t>
  </si>
  <si>
    <t>64,09</t>
  </si>
  <si>
    <t>FLANGE SEXTAVADO DE FERRO GALVANIZADO, COM ROSCA BSP, DE 2"</t>
  </si>
  <si>
    <t>FLANGE SEXTAVADO DE FERRO GALVANIZADO, COM ROSCA BSP, DE 3/4"</t>
  </si>
  <si>
    <t>FLANGE SEXTAVADO DE FERRO GALVANIZADO, COM ROSCA BSP, DE 3"</t>
  </si>
  <si>
    <t>86,65</t>
  </si>
  <si>
    <t>FLANGE SEXTAVADO DE FERRO GALVANIZADO, COM ROSCA BSP, DE 4"</t>
  </si>
  <si>
    <t>128,10</t>
  </si>
  <si>
    <t>FLANGE SEXTAVADO DE FERRO GALVANIZADO, COM ROSCA BSP, DE 6"</t>
  </si>
  <si>
    <t>215,22</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</si>
  <si>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</si>
  <si>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</si>
  <si>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</si>
  <si>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</si>
  <si>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</si>
  <si>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</si>
  <si>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91,00</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</si>
  <si>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</si>
  <si>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</si>
  <si>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</si>
  <si>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</si>
  <si>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</si>
  <si>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CILINDRICA TIPO "IMHOFF", COM TAMPA, PARA 50 CONTRIBUINTES</t>
  </si>
  <si>
    <t>2.483,94</t>
  </si>
  <si>
    <t>FOSSA SEPTICA CILINDRICA, TIPO "IMHOFF", COM TAMPA, PARA 100 CONTRIBUINTES</t>
  </si>
  <si>
    <t>3.651,83</t>
  </si>
  <si>
    <t>FOSSA SEPTICA CILINDRICA, TIPO "IMHOFF", COM TAMPA, PARA 150 CONTRIBUINTES</t>
  </si>
  <si>
    <t>3.918,09</t>
  </si>
  <si>
    <t>FOSSA SEPTICA CILINDRICA, TIPO "IMHOFF", COM TAMPA, PARA 200 CONTRIBUINTES</t>
  </si>
  <si>
    <t>4.370,00</t>
  </si>
  <si>
    <t>FOSSA SEPTICA CILINDRICA, TIPO "IMHOFF", COM TAMPA, PARA 30 CONTRIBUINTES</t>
  </si>
  <si>
    <t>1.408,44</t>
  </si>
  <si>
    <t>FOSSA SEPTICA CILINDRICA, TIPO "IMHOFF", COM TAMPA, PARA 75 CONTRIBUINTES</t>
  </si>
  <si>
    <t>3.307,56</t>
  </si>
  <si>
    <t>FOSSA SEPTICA CONCRETO PRE MOLDADO PARA 10 CONTRIBUINTES - *90 X 90* CM</t>
  </si>
  <si>
    <t>557,79</t>
  </si>
  <si>
    <t>FOSSA SEPTICA CONCRETO PRE MOLDADO PARA 5 CONTRIBUINTES *90 X 70* CM</t>
  </si>
  <si>
    <t>461,92</t>
  </si>
  <si>
    <t>FOSSA SEPTICA, SEM FILTRO, PARA 15 A 30 CONTRIBUINTES, CILINDRICA, COM TAMPA, EM POLIETILENO DE ALTA DENSIDADE (PEAD), CAPACIDADE APROXIMADA DE 5500 LITROS (NBR 7229)</t>
  </si>
  <si>
    <t>3.285,25</t>
  </si>
  <si>
    <t>FOSSA SEPTICA, SEM FILTRO, PARA 4 A 7 CONTRIBUINTES, CILINDRICA,  COM TAMPA, EM POLIETILENO DE ALTA DENSIDADE (PEAD), CAPACIDADE APROXIMADA DE 1100 LITROS (NBR 7229)</t>
  </si>
  <si>
    <t>844,77</t>
  </si>
  <si>
    <t>FOSSA SEPTICA, SEM FILTRO, PARA 8 A 14 CONTRIBUINTES, CILINDRICA, COM TAMPA, EM POLIETILENO DE ALTA DENSIDADE (PEAD), CAPACIDADE APROXIMADA DE 3000 LITROS (NBR 7229)</t>
  </si>
  <si>
    <t>2.599,60</t>
  </si>
  <si>
    <t>FOSSA SEPTICA,SEM FILTRO, PARA 40 A 52 CONTRIBUINTES, CILINDRICA, COM TAMPA, EM POLIETILENO DE ALTA DENSIDADE (PEAD), CAPACIDADE APROXIMADA DE 10000 LITROS (NBR 7229)</t>
  </si>
  <si>
    <t>7.509,15</t>
  </si>
  <si>
    <t>FRESADORA DE ASFALTO A FRIO SOBRE ESTEIRAS, LARG. FRESAGEM 2,00 M, POT. 410 KW/550 HP</t>
  </si>
  <si>
    <t>4.112.472,13</t>
  </si>
  <si>
    <t>FRESADORA DE ASFALTO A FRIO SOBRE RODAS, LARG. FRESAGEM 1,00 M, POT. 155 KW/208 HP</t>
  </si>
  <si>
    <t>1.760.487,98</t>
  </si>
  <si>
    <t>FUNDO ANTICORROSIVO PARA METAIS FERROSOS (ZARCAO)</t>
  </si>
  <si>
    <t>FUNDO PREPARADOR ACRILICO BASE AGUA</t>
  </si>
  <si>
    <t>FUNDO SINTETICO NIVELADOR BRANCO FOSCO PARA MADEIRA</t>
  </si>
  <si>
    <t xml:space="preserve">GL    </t>
  </si>
  <si>
    <t>76,55</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</si>
  <si>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</si>
  <si>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</si>
  <si>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</si>
  <si>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</si>
  <si>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</si>
  <si>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</si>
  <si>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15,04</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</si>
  <si>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</si>
  <si>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</si>
  <si>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</si>
  <si>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</si>
  <si>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</si>
  <si>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</si>
  <si>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</si>
  <si>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</si>
  <si>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</si>
  <si>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</si>
  <si>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</si>
  <si>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</si>
  <si>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</si>
  <si>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</si>
  <si>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</si>
  <si>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</si>
  <si>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</si>
  <si>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</si>
  <si>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</si>
  <si>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</si>
  <si>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</si>
  <si>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</si>
  <si>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</si>
  <si>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</si>
  <si>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</si>
  <si>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</si>
  <si>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</si>
  <si>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</si>
  <si>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L COM ROSCA, PARA FIXAR TELHA EM MADEIRA, 1/4" X 350 MM (COLETADO CAIXA)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</si>
  <si>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</si>
  <si>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</si>
  <si>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</si>
  <si>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</si>
  <si>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</si>
  <si>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</si>
  <si>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</si>
  <si>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</si>
  <si>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</si>
  <si>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</si>
  <si>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</si>
  <si>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16,59</t>
  </si>
  <si>
    <t>GERADOR PORTATIL MONOFASICO, POTENCIA 5500 VA, MOTOR A GASOLINA, POTENCIA DO MOTOR 13 CV</t>
  </si>
  <si>
    <t>4.920,44</t>
  </si>
  <si>
    <t>GESSEIRO</t>
  </si>
  <si>
    <t>GESSEIRO (MENSALISTA)</t>
  </si>
  <si>
    <t>2.222,85</t>
  </si>
  <si>
    <t>GESSO EM PO PARA REVESTIMENTOS/MOLDURAS/SANCAS</t>
  </si>
  <si>
    <t>GESSO PROJETADO</t>
  </si>
  <si>
    <t>GONZO DE EMBUTIR, EM LATAO / ZAMAC, *20 X 48* MM, PARA JANELA BASCULANTE / PIVOTANTE -  INCLUI PARAFUSOS</t>
  </si>
  <si>
    <t>GONZO DE SOBREPOR, EM LATAO / ZAMAC, PARA JANELA PIVOTANTE - INCLUI PARAFUSOS</t>
  </si>
  <si>
    <t>12,63</t>
  </si>
  <si>
    <t>GRADE DE DISCOS COM CONTROLE REMOTO, REBOCAVEL, COM 24 DISCOS 24" X 6 MM, COM PNEUS PARA TRANSPORTE</t>
  </si>
  <si>
    <t>33.269,05</t>
  </si>
  <si>
    <t>GRADE DE DISCOS MECANICA 20X24" COM 20 DISCOS 24" X 6MM  COM PNEUS PARA TRANSPORTE</t>
  </si>
  <si>
    <t>26.082,94</t>
  </si>
  <si>
    <t>GRADIL *1320 X 2170* MM (A X L) EM BARRA DE ACO CHATA *25 MM X 2* MM, ENTRELACADA COM BARRA ACO REDONDA *5* MM, MALHA *65 X 132* MM, GALVANIZADO E PINTURA ELETROSTATICA, COR PRETO</t>
  </si>
  <si>
    <t>329,48</t>
  </si>
  <si>
    <t>GRAMA BATATAIS EM PLACAS, SEM PLANTIO</t>
  </si>
  <si>
    <t>GRAMA ESMERALDA OU SAO CARLOS OU CURITIBANA, EM PLACAS, SEM PLANTIO</t>
  </si>
  <si>
    <t>GRAMA SINTETICA, ALTURA /ESPESSURA DE 52MM ( 2MM DE BASE E 50MM DE FIOS EXPOSTOS), BASE TRIPLA, MINIMO DE 8.000 PONTOS POR M2, INCLUINDO MAO DE OBRA E SISTEMA DE INSTALACAO (FLUTUANTE, UNIAO DOS ROLOS COM TAPEDE 30CM, COLA PU, 30 KG/M2 DE AREIA CLASSIFICADA GRANULOMETRIA 40/45 OU 50/60 E 10 KG/M2 DE GRANULO DE BORRACHA SBR PRETA MALHA 10 (0,7 A 2,0 MM)) (COLETADO CAIXA)</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</si>
  <si>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</si>
  <si>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</si>
  <si>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</si>
  <si>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</si>
  <si>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</si>
  <si>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</si>
  <si>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</si>
  <si>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</si>
  <si>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</si>
  <si>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</si>
  <si>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</si>
  <si>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</si>
  <si>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SC25KG</t>
  </si>
  <si>
    <t>128,39</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</si>
  <si>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</si>
  <si>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</si>
  <si>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</si>
  <si>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</si>
  <si>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</si>
  <si>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</si>
  <si>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</si>
  <si>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DE CONCRETO DE PRE-MOLDADA *15 X 75 X 52* CM (A X C X L)</t>
  </si>
  <si>
    <t>41,51</t>
  </si>
  <si>
    <t>GRELHA FOFO ARTICULADA, CARGA MAXIMA 1,5 T, *300 X 1000* MM, E= *15* MM</t>
  </si>
  <si>
    <t>141,40</t>
  </si>
  <si>
    <t>GRELHA FOFO SIMPLES COM REQUADRO, CARGA MAXIMA  12,5 T, *300 X 1000* MM, E= *15* MM, AREA ESTACIONAMENTO CARRO PASSEIO</t>
  </si>
  <si>
    <t>195,58</t>
  </si>
  <si>
    <t>GRELHA FOFO SIMPLES COM REQUADRO, CARGA MAXIMA 1,5 T, 150 X 1000 MM, E= *15* MM</t>
  </si>
  <si>
    <t>GRELHA FOFO SIMPLES COM REQUADRO, CARGA MAXIMA 1,5 T, 200 X 1000 MM, E= *15* MM</t>
  </si>
  <si>
    <t>GRELHA PVC BRANCA QUADRADA, 150 X 150 MM</t>
  </si>
  <si>
    <t>GRELHA PVC CROMADA REDONDA, 150 MM</t>
  </si>
  <si>
    <t>22,87</t>
  </si>
  <si>
    <t>GRUA ASCENCIONAL, LANCA DE 30 M, CAPACIDADE DE 1,0 T A 30 M, ALTURA ATE 39 M</t>
  </si>
  <si>
    <t>360.718,75</t>
  </si>
  <si>
    <t>GRUA ASCENCIONAL, LANCA DE 42 M, CAPACIDADE DE 1,5 T A 30 M, ALTURA ATE 39 M</t>
  </si>
  <si>
    <t>408.679,69</t>
  </si>
  <si>
    <t>GRUA ASCENCIONAL, LANCA DE 50 M, CAPACIDADE DE 2,33 T A 30 M, ALTURA ATE 48 M</t>
  </si>
  <si>
    <t>759.171,87</t>
  </si>
  <si>
    <t>GRUPO DE SOLDAGEM C/ GERADOR A DIESEL 60 CV PARA SOLDA ELETRICA, SOBRE 04 RODAS, COM MOTOR 4 CILINDROS</t>
  </si>
  <si>
    <t>136.258,27</t>
  </si>
  <si>
    <t>GRUPO DE SOLDAGEM COM GERADOR A DIESEL 30 CV, PARA SOLDA ELETRICA, SOBRE DUAS RODAS</t>
  </si>
  <si>
    <t>121.799,76</t>
  </si>
  <si>
    <t>GRUPO GERADOR A GASOLINA, POTENCIA NOMINAL 2,2 KW, TENSAO DE SAIDA 110/220 V, MOTOR POTENCIA 6,5 HP</t>
  </si>
  <si>
    <t>2.657,03</t>
  </si>
  <si>
    <t>GRUPO GERADOR DIESEL, COM CARENAGEM, POTENCIA STANDART ENTRE 100 E 110 KVA, VELOCIDADE DE 1800 RPM, FREQUENCIA DE 60 HZ</t>
  </si>
  <si>
    <t>87.981,96</t>
  </si>
  <si>
    <t>GRUPO GERADOR DIESEL, COM CARENAGEM, POTENCIA STANDART ENTRE 140 E 150 KVA, VELOCIDADE DE 1800 RPM, FREQUENCIA DE 60 HZ</t>
  </si>
  <si>
    <t>103.196,88</t>
  </si>
  <si>
    <t>GRUPO GERADOR DIESEL, COM CARENAGEM, POTENCIA STANDART ENTRE 210 E 220 KVA, VELOCIDADE DE 1800 RPM, FREQUENCIA DE 60 HZ</t>
  </si>
  <si>
    <t>125.688,52</t>
  </si>
  <si>
    <t>GRUPO GERADOR DIESEL, COM CARENAGEM, POTENCIA STANDART ENTRE 250 E 260 KVA, VELOCIDADE DE 1800 RPM, FREQUENCIA DE 60 HZ</t>
  </si>
  <si>
    <t>145.534,07</t>
  </si>
  <si>
    <t>GRUPO GERADOR DIESEL, COM CARENAGEM, POTENCIA STANDART ENTRE 50 E 55 KVA, VELOCIDADE DE 1800 RPM, FREQUENCIA DE 60 HZ</t>
  </si>
  <si>
    <t>78.350,25</t>
  </si>
  <si>
    <t>GRUPO GERADOR DIESEL, SEM CARENAGEM, POTENCIA STANDART ENTRE 100 E 110 KVA, VELOCIDADE DE 1800 RPM, FREQUENCIA DE 60 HZ</t>
  </si>
  <si>
    <t>76.471,54</t>
  </si>
  <si>
    <t>GRUPO GERADOR DIESEL, SEM CARENAGEM, POTENCIA STANDART ENTRE 210 E 220 KVA, VELOCIDADE DE 1800 RPM, FREQUENCIA DE 60 HZ</t>
  </si>
  <si>
    <t>109.891,45</t>
  </si>
  <si>
    <t>GRUPO GERADOR DIESEL, SEM CARENAGEM, POTENCIA STANDART ENTRE 250 E 260 KVA, VELOCIDADE DE 1800 RPM, FREQUENCIA DE 60 HZ</t>
  </si>
  <si>
    <t>GRUPO GERADOR DIESEL, SEM CARENAGEM, POTENCIA STANDART ENTRE 80 E 90 KVA, VELOCIDADE DE 1800 RPM, FREQUENCIA DE 60 HZ</t>
  </si>
  <si>
    <t>71.444,00</t>
  </si>
  <si>
    <t>GRUPO GERADOR ESTACIONARIO SILENCIADO, POTENCIA 50 KVA, MOTOR DIESEL</t>
  </si>
  <si>
    <t>59.661,44</t>
  </si>
  <si>
    <t>GRUPO GERADOR ESTACIONARIO, MOTOR DIESEL POTENCIA 170 KVA</t>
  </si>
  <si>
    <t>102.266,37</t>
  </si>
  <si>
    <t>GRUPO GERADOR ESTACIONARIO, POTENCIA 150 KVA, MOTOR DIESEL</t>
  </si>
  <si>
    <t>91.052,32</t>
  </si>
  <si>
    <t>GRUPO GERADOR ESTACIONARIO, SILENCIADO, POTENCIA 180 KVA, MOTOR DIESEL</t>
  </si>
  <si>
    <t>109.462,33</t>
  </si>
  <si>
    <t>GRUPO GERADOR REBOCAVEL, POTENCIA *66* KVA, MOTOR A DIESEL</t>
  </si>
  <si>
    <t>64.344,18</t>
  </si>
  <si>
    <t>GUARNICAO/ ALIZAR/ VISTA MACICA, E= *1* CM, L= *4,5* CM, EM CEDRINHO/ ANGELIM COMERCIAL/  EUCALIPTO/ CURUPIXA/ PEROBA/ CUMARU OU EQUIVALENTE DA REGIAO</t>
  </si>
  <si>
    <t>GUARNICAO/ ALIZAR/ VISTA MACICA, E= *1* CM, L= *4,5* CM, EM PINUS/ TAUARI/ VIROLA OU EQUIVALENTE DA REGIAO</t>
  </si>
  <si>
    <t>GUARNICAO/ALIZAR/VISTA, E = *1,3* CM, L = *5,0* CM HASTE REGULAVEL = *35* MM, EM MDF/PVC WOOD/ POLIESTIRENO OU MADEIRA LAMINADA, PRIMER BRANCO</t>
  </si>
  <si>
    <t>GUARNICAO/ALIZAR/VISTA, E = *1,3* CM, L = *7,0* CM, EM POLIESTIRENO, BRANCO</t>
  </si>
  <si>
    <t>142,00</t>
  </si>
  <si>
    <t>GUARNICAO/ALIZAR/VISTA, E = *1,5* CM, L = *5,0* CM, EM POLIESTIRENO, BRANCO</t>
  </si>
  <si>
    <t>GUARNICAO/MOLDURA DE ACABAMENTO PARA ESQUADRIA DE ALUMINIO ANODIZADO NATURAL, PARA 1 FACE</t>
  </si>
  <si>
    <t>GUINCHO DE ALAVANCA MANUAL, CAPACIDADE DE 1,6 T, COM 20 M DE CABO DE ACO (AQUISICAO)</t>
  </si>
  <si>
    <t>2.170,11</t>
  </si>
  <si>
    <t>GUINCHO DE ALAVANCA MANUAL, CAPACIDADE 3,2 T COM 20 M DE CABO DE ACO DIAMETRO 16,3 MM</t>
  </si>
  <si>
    <t>2.477,42</t>
  </si>
  <si>
    <t>GUINCHO ELETRICO DE COLUNA, CAPACIDADE 400 KG, COM MOTO FREIO, MOTOR TRIFASICO DE 1,25 CV</t>
  </si>
  <si>
    <t>4.313,56</t>
  </si>
  <si>
    <t>GUINDASTE HIDRAULICO AUTOPROPELIDO, COM LANCA TELESCOPICA 28,80 M, CAPACIDADE MAXIMA 30 T, POTENCIA 97 KW, TRACAO 4 X 4</t>
  </si>
  <si>
    <t>630.772,19</t>
  </si>
  <si>
    <t>GUINDASTE HIDRAULICO AUTOPROPELIDO, COM LANCA TELESCOPICA 40 M, CAPACIDADE MAXIMA 60 T, POTENCIA 260 KW, TRACAO 6 X 6</t>
  </si>
  <si>
    <t>1.213.023,44</t>
  </si>
  <si>
    <t>GUINDASTE HIDRAULICO AUTOPROPELIDO, COM LANCA TELESCOPICA 50 M, CAPACIDADE MAXIMA 100 T, POTENCIA 350 KW, TRACAO 10 X 6</t>
  </si>
  <si>
    <t>2.062.139,84</t>
  </si>
  <si>
    <t>GUINDAUTO HIDRAULICO, CAPACIDADE MAXIMA DE CARGA 10000 KG, MOMENTO MAXIMO DE CARGA 23 TM , ALCANCE MAXIMO HORIZONTAL 11,80 M, PARA MONTAGEM SOBRE CHASSI DE CAMINHAO PBT MINIMO 15000 KG (INCLUI MONTAGEM, NAO INCLUI CAMINHAO)</t>
  </si>
  <si>
    <t>126.382,81</t>
  </si>
  <si>
    <t>GUINDAUTO HIDRAULICO, CAPACIDADE MAXIMA DE CARGA 14340 KG, MOMENTO MAXIMO DE CARGA 42,3 TM, ALCANCE MAXIMO HORIZONTAL 16,80 M, PARA MONTAGEM SOBRE CHASSI DE CAMINHAO PBT MINIMO 23000 KG (INCLUI MONTAGEM, NAO INCLUI CAMINHAO)</t>
  </si>
  <si>
    <t>199.062,50</t>
  </si>
  <si>
    <t>GUINDAUTO HIDRAULICO, CAPACIDADE MAXIMA DE CARGA 30000 KG, MOMENTO MAXIMO DE CARGA 92,2 TM , ALCANCE MAXIMO HORIZONTAL  22,00 M, PARA MONTAGEM SOBRE CHASSI DE CAMINHAO PBT MINIMO 30000 KG (INCLUI MONTAGEM, NAO INCLUI CAMINHAO)</t>
  </si>
  <si>
    <t>737.187,50</t>
  </si>
  <si>
    <t>GUINDAUTO HIDRAULICO, CAPACIDADE MAXIMA DE CARGA 3300 KG, MOMENTO MAXIMO DE CARGA 5,8 TM , ALCANCE MAXIMO HORIZONTAL  7,60 M, PARA MONTAGEM SOBRE CHASSI DE CAMINHAO PBT MINIMO 8000 KG (INCLUI MONTAGEM, NAO INCLUI CAMINHAO)</t>
  </si>
  <si>
    <t>49.765,62</t>
  </si>
  <si>
    <t>GUINDAUTO HIDRAULICO, CAPACIDADE MAXIMA DE CARGA 6200 KG, MOMENTO MAXIMO DE CARGA 11,7 TM , ALCANCE MAXIMO HORIZONTAL  9,70 M, PARA MONTAGEM SOBRE CHASSI DE CAMINHAO PBT MINIMO 13000 KG (INCLUI MONTAGEM, NAO INCLUI CAMINHAO)</t>
  </si>
  <si>
    <t>70.000,00</t>
  </si>
  <si>
    <t>GUINDAUTO HIDRAULICO, CAPACIDADE MAXIMA DE CARGA 8500 KG, MOMENTO MAXIMO DE CARGA 30,4 TM , ALCANCE MAXIMO HORIZONTAL  14,30 M, PARA MONTAGEM SOBRE CHASSI DE CAMINHAO PBT MINIMO 23000 KG (INCLUI MONTAGEM, NAO INCLUI CAMINHAO)</t>
  </si>
  <si>
    <t>163.625,00</t>
  </si>
  <si>
    <t>HASTE ANCORA EM ACO GALVANIZADO, DIMENSOES 16 MM X 2000 MM</t>
  </si>
  <si>
    <t>HASTE DE ACO GALVANIZADO PARA FIXACAO DE CONCERTINA 2 "/3 M</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</si>
  <si>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</si>
  <si>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</si>
  <si>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</si>
  <si>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</si>
  <si>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</si>
  <si>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</si>
  <si>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</si>
  <si>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HEXAMETAFOSFATO DE SODIO</t>
  </si>
  <si>
    <t>HIDRANTE DE COLUNA COMPLETO, EM FERRO FUNDIDO, DN = 100 MM, COM REGISTRO, CUNHA DE BORRACHA, CURVA DESSIMETRICA, EXTREMIDADE E TAMPAS (INCLUI KIT FIXACAO)</t>
  </si>
  <si>
    <t>3.290,00</t>
  </si>
  <si>
    <t>HIDRANTE DE COLUNA COMPLETO, EM FERRO FUNDIDO, DN = 75 MM, COM REGISTRO, CUNHA DE BORRACHA, CURVA DESSIMETRICA, EXTREMIDADE E TAMPAS (INCLUI KIT FIXACAO)</t>
  </si>
  <si>
    <t>2.979,99</t>
  </si>
  <si>
    <t>HIDRANTE SUBTERRANEO, EM FERRO FUNDIDO, COM CURVA CURTA E CAIXA, DN 75 MM</t>
  </si>
  <si>
    <t>1.761,30</t>
  </si>
  <si>
    <t>HIDRANTE SUBTERRANEO, EM FERRO FUNDIDO, COM CURVA LONGA E CAIXA, DN 75 MM</t>
  </si>
  <si>
    <t>1.854,99</t>
  </si>
  <si>
    <t>HIDROJATEADORA PARA DESOBSTRUCAO DE REDES E GALERIAS, TANQUE 7000 L, BOMBA TRIPLEX 120 KGF/CM2 128 L/MIN (INCLUI MONTAGEM, NAO INCLUI CAMINHAO)</t>
  </si>
  <si>
    <t>114.526,71</t>
  </si>
  <si>
    <t>HIDROJATEADORA PARA DESOBSTRUCAO DE REDES E GALERIAS, TANQUE 7000 L, BOMBA TRIPLEX 140 KGF/CM2 260 L/MIN ALIMENTADA POR MOTOR INDEPENDENTE A DIESEL POTENCIA 125 CV (INCLUI MONTAGEM, NAO INCLUI CAMINHAO)</t>
  </si>
  <si>
    <t>121.838,18</t>
  </si>
  <si>
    <t>HIDROMETRO MULTIJATO, VAZAO MAXIMA DE 10,0 M3/H, DE 1"</t>
  </si>
  <si>
    <t>448,97</t>
  </si>
  <si>
    <t>HIDROMETRO MULTIJATO, VAZAO MAXIMA DE 20,0 M3/H, DE 1 1/2"</t>
  </si>
  <si>
    <t>746,17</t>
  </si>
  <si>
    <t>HIDROMETRO MULTIJATO, VAZAO MAXIMA DE 30,0 M3/H, DE 2"</t>
  </si>
  <si>
    <t>1.049,70</t>
  </si>
  <si>
    <t>HIDROMETRO MULTIJATO, VAZAO MAXIMA DE 7,0 M3/H, DE 1"</t>
  </si>
  <si>
    <t>328,82</t>
  </si>
  <si>
    <t>HIDROMETRO UNIJATO, VAZAO MAXIMA DE 1,5 M3/H, DE 1/2"</t>
  </si>
  <si>
    <t>HIDROMETRO UNIJATO, VAZAO MAXIMA DE 3,0 M3/H, DE 1/2"</t>
  </si>
  <si>
    <t>92,32</t>
  </si>
  <si>
    <t>HIDROMETRO UNIJATO, VAZAO MAXIMA DE 5,0 M3/H, DE 3/4"</t>
  </si>
  <si>
    <t>113,82</t>
  </si>
  <si>
    <t>HIDROMETRO WOLTMANN, VAZAO MAXIMA DE 50,0 M3/H, DE 2"</t>
  </si>
  <si>
    <t>1.694,70</t>
  </si>
  <si>
    <t>HIDROMETRO WOLTMANN, VAZAO MAXIMA DE 80,0 M3/H, DE 3"</t>
  </si>
  <si>
    <t>2.213,23</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</si>
  <si>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</si>
  <si>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</si>
  <si>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</si>
  <si>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28,13</t>
  </si>
  <si>
    <t>IMPERMEABILIZADOR</t>
  </si>
  <si>
    <t>IMPERMEABILIZADOR (MENSALISTA)</t>
  </si>
  <si>
    <t>2.791,94</t>
  </si>
  <si>
    <t>IMPERMEABILIZANTE FLEXIVEL BRANCO DE BASE ACRILICA PARA COBERTURAS</t>
  </si>
  <si>
    <t>IMPERMEABILIZANTE INCOLOR PARA TRATAMENTO DE FACHADAS E TELHAS, BASE SILICONE</t>
  </si>
  <si>
    <t>IMUNIZANTE PARA MADEIRA, INCOLOR</t>
  </si>
  <si>
    <t>INSTALADOR DE TUBULACOES (TUBOS/EQUIPAMENTOS)</t>
  </si>
  <si>
    <t>INSTALADOR DE TUBULACOES (TUBOS/EQUIPAMENTOS) (MENSALISTA)</t>
  </si>
  <si>
    <t>3.269,83</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</si>
  <si>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</si>
  <si>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</si>
  <si>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</si>
  <si>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</si>
  <si>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</si>
  <si>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</si>
  <si>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</si>
  <si>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</si>
  <si>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</si>
  <si>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</si>
  <si>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</si>
  <si>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19,78</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</si>
  <si>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</si>
  <si>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</si>
  <si>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</si>
  <si>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</si>
  <si>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</si>
  <si>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</si>
  <si>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</si>
  <si>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21,59</t>
  </si>
  <si>
    <t>INTERRUPTORES SIMPLES (2 MODULOS) + TOMADA 2P+T 10A, 250V, CONJUNTO MONTADO PARA EMBUTIR 4" X 2" (PLACA + SUPORTE + MODULOS)</t>
  </si>
  <si>
    <t>18,53</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</si>
  <si>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</si>
  <si>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</si>
  <si>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</si>
  <si>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</si>
  <si>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1.130,00</t>
  </si>
  <si>
    <t>ISOLADOR DE PORCELANA SUSPENSO, DISCO TIPO GARFO OLHAL, DIAMETRO DE 152 MM, PARA TENSAO DE *15* KV</t>
  </si>
  <si>
    <t>73,11</t>
  </si>
  <si>
    <t>ISOLADOR DE PORCELANA, TIPO BUCHA, PARA TENSAO DE *15* KV</t>
  </si>
  <si>
    <t>385,95</t>
  </si>
  <si>
    <t>ISOLADOR DE PORCELANA, TIPO BUCHA, PARA TENSAO DE *35* KV</t>
  </si>
  <si>
    <t>ISOLADOR DE PORCELANA, TIPO PINO MONOCORPO, PARA TENSAO DE *15* KV</t>
  </si>
  <si>
    <t>ISOLADOR DE PORCELANA, TIPO PINO MONOCORPO, PARA TENSAO DE *35* KV</t>
  </si>
  <si>
    <t>94,41</t>
  </si>
  <si>
    <t>ISOLADOR DE PORCELANA, TIPO ROLDANA, DIMENSOES DE *72* X *72* MM, PARA USO EM BAIXA TENSAO</t>
  </si>
  <si>
    <t>JANELA BASCULANTE EM ALUMINIO, 100 X 100 CM (A X L), ACABAMENTO ACET OU BRILHANTE, BATENTE/REQUADRO DE 3 A 14 CM, COM VIDRO, SEM GUARNICAO/ALIZAR</t>
  </si>
  <si>
    <t>231,81</t>
  </si>
  <si>
    <t>JANELA BASCULANTE EM ALUMINIO, 100 X 80 CM (A X L), ACABAMENTO ACET OU BRILHANTE, BATENTE/REQUADRO DE 3 A 14 CM, COM VIDRO, SEM GUARNICAO/ALIZAR</t>
  </si>
  <si>
    <t>186,71</t>
  </si>
  <si>
    <t>JANELA BASCULANTE EM ALUMINIO, 80 X 60 CM (A X L), ACABAMENTO ACET OU BRILHANTE, BATENTE/REQUADRO DE 3 A 14 CM, COM VIDRO, SEM GUARNICAO/ALIZAR</t>
  </si>
  <si>
    <t>172,19</t>
  </si>
  <si>
    <t>JANELA BASCULANTE EM ALUMINIO, 80 X 60 CM (A X L), BATENTE/REQUADRO DE 3 A 14 CM, COM VIDRO, SEM GUARNICAO/ALIZAR</t>
  </si>
  <si>
    <t>327,04</t>
  </si>
  <si>
    <t>JANELA BASCULANTE EM MADEIRA PINUS/ EUCALIPTO/ TAUARI/ VIROLA OU EQUIVALENTE DA REGIAO, *60 X 60*, CAIXA DO BATENTE/ MARCO E = *10* CM, 2 BASCULAS PARA VIDRO, COM FERRAGENS (SEM VIDRO, SEM GUARNICAO/ALIZAR E SEM ACABAMENTO)</t>
  </si>
  <si>
    <t>197,28</t>
  </si>
  <si>
    <t>JANELA BASCULANTE EM MADEIRA PINUS/ EUCALIPTO/ TAUARI/ VIROLA OU EQUIVALENTE DA REGIAO, CAIXA DO BATENTE/ MARCO *10* CM, *2* FOLHAS BASCULANTES PARA VIDRO, COM FERRAGENS (SEM VIDRO, SEM GUARNICAO/ALIZAR E SEM ACABAMENTO)</t>
  </si>
  <si>
    <t>548,01</t>
  </si>
  <si>
    <t>JANELA BASCULANTE, ACO, COM BATENTE/REQUADRO, 100 X 100 CM (SEM VIDROS)</t>
  </si>
  <si>
    <t>342,75</t>
  </si>
  <si>
    <t>JANELA BASCULANTE, ACO, COM BATENTE/REQUADRO, 60 X 60 CM (SEM VIDROS)</t>
  </si>
  <si>
    <t>159,00</t>
  </si>
  <si>
    <t>JANELA BASCULANTE, ACO, COM BATENTE/REQUADRO, 60 X 80 CM (SEM VIDROS)</t>
  </si>
  <si>
    <t>186,99</t>
  </si>
  <si>
    <t>389,57</t>
  </si>
  <si>
    <t>JANELA BASCULANTE, ACO, COM BATENTE/REQUADRO, 80 X 80 CM (SEM VIDROS)</t>
  </si>
  <si>
    <t>292,55</t>
  </si>
  <si>
    <t>457,11</t>
  </si>
  <si>
    <t>JANELA DE ABRIR EM MADEIRA IMBUIA/CEDRO ARANA/CEDRO ROSA OU EQUIVALENTE DA REGIAO, CAIXA DO BATENTE/MARCO *10* CM, 2 FOLHAS DE ABRIR TIPO VENEZIANA E 2 FOLHAS DE ABRIR PARA VIDRO, COM GUARNICAO/ALIZAR, COM FERRAGENS, (SEM VIDRO E SEM ACABAMENTO)</t>
  </si>
  <si>
    <t>812,89</t>
  </si>
  <si>
    <t>JANELA DE ABRIR EM MADEIRA PINUS/EUCALIPTO/ TAUARI/ VIROLA OU EQUIVALENTE DA REGIAO, CAIXA DO BATENTE/MARCO *10* CM, 2 FOLHAS DE ABRIR TIPO VENEZIANA E 2 FOLHAS GUILHOTINA PARA VIDRO, COM FERRAGENS (SEM VIDRO,SEM GUARNICAO/ALIZAR E SEM ACABAMENTO)</t>
  </si>
  <si>
    <t>464,44</t>
  </si>
  <si>
    <t>JANELA DE CORRER EM ALUMINIO, VENEZIANA, 120  X 150 CM (A X L), 3 FLS (2 VENEZIANAS E 1 VIDRO), SEM BANDEIRA, ACABAMENTO ACET OU BRILHANTE, BATENTE/REQUADRO DE 6 A 14 CM, COM VIDRO, SEM GUARNICAO/ALIZAR</t>
  </si>
  <si>
    <t>630,25</t>
  </si>
  <si>
    <t>JANELA DE CORRER EM ALUMINIO, VENEZIANA, 120 X 120 CM (A X L), 3 FLS (2 VENEZIANAS E 1 VIDRO), SEM BANDEIRA, ACABAMENTO ACET OU BRILHANTE, BATENTE/REQUADRO DE 6 A 14 CM, COM VIDRO, SEM GUARNICAO/ALIZAR</t>
  </si>
  <si>
    <t>522,67</t>
  </si>
  <si>
    <t>JANELA DE CORRER EM ALUMINIO, VENEZIANA, 120 X 150 CM (A X L), 6 FLS (4 VENEZIANAS E 2 VIDROS), SEM BANDEIRA, ACABAMENTO ACET OU BRILHANTE, BATENTE/REQUADRO DE 6 A 14 CM, COM VIDRO, SEM GUARNICAO/ALIZAR</t>
  </si>
  <si>
    <t>727,11</t>
  </si>
  <si>
    <t>JANELA DE CORRER EM ALUMINIO, VENEZIANA, 120 X 200 CM (A X L), 6 FLS (4 VENEZIANAS E 2 VIDROS), SEM BANDEIRA, ACABAMENTO ACET OU BRILHANTE,  BATENTE/REQUADRO DE 6 A 14 CM, COM VIDRO, SEM GUARNICAO/ALIZAR</t>
  </si>
  <si>
    <t>900,05</t>
  </si>
  <si>
    <t>JANELA DE CORRER EM ALUMINIO, 100 X 120 CM (A X L), 2 FLS,  SEM BANDEIRA,  ACABAMENTO ACET OU BRILHANTE, BATENTE/REQUADRO DE 6 A 14 CM, COM VIDRO, SEM GUARNICAO</t>
  </si>
  <si>
    <t>299,90</t>
  </si>
  <si>
    <t>JANELA DE CORRER EM ALUMINIO, 100 X 150 CM (A X L), 2 FLS,  SEM BANDEIRA,  ACABAMENTO ACET OU BRILHANTE, BATENTE/REQUADRO DE 6 A 14 CM, COM VIDRO, SEM GUARNICAO/ALIZAR</t>
  </si>
  <si>
    <t>352,27</t>
  </si>
  <si>
    <t>JANELA DE CORRER EM ALUMINIO, 100 X 150 CM (A X L), 4 FLS, SEM BANDEIRA, ACABAMENTO ACET OU BRILHANTE, BATENTE/REQUADRO DE 6 A 14 CM, COM VIDRO, SEM GUARNICAO/ALIZAR</t>
  </si>
  <si>
    <t>415,41</t>
  </si>
  <si>
    <t>291,76</t>
  </si>
  <si>
    <t>JANELA DE CORRER EM ALUMINIO, 100 X 150 CM (A X L), 4 FLS, SEM BANDEIRA, ACABAMENTO ACET OU BRILHANTE, COM VIDRO, COM GUARNICAO PARA 1 FACE</t>
  </si>
  <si>
    <t>306,83</t>
  </si>
  <si>
    <t>JANELA DE CORRER EM ALUMINIO, 100 X 200 CM, 4 FLS,  BANDEIRA COM BASCULA,  ACABAMENTO ACET OU BRILHANTE, BATENTE/REQUADRO DE 6 A 14 CM, COM VIDRO, SEM GUARNICAO/ALIZAR</t>
  </si>
  <si>
    <t>492,18</t>
  </si>
  <si>
    <t>JANELA DE CORRER EM ALUMINIO, 120 X 120 CM (A X L), 2 FLS, SEM BANDEIRA, ACABAMENTO ACET OU BRILHANTE,  BATENTE/REQUADRO DE 6 A 14 CM, COM VIDRO, SEM GUARNICAO/ALIZAR</t>
  </si>
  <si>
    <t>341,51</t>
  </si>
  <si>
    <t>JANELA DE CORRER EM ALUMINIO, 120 X 150 CM (A X L), 2 FLS, SEM BANDEIRA, ACABAMENTO ACET OU BRILHANTE, BATENTE/REQUADRO DE 6 A 14 CM, COM VIDRO, SEM GUARNICAO/ALIZAR</t>
  </si>
  <si>
    <t>385,99</t>
  </si>
  <si>
    <t>JANELA DE CORRER EM ALUMINIO, 120 X 150 CM (A X L), 4 FLS, BANDEIRA COM BASCULA,  ACABAMENTO ACET OU BRILHANTE, BATENTE/REQUADRO DE 6 A 14 CM, COM VIDRO, SEM GUARNICAO/ALIZAR</t>
  </si>
  <si>
    <t>481,41</t>
  </si>
  <si>
    <t>JANELA DE CORRER EM ALUMINIO, 120 X 200 CM (A X L), 4 FLS, BANDEIRA COM BASCULA,  ACABAMENTO ACET OU BRILHANTE, BATENTE/REQUADRO DE 6 A 14 CM, COM VIDRO, SEM GUARNICAO/ALIZAR</t>
  </si>
  <si>
    <t>542,40</t>
  </si>
  <si>
    <t>JANELA DE CORRER, ACO, BATENTE/REQUADRO DE 6 A 14 CM,  COM DIVISAO HORIZ , PINT ANTICORROSIVA, SEM VIDRO, BANDEIRA COM BASCULA, 4 FLS, 120  X 150 CM (A X L)</t>
  </si>
  <si>
    <t>878,13</t>
  </si>
  <si>
    <t>JANELA DE CORRER, ACO, BATENTE/REQUADRO DE 6 A 14 CM, QUADRICULADA, PINT ANTICORROSIVA, SEM VIDRO, BANDEIRA COM BASCULA, 4 FLS, 120  X 150 CM (A X L)</t>
  </si>
  <si>
    <t>1.101,55</t>
  </si>
  <si>
    <t>JANELA DE CORRER, ACO, BATENTE/REQUADRO DE 6 A 14 CM, QUADRICULADA, PINT ANTICORROSIVA, SEM VIDRO, BANDEIRA COM BASCULA, 4 FLS, 120  X 200 CM (A X L)</t>
  </si>
  <si>
    <t>1.358,44</t>
  </si>
  <si>
    <t>JANELA DE CORRER, ACO, BATENTE/REQUADRO DE 6 A 14 CM, QUADRICULADA, PINT ANTICORROSIVA, SEM VIDRO, SEM BANDEIRA, 4 FLS, 100  X 120 CM (A X L)</t>
  </si>
  <si>
    <t>611,57</t>
  </si>
  <si>
    <t>JANELA DE CORRER, ACO, BATENTE/REQUADRO DE 6 A 14 CM, QUADRICULADA, PINT ANTICORROSIVA, SEM VIDRO, SEM BANDEIRA, 4 FLS, 120  X 150 CM (A X L)</t>
  </si>
  <si>
    <t>457,72</t>
  </si>
  <si>
    <t>JANELA DE CORRER, ACO, BATENTE/REQUADRO DE 6 A 14 CM, QUADRICULADA, PINT ANTICORROSIVA, SEM VIDRO, SEM BANDEIRA, 4 FLS, 120  X 200 CM (A X L)</t>
  </si>
  <si>
    <t>553,48</t>
  </si>
  <si>
    <t>JANELA DE CORRER, ACO, BATENTE/REQUADRO DE 6 A 14 CM, QUADRICULADA, PINTURA ANTICORROSIVA, SEM VIDRO, BANDEIRA COM BASCULA, 4 FLS, 120  X 150 CM (A X L)</t>
  </si>
  <si>
    <t>611,97</t>
  </si>
  <si>
    <t>JANELA DE CORRER, ACO, BATENTE/REQUADRO DE 6 A 14 CM, SEM  DIVISAO, PINT ANTICORROSIVA, SEM VIDRO, BANDEIRA COM BASCULA, 4 FLS, 120  X 200 CM (A X L)</t>
  </si>
  <si>
    <t>648,17</t>
  </si>
  <si>
    <t>JANELA DE CORRER, ACO, BATENTE/REQUADRO DE 6 A 14 CM, VENEZIANA, PINT ANTICORROSIVA, PINT ACABAMENTO, COM VIDRO, 6 FLS, 120  X 150 CM (A X L)</t>
  </si>
  <si>
    <t>620,48</t>
  </si>
  <si>
    <t>JANELA DE CORRER, ACO, BATENTE/REQUADRO DE 6 A 14 CM, VENEZIANA, PINT ANTICORROSIVA, SEM VIDRO, 6 FLS, 120  X 150 CM (A X L)</t>
  </si>
  <si>
    <t>558,67</t>
  </si>
  <si>
    <t>JANELA DE CORRER, ACO, COM BATENTE/REQUADRO DE 6 A 14 CM, SEM DIVISAO, PINT ANTICORROSIVA, PINT ACABAMENTO, COM VIDRO, SEM BANDEIRA, COM GRADE, 4 FLS, 100  X 120 CM (A X L)</t>
  </si>
  <si>
    <t>701,63</t>
  </si>
  <si>
    <t>JANELA DE CORRER, ACO, COM BATENTE/REQUADRO DE 6 A 14 CM, SEM DIVISAO, PINT ANTICORROSIVA, PINT ACABAMENTO, COM VIDRO, SEM BANDEIRA, 2 FLS, 120  X 150 CM (A X L)</t>
  </si>
  <si>
    <t>849,75</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</si>
  <si>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</si>
  <si>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775,36</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</si>
  <si>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</si>
  <si>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982,68</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</si>
  <si>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</si>
  <si>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604,18</t>
  </si>
  <si>
    <t>JANELA EM MADEIRA CEDRINHO/ ANGELIM COMERCIAL/ CURUPIXA/ CUMARU OU EQUIVALENTE DA REGIAO, CAIXA DO BATENTE/MARCO *10* CM, 2 FOLHAS DE ABRIR TIPO VENEZIANA E 2 FOLHAS GUILHOTINA PARA VIDRO, COM GUARNICAO/ALIZAR, COM FERRAGENS (SEM VIDRO E SEM ACABAMENTO)</t>
  </si>
  <si>
    <t>608,80</t>
  </si>
  <si>
    <t>JANELA FIXA EM ALUMINIO, 60  X 80 CM (A X L), BATENTE/REQUADRO DE 3 A 14 CM, COM VIDRO, SEM GUARNICAO/ALIZAR</t>
  </si>
  <si>
    <t>260,08</t>
  </si>
  <si>
    <t>JANELA FIXA EM ALUMINIO, 60 X 80 CM (A X L), BATENTE/REQUADRO DE 3 A 14 CM, COM VIDRO, SEM GUARNICAO/ALIZAR</t>
  </si>
  <si>
    <t>134,88</t>
  </si>
  <si>
    <t>JANELA MAXIM AR EM ALUMINIO, 80 X 60 CM (A X L), BATENTE/REQUADRO DE 4 A 14 CM, COM VIDRO, SEM GUARNICAO/ALIZAR</t>
  </si>
  <si>
    <t>175,77</t>
  </si>
  <si>
    <t>350,84</t>
  </si>
  <si>
    <t>JANELA MAXIM AR EM MADEIRA CEDRINHO/ ANGELIM COMERCIAL/ CURUPIXA/ CUMARU OU EQUIVALENTE DA REGIAO, CAIXA DO BATENTE/MARCO *10* CM, 1 FOLHA  PARA VIDRO, COM GUARNICAO/ALIZAR, COM FERRAGENS, (SEM VIDRO E SEM ACABAMENTO)</t>
  </si>
  <si>
    <t>858,56</t>
  </si>
  <si>
    <t>JANELA MAXIMO AR, ACO, BATENTE / REQUADRO DE 6 A 14 CM, PINT ANTICORROSIVA, SEM VIDRO, COM GRADE, 1 FL, 60  X 80 CM (A X L)</t>
  </si>
  <si>
    <t>346,33</t>
  </si>
  <si>
    <t>JANELA MAXIMO AR, ACO, BATENTE/REQUADRO DE 6 A 14 CM, PINT ANTICORROSIVA, SEM VIDRO, COM GRADE, 1 FL, 60  X 80 CM (A X L)</t>
  </si>
  <si>
    <t>721,52</t>
  </si>
  <si>
    <t>JANELA MAXIMO AR, ACO, BATENTE/REQUADRO DE 6 A 14 CM, PINT ANTICORROSIVA, SEM VIDRO, SEM GRADE, 1 FL, 60  X 80 CM (A X L)</t>
  </si>
  <si>
    <t>270,93</t>
  </si>
  <si>
    <t>JARDINEIRO</t>
  </si>
  <si>
    <t>JARDINEIRO (MENSALISTA)</t>
  </si>
  <si>
    <t>2.912,41</t>
  </si>
  <si>
    <t>JOELHO COM VISITA, PVC SERIE R, 90 GRAUS, 100 X 75 MM, PARA ESGOTO PREDIAL</t>
  </si>
  <si>
    <t>47,14</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</si>
  <si>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</si>
  <si>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</si>
  <si>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</si>
  <si>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</si>
  <si>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</si>
  <si>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</si>
  <si>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29,33</t>
  </si>
  <si>
    <t>JOELHO CPVC, SOLDAVEL, 45 GRAUS, 73 MM, PARA AGUA QUENTE</t>
  </si>
  <si>
    <t>78,35</t>
  </si>
  <si>
    <t>JOELHO CPVC, SOLDAVEL, 45 GRAUS, 89 MM, PARA AGUA QUENTE</t>
  </si>
  <si>
    <t>91,40</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</si>
  <si>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</si>
  <si>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</si>
  <si>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</si>
  <si>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</si>
  <si>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</si>
  <si>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</si>
  <si>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28,80</t>
  </si>
  <si>
    <t>JOELHO CPVC, SOLDAVEL, 90 GRAUS, 73 MM, PARA AGUA QUENTE</t>
  </si>
  <si>
    <t>JOELHO CPVC, SOLDAVEL, 90 GRAUS, 89 MM, PARA AGUA QUENTE</t>
  </si>
  <si>
    <t>88,78</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</si>
  <si>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</si>
  <si>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</si>
  <si>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</si>
  <si>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</si>
  <si>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</si>
  <si>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</si>
  <si>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</si>
  <si>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</si>
  <si>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</si>
  <si>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</si>
  <si>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</si>
  <si>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</si>
  <si>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97,69</t>
  </si>
  <si>
    <t>JOELHO PPR, 90 GRAUS, SOLDAVEL, DN 20 MM, PARA AGUA QUENTE PREDIAL</t>
  </si>
  <si>
    <t>JOELHO PPR, 90 GRAUS, SOLDAVEL, DN 25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</si>
  <si>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</si>
  <si>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</si>
  <si>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</si>
  <si>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</si>
  <si>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</si>
  <si>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42,73</t>
  </si>
  <si>
    <t>JOELHO PPR, 90 GRAUS, SOLDAVEL, DN 90 MM, PARA AGUA QUENTE PREDIAL</t>
  </si>
  <si>
    <t>65,14</t>
  </si>
  <si>
    <t>JOELHO PVC COM VISITA, 90 GRAUS, DN 100 X 50 MM, SERIE NORMAL, PARA ESGOTO PREDIAL</t>
  </si>
  <si>
    <t>JOELHO PVC LEVE, 45 GRAUS, DN 150 MM, PARA ESGOTO PREDIAL</t>
  </si>
  <si>
    <t>48,43</t>
  </si>
  <si>
    <t>JOELHO PVC LEVE, 90 GRAUS, DN 150 MM, PARA ESGOTO PREDIAL</t>
  </si>
  <si>
    <t>JOELHO PVC,  SOLDAVEL COM ROSCA, 90 GRAUS, 20 MM X 1/2", PARA AGUA FRIA PREDIAL</t>
  </si>
  <si>
    <t>JOELHO PVC,  SOLDAVEL COM ROSCA, 90 GRAUS, 25 MM X 1/2", PARA AGUA FRIA PREDIAL</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</si>
  <si>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</si>
  <si>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</si>
  <si>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</si>
  <si>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</si>
  <si>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</si>
  <si>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</si>
  <si>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</si>
  <si>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</si>
  <si>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</si>
  <si>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</si>
  <si>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</si>
  <si>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</si>
  <si>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</si>
  <si>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</si>
  <si>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</si>
  <si>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</si>
  <si>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</si>
  <si>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</si>
  <si>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</si>
  <si>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</si>
  <si>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</si>
  <si>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</si>
  <si>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</si>
  <si>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</si>
  <si>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</si>
  <si>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PARA AGUA FRIA PREDIAL</t>
  </si>
  <si>
    <t>181,39</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</si>
  <si>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</si>
  <si>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</si>
  <si>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</si>
  <si>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</si>
  <si>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</si>
  <si>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</si>
  <si>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</si>
  <si>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</si>
  <si>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</si>
  <si>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</si>
  <si>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22,63</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</si>
  <si>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</si>
  <si>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</si>
  <si>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</si>
  <si>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</si>
  <si>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</si>
  <si>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</si>
  <si>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</si>
  <si>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</si>
  <si>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</si>
  <si>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</si>
  <si>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</si>
  <si>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</si>
  <si>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</si>
  <si>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41,25</t>
  </si>
  <si>
    <t>JOELHO 45 GRAUS, PPR, SOLDAVEL, F/ F, DN 90 MM, PARA AQUA QUENTE E FRIA PREDIAL</t>
  </si>
  <si>
    <t>83,35</t>
  </si>
  <si>
    <t>JOELHO 90 GRAUS, METALICO, PARA CONEXAO COM ANEL DESLIZANTE EM TUBO PEX, DN 16 MM</t>
  </si>
  <si>
    <t>JOELHO 90 GRAUS, METALICO, PARA CONEXAO COM ANEL DESLIZANTE EM TUBO PEX, DN 20 MM</t>
  </si>
  <si>
    <t>JOELHO 90 GRAUS, METALICO, PARA CONEXAO COM ANEL DESLIZANTE EM TUBO PEX, DN 25 MM</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</si>
  <si>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</si>
  <si>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</si>
  <si>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</si>
  <si>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</si>
  <si>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</si>
  <si>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</si>
  <si>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</si>
  <si>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</si>
  <si>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</si>
  <si>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</si>
  <si>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</si>
  <si>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</si>
  <si>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</si>
  <si>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</si>
  <si>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</si>
  <si>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</si>
  <si>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</si>
  <si>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</si>
  <si>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</si>
  <si>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</si>
  <si>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</si>
  <si>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</si>
  <si>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</si>
  <si>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</si>
  <si>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33,42</t>
  </si>
  <si>
    <t>JOELHO, PVC COM ROSCA E BUCHA LATAO, 90 GRAUS,  3/4", PARA AGUA FRIA PREDIAL</t>
  </si>
  <si>
    <t>JOELHO, PVC SERIE R, 45 GRAUS, DN 100 MM, PARA ESGOTO PREDIAL</t>
  </si>
  <si>
    <t>JOELHO, PVC SERIE R, 45 GRAUS, DN 150 MM, PARA ESGOTO PREDIAL</t>
  </si>
  <si>
    <t>69,27</t>
  </si>
  <si>
    <t>JOELHO, PVC SERIE R, 45 GRAUS, DN 40 MM, PARA ESGOTO PREDIAL</t>
  </si>
  <si>
    <t>JOELHO, PVC SERIE R, 45 GRAUS, DN 50 MM, PARA ESGOTO PREDIAL</t>
  </si>
  <si>
    <t>JOELHO, PVC SERIE R, 45 GRAUS, DN 75 MM, PARA ESGOTO PREDIAL</t>
  </si>
  <si>
    <t>14,29</t>
  </si>
  <si>
    <t>JOELHO, PVC SERIE R, 90 GRAUS, DN 100 MM, PARA ESGOTO PREDIAL</t>
  </si>
  <si>
    <t>26,86</t>
  </si>
  <si>
    <t>JOELHO, PVC SERIE R, 90 GRAUS, DN 150 MM, PARA ESGOTO PREDIAL</t>
  </si>
  <si>
    <t>89,23</t>
  </si>
  <si>
    <t>JOELHO, PVC SERIE R, 90 GRAUS, DN 40 MM, PARA ESGOTO PREDIAL</t>
  </si>
  <si>
    <t>JOELHO, PVC SERIE R, 90 GRAUS, DN 50 MM, PARA ESGOTO PREDIAL</t>
  </si>
  <si>
    <t>JOELHO, PVC SERIE R, 90 GRAUS, DN 75 MM, PARA ESGOTO PREDIAL</t>
  </si>
  <si>
    <t>JOELHO, PVC SOLDAVEL, 45 GRAUS, 110 MM, PARA AGUA FRIA PREDIAL</t>
  </si>
  <si>
    <t>165,88</t>
  </si>
  <si>
    <t>JOELHO, PVC SOLDAVEL, 45 GRAUS, 20 MM, PARA AGUA FRIA PREDIAL</t>
  </si>
  <si>
    <t>JOELHO, PVC SOLDAVEL, 45 GRAUS, 25 MM, PARA AGUA FRIA PREDIAL</t>
  </si>
  <si>
    <t>JOELHO, PVC SOLDAVEL, 45 GRAUS, 32 MM, PARA AGUA FRIA PREDIAL</t>
  </si>
  <si>
    <t>JOELHO, PVC SOLDAVEL, 45 GRAUS, 40 MM, PARA AGUA FRIA PREDIAL</t>
  </si>
  <si>
    <t>JOELHO, PVC SOLDAVEL, 45 GRAUS, 50 MM, PARA AGUA FRIA PREDIAL</t>
  </si>
  <si>
    <t>JOELHO, PVC SOLDAVEL, 45 GRAUS, 60 MM, PARA AGUA FRIA PREDIAL</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</si>
  <si>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</si>
  <si>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</si>
  <si>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</si>
  <si>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</si>
  <si>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</si>
  <si>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</si>
  <si>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</si>
  <si>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</si>
  <si>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23,30</t>
  </si>
  <si>
    <t>JOELHO, ROSCA FEMEA, COM BASE FIXA, PLASTICO, PARA CONEXAO POR CRIMPAGEM EM TUBO PEX, DN 20 MM X 3/4"</t>
  </si>
  <si>
    <t>JOGO DE FERRAGENS CROMADAS P/ PORTA DE VIDRO TEMPERADO, UMA FOLHA COMPOSTA: DOBRADICA SUPERIOR (101) E INFERIOR (103),TRINCO (502), FECHADURA (520),CONTRA FECHADURA (531),COM CAPUCHINHO</t>
  </si>
  <si>
    <t>357,12</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</si>
  <si>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</si>
  <si>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</si>
  <si>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</si>
  <si>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</si>
  <si>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</si>
  <si>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</si>
  <si>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SERIE R, DN 100 X 100 X 100 MM, PARA ESGOTO PREDIAL</t>
  </si>
  <si>
    <t>85,77</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</si>
  <si>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</si>
  <si>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</si>
  <si>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</si>
  <si>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</si>
  <si>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</si>
  <si>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</si>
  <si>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</si>
  <si>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LEVE, 150 MM, PARA ESGOTO PREDIAL</t>
  </si>
  <si>
    <t>115,21</t>
  </si>
  <si>
    <t>JUNCAO SIMPLES, PVC SERIE R, DN 100 X 100 MM, PARA ESGOTO PREDIAL</t>
  </si>
  <si>
    <t>JUNCAO SIMPLES, PVC SERIE R, DN 100 X 75 MM, PARA ESGOTO PREDIAL</t>
  </si>
  <si>
    <t>JUNCAO SIMPLES, PVC SERIE R, DN 150 X 100 MM, PARA ESGOTO PREDIAL</t>
  </si>
  <si>
    <t>134,12</t>
  </si>
  <si>
    <t>JUNCAO SIMPLES, PVC SERIE R, DN 150 X 150 MM, PARA ESGOTO PREDIAL</t>
  </si>
  <si>
    <t>151,24</t>
  </si>
  <si>
    <t>JUNCAO SIMPLES, PVC SERIE R, DN 40 X 40 MM, PARA ESGOTO PREDIAL</t>
  </si>
  <si>
    <t>JUNCAO SIMPLES, PVC SERIE R, DN 50 X 50 MM, PARA ESGOTO PREDIAL</t>
  </si>
  <si>
    <t>JUNCAO SIMPLES, PVC SERIE R, DN 75 X 75 MM, PARA ESGOTO PREDIAL</t>
  </si>
  <si>
    <t>JUNCAO SIMPLES, PVC, DN 100 X 50 MM, SERIE NORMAL PARA ESGOTO PREDIAL</t>
  </si>
  <si>
    <t>14,03</t>
  </si>
  <si>
    <t>JUNCAO SIMPLES, PVC, DN 100 X 75 MM, SERIE NORMAL PARA ESGOTO PREDIAL</t>
  </si>
  <si>
    <t>JUNCAO SIMPLES, PVC, DN 50 X 50 MM, SERIE NORMAL PARA ESGOTO PREDIAL</t>
  </si>
  <si>
    <t>JUNCAO SIMPLES, PVC, DN 75 X 50 MM, SERIE NORMAL PARA ESGOTO PREDIAL</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</si>
  <si>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</si>
  <si>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</si>
  <si>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</si>
  <si>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</si>
  <si>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JUNCAO, PVC, 45 GRAUS, JE, BBB, DN 100 MM, PARA REDE COLETORA DE ESGOTO (NBR 10569)</t>
  </si>
  <si>
    <t>JUNCAO, PVC, 45 GRAUS, JE, BBB, DN 150 MM, PARA REDE COLETORA DE ESGOTO (NBR 10569)</t>
  </si>
  <si>
    <t>136,94</t>
  </si>
  <si>
    <t>JUNCAO, PVC, 45 GRAUS, JE, BBB, DN 150 MM, PARA TUBO CORRUGADO E/OU LISO, REDE COLETORA DE ESGOTO (NBR 10569)</t>
  </si>
  <si>
    <t>383,16</t>
  </si>
  <si>
    <t>JUNCAO, PVC, 45 GRAUS, JE, BBB, DN 200 MM, PARA TUBO CORRUGADO E/OU LISO, REDE COLETORA DE ESGOTO (NBR 10569)</t>
  </si>
  <si>
    <t>577,04</t>
  </si>
  <si>
    <t>JUNCAO, PVC, 45 GRAUS, JE, BBB, DN 250 MM, PARA TUBO CORRUGADO E/OU LISO, REDE COLETORA DE ESGOTO (NBR 10569)</t>
  </si>
  <si>
    <t>803,80</t>
  </si>
  <si>
    <t>JUNTA DE EXPANSAO BRONZE/LATAO (REF 900), PONTA X PONTA, 35 MM</t>
  </si>
  <si>
    <t>374,86</t>
  </si>
  <si>
    <t>JUNTA DE EXPANSAO BRONZE/LATAO (REF 900), PONTA X PONTA, 42 MM</t>
  </si>
  <si>
    <t>469,33</t>
  </si>
  <si>
    <t>JUNTA DE EXPANSAO BRONZE/LATAO (REF 900), PONTA X PONTA, 54 MM</t>
  </si>
  <si>
    <t>650,94</t>
  </si>
  <si>
    <t>JUNTA DE EXPANSAO BRONZE/LATAO (REF 900), PONTA X PONTA, 66 MM</t>
  </si>
  <si>
    <t>859,79</t>
  </si>
  <si>
    <t>JUNTA DE EXPANSAO DE COBRE (REF 900), PONTA X PONTA, 15 MM</t>
  </si>
  <si>
    <t>257,07</t>
  </si>
  <si>
    <t>JUNTA DE EXPANSAO DE COBRE (REF 900), PONTA X PONTA, 22 MM</t>
  </si>
  <si>
    <t>298,19</t>
  </si>
  <si>
    <t>JUNTA DE EXPANSAO DE COBRE (REF 900), PONTA X PONTA, 28 MM</t>
  </si>
  <si>
    <t>327,52</t>
  </si>
  <si>
    <t>JUNTA DILATACAO ELASTICA PARA CONCRETO (FUGENBAND) O-12, ATE 5 MCA</t>
  </si>
  <si>
    <t>JUNTA DILATACAO ELASTICA PARA CONCRETO (FUGENBAND) O-22, ATE 30 MCA</t>
  </si>
  <si>
    <t>JUNTA DILATACAO ELASTICA PARA CONCRETO (FUGENBAND) O-35/10, ATE 100 MCA</t>
  </si>
  <si>
    <t>311,84</t>
  </si>
  <si>
    <t>JUNTA DILATACAO ELASTICA PARA CONCRETO (FUGENBAND) O-35/6, ATE 100 MCA</t>
  </si>
  <si>
    <t>257,99</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</si>
  <si>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</si>
  <si>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</si>
  <si>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</si>
  <si>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</si>
  <si>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218,83</t>
  </si>
  <si>
    <t>KIT CAVALETE, PVC, COM REGISTRO, PARA HIDROMETRO, BITOLAS 1/2" OU 3/4" - COMPLETO</t>
  </si>
  <si>
    <t>61,59</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</si>
  <si>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</si>
  <si>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93,71</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</si>
  <si>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</si>
  <si>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102,75</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</si>
  <si>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</si>
  <si>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175,30</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</si>
  <si>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</si>
  <si>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150,85</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</si>
  <si>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</si>
  <si>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206,87</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</si>
  <si>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</si>
  <si>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206,18</t>
  </si>
  <si>
    <t>KIT DE ACESSORIOS PARA BANHEIRO EM METAL CROMADO, 5 PECAS</t>
  </si>
  <si>
    <t>110,04</t>
  </si>
  <si>
    <t>KIT DE MATERIAIS PARA BRACADEIRA PARA FIXACAO EM POSTE CIRCULAR, CONTEM TRES FIXADORES E UM ROLO DE FITA DE 3 M EM ACO CARBONO</t>
  </si>
  <si>
    <t>26,79</t>
  </si>
  <si>
    <t>KIT DE PROTECAO ARSTOP PARA AR CONDICIONADO, TOMADA PADRAO 2P+T 20 A, COM DISJUNTOR UNIPOLAR DIN 20A</t>
  </si>
  <si>
    <t>KIT PORTA PRONTA DE MADEIRA, FOLHA LEVE (NBR 15930) DE 60 X 210 CM, E = *35* MM, COM MARCO EM ACO, NUCLEO COLMEIA, CAPA LISA EM HDF, ACABAMENTO MELAMINICO BRANCO (INCLUI MARCO, ALIZARES, DOBRADICAS E FECHADURA)</t>
  </si>
  <si>
    <t>297,50</t>
  </si>
  <si>
    <t>KIT PORTA PRONTA DE MADEIRA, FOLHA LEVE (NBR 15930) DE 60 X 210 CM, E = 35 MM, NUCLEO COLMEIA, ESTRUTURA USINADA PARA FECHADURA, CAPA LISA EM HDF, ACABAMENTO EM PRIMER PARA PINTURA (INCLUI MARCO, ALIZARES E DOBRADICAS)</t>
  </si>
  <si>
    <t>262,10</t>
  </si>
  <si>
    <t>KIT PORTA PRONTA DE MADEIRA, FOLHA LEVE (NBR 15930) DE 70 X 210 CM, E = *35* MM, COM MARCO EM ACO, NUCLEO COLMEIA, CAPA LISA EM HDF, ACABAMENTO MELAMINICO BRANCO (INCLUI MARCO, ALIZARES, DOBRADICAS E FECHADURA)</t>
  </si>
  <si>
    <t>283,74</t>
  </si>
  <si>
    <t>KIT PORTA PRONTA DE MADEIRA, FOLHA LEVE (NBR 15930) DE 70 X 210 CM, E = 35 MM, NUCLEO COLMEIA, ESTRUTURA USINADA PARA FECHADURA, CAPA LISA EM HDF, ACABAMENTO EM PRIMER PARA PINTURA (INCLUI MARCO, ALIZARES E DOBRADICAS)</t>
  </si>
  <si>
    <t>264,81</t>
  </si>
  <si>
    <t>KIT PORTA PRONTA DE MADEIRA, FOLHA LEVE (NBR 15930) DE 80 X 210 CM, E = *35* MM, COM MARCO EM ACO, NUCLEO COLMEIA, CAPA LISA EM HDF, ACABAMENTO MELAMINICO BRANCO (INCLUI MARCO, ALIZARES, DOBRADICAS E FECHADURA)</t>
  </si>
  <si>
    <t>286,44</t>
  </si>
  <si>
    <t>KIT PORTA PRONTA DE MADEIRA, FOLHA LEVE (NBR 15930) DE 80 X 210 CM, E = 35 MM, NUCLEO COLMEIA, ESTRUTURA USINADA PARA FECHADURA, CAPA LISA EM HDF, ACABAMENTO EM PRIMER PARA PINTURA (INCLUI MARCO, ALIZARES E DOBRADICAS)</t>
  </si>
  <si>
    <t>267,51</t>
  </si>
  <si>
    <t>KIT PORTA PRONTA DE MADEIRA, FOLHA LEVE (NBR 15930) DE 90 X 210 CM, E = *35* MM, COM MARCO EM ACO, NUCLEO COLMEIA, CAPA LISA EM HDF, ACABAMENTO MELAMINICO BRANCO (INCLUI MARCO, ALIZARES, DOBRADICAS E FECHADURA)</t>
  </si>
  <si>
    <t>299,98</t>
  </si>
  <si>
    <t>KIT PORTA PRONTA DE MADEIRA, FOLHA LEVE (NBR 15930) DE 90 X 210 CM, E = 35 MM, NUCLEO COLMEIA, ESTRUTURA USINADA PARA FECHADURA, CAPA LISA EM HDF, ACABAMENTO EM PRIMER PARA PINTURA (INCLUI MARCO, ALIZARES E DOBRADICAS)</t>
  </si>
  <si>
    <t>281,05</t>
  </si>
  <si>
    <t>KIT PORTA PRONTA DE MADEIRA, FOLHA MEDIA (NBR 15930) DE 60 X 210 CM, E = 35 MM, NUCLEO SARRAFEADO, ESTRUTURA USINADA PARA FECHADURA, CAPA LISA EM HDF, ACABAMENTO EM PRIMER PARA PINTURA (INCLUI MARCO, ALIZARES E DOBRADICAS)</t>
  </si>
  <si>
    <t>286,68</t>
  </si>
  <si>
    <t>KIT PORTA PRONTA DE MADEIRA, FOLHA MEDIA (NBR 15930) DE 60 X 210 CM, E = 35 MM, NUCLEO SARRAFEADO, ESTRUTURA USINADA PARA FECHADURA, CAPA LISA EM HDF, ACABAMENTO MELAMINICO BRANCO (INCLUI MARCO, ALIZARES E DOBRADICAS)</t>
  </si>
  <si>
    <t>324,97</t>
  </si>
  <si>
    <t>KIT PORTA PRONTA DE MADEIRA, FOLHA MEDIA (NBR 15930) DE 70 X 210 CM, E = 35 MM, NUCLEO SARRAFEADO, ESTRUTURA USINADA PARA FECHADURA, CAPA LISA EM HDF, ACABAMENTO EM PRIMER PARA PINTURA (INCLUI MARCO, ALIZARES E DOBRADICAS)</t>
  </si>
  <si>
    <t>KIT PORTA PRONTA DE MADEIRA, FOLHA MEDIA (NBR 15930) DE 70 X 210 CM, E = 35 MM, NUCLEO SARRAFEADO, ESTRUTURA USINADA PARA FECHADURA, CAPA LISA EM HDF, ACABAMENTO MELAMINICO BRANCO (INCLUI MARCO, ALIZARES E DOBRADICAS)</t>
  </si>
  <si>
    <t>335,36</t>
  </si>
  <si>
    <t>KIT PORTA PRONTA DE MADEIRA, FOLHA MEDIA (NBR 15930) DE 80 X 210 CM, E = 35 MM, NUCLEO SARRAFEADO, ESTRUTURA USINADA PARA FECHADURA, CAPA LISA EM HDF, ACABAMENTO EM PRIMER PARA PINTURA (INCLUI MARCO, ALIZARES E DOBRADICAS)</t>
  </si>
  <si>
    <t>308,21</t>
  </si>
  <si>
    <t>KIT PORTA PRONTA DE MADEIRA, FOLHA MEDIA (NBR 15930) DE 80 X 210 CM, E = 35 MM, NUCLEO SARRAFEADO, ESTRUTURA USINADA PARA FECHADURA, CAPA LISA EM HDF, ACABAMENTO MELAMINICO BRANCO (INCLUI MARCO, ALIZARES E DOBRADICAS)</t>
  </si>
  <si>
    <t>337,41</t>
  </si>
  <si>
    <t>KIT PORTA PRONTA DE MADEIRA, FOLHA MEDIA (NBR 15930) DE 90 X 210 CM, E = 35 MM, NUCLEO SARRAFEADO, ESTRUTURA USINADA PARA FECHADURA, CAPA LISA EM HDF, ACABAMENTO EM PRIMER PARA PINTURA (INCLUI MARCO, ALIZARES E DOBRADICAS)</t>
  </si>
  <si>
    <t>319,02</t>
  </si>
  <si>
    <t>KIT PORTA PRONTA DE MADEIRA, FOLHA MEDIA (NBR 15930) DE 90 X 210 CM, E = 35 MM, NUCLEO SARRAFEADO, ESTRUTURA USINADA PARA FECHADURA, CAPA LISA EM HDF, ACABAMENTO MELAMINICO BRANCO (INCLUI MARCO, ALIZARES E DOBRADICAS)</t>
  </si>
  <si>
    <t>356,99</t>
  </si>
  <si>
    <t>KIT PORTA PRONTA DE MADEIRA, FOLHA PESADA (NBR 15930) DE 80 X 210 CM, E = 35 MM, NUCLEO SOLIDO, CAPA LISA EM HDF, ACABAMENTO MELAMINICO BRANCO (INCLUI MARCO, ALIZARES, DOBRADICAS E FECHADURA EXTERNA)</t>
  </si>
  <si>
    <t>358,16</t>
  </si>
  <si>
    <t>KIT PORTA PRONTA DE MADEIRA, FOLHA PESADA (NBR 15930) DE 80 X 210 CM, E = 35 MM, NUCLEO SOLIDO, ESTRUTURA USINADA PARA FECHADURA, CAPA LISA EM HDF, ACABAMENTO EM LAMINADO NATURAL COM VERNIZ (INCLUI MARCO, ALIZARES E DOBRADICAS)</t>
  </si>
  <si>
    <t>398,27</t>
  </si>
  <si>
    <t>KIT PORTA PRONTA DE MADEIRA, FOLHA PESADA (NBR 15930) DE 90 X 210 CM, E = 35 MM, NUCLEO SOLIDO, CAPA LISA EM HDF, ACABAMENTO MELAMINICO BRANCO (INCLUI MARCO, ALIZARES, DOBRADICAS E FECHADURA EXTERNA)</t>
  </si>
  <si>
    <t>367,49</t>
  </si>
  <si>
    <t>KIT PORTA PRONTA DE MADEIRA, FOLHA PESADA (NBR 15930) DE 90 X 210 CM, E = 35 MM, NUCLEO SOLIDO, ESTRUTURA USINADA PARA FECHADURA, CAPA LISA EM HDF, ACABAMENTO EM LAMINADO NATURAL COM VERNIZ (INCLUI MARCO, ALIZARES E DOBRADICAS)</t>
  </si>
  <si>
    <t>432,05</t>
  </si>
  <si>
    <t>LADRILHO HIDRAULICO, *20 x 20* CM, E= 2 CM, PADRAO COPACABANA, 2 CORES (PRETO E BRANCO)</t>
  </si>
  <si>
    <t>LADRILHO HIDRAULICO, *20 X 20* CM, E= 2 CM, DADOS, COR NATURAL</t>
  </si>
  <si>
    <t>45,25</t>
  </si>
  <si>
    <t>LADRILHO HIDRAULICO, *20 X 20* CM, E= 2 CM, RAMPA, NATURAL</t>
  </si>
  <si>
    <t>45,51</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</si>
  <si>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</si>
  <si>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</si>
  <si>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</si>
  <si>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</si>
  <si>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</si>
  <si>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25,85</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</si>
  <si>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</si>
  <si>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</si>
  <si>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</si>
  <si>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</si>
  <si>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</si>
  <si>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33,43</t>
  </si>
  <si>
    <t>LAJE PRE-MOLDADA CONVENCIONAL (LAJOTAS + VIGOTAS) PARA PISO, UNIDIRECIONAL, SOBRECARGA 350 KG/M2 VAO ATE 3,50 M (SEM COLOCACAO)</t>
  </si>
  <si>
    <t>LAJE PRE-MOLDADA DE TRANSICAO EXCENTRICA EM CONCRETO ARMADO, DN 1200 MM, FURO CIRCULAR DN 600 MM, ESPESSURA 12 CM</t>
  </si>
  <si>
    <t>190,77</t>
  </si>
  <si>
    <t>LAJE PRE-MOLDADA DE TRANSICAO EXCENTRICA EM CONCRETO ARMADO, DN 1500 MM, FURO CIRCULAR DN 530 MM, ESPESSURA 15 CM</t>
  </si>
  <si>
    <t>325,16</t>
  </si>
  <si>
    <t>LAJE PRE-MOLDADA TRELICADA (LAJOTAS + VIGOTAS) PARA FORRO, UNIDIRECIONAL, SOBRECARGA DE 100 KG/M2, VAO ATE 6,00 M (SEM COLOCACAO)</t>
  </si>
  <si>
    <t>LAJE PRE-MOLDADA TRELICADA (LAJOTAS + VIGOTAS) PARA PISO, UNIDIRECIONAL, SOBRECARGA DE 200 KG/M2, VAO ATE 6,00 M (SEM COLOCACAO)</t>
  </si>
  <si>
    <t>40,49</t>
  </si>
  <si>
    <t>LAMBRIS DE ALUMINIO *0,6* KG/M</t>
  </si>
  <si>
    <t>LAMPADA DE LUZ MISTA 160 W, BASE E27 (220 V)</t>
  </si>
  <si>
    <t>LAMPADA DE LUZ MISTA 250 W, BASE E27 (220 V)</t>
  </si>
  <si>
    <t>LAMPADA DE LUZ MISTA 500 W, BASE E40 (220 V)</t>
  </si>
  <si>
    <t>45,05</t>
  </si>
  <si>
    <t>LAMPADA FLUORESCENTE COMPACTA BRANCA 135 W, BASE E40 (127/220 V)</t>
  </si>
  <si>
    <t>133,45</t>
  </si>
  <si>
    <t>LAMPADA FLUORESCENTE COMPACTA 2U BRANCA 15 W, BASE E27 (127/220 V)</t>
  </si>
  <si>
    <t>LAMPADA FLUORESCENTE COMPACTA 2U/3U BRANCA 9/10 W, BASE E27 (127/220 V)</t>
  </si>
  <si>
    <t>LAMPADA FLUORESCENTE COMPACTA 3U BRANCA 20 W, BASE E27 (127/220 V)</t>
  </si>
  <si>
    <t>11,34</t>
  </si>
  <si>
    <t>LAMPADA FLUORESCENTE ESPIRAL BRANCA 45 W, BASE E27 (127/220 V)</t>
  </si>
  <si>
    <t>38,27</t>
  </si>
  <si>
    <t>LAMPADA FLUORESCENTE ESPIRAL BRANCA 65 W, BASE E27 (127/220 V)</t>
  </si>
  <si>
    <t>LAMPADA FLUORESCENTE TUBULAR T10, DE 20 OU 40 W, BIVOLT</t>
  </si>
  <si>
    <t>LAMPADA FLUORESCENTE TUBULAR T5 DE 14 W, BIVOLT</t>
  </si>
  <si>
    <t>LAMPADA FLUORESCENTE TUBULAR T8 DE 16/18 W, BIVOLT</t>
  </si>
  <si>
    <t>LAMPADA FLUORESCENTE TUBULAR T8 DE 32/36 W, BIVOLT</t>
  </si>
  <si>
    <t>LAMPADA LED TIPO DICROICA BIVOLT, LUZ BRANCA, 5 W (BASE GU10)</t>
  </si>
  <si>
    <t>30,59</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</si>
  <si>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</si>
  <si>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</si>
  <si>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</si>
  <si>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</si>
  <si>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</si>
  <si>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34,63</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</si>
  <si>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</si>
  <si>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</si>
  <si>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</si>
  <si>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</si>
  <si>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</si>
  <si>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</si>
  <si>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</si>
  <si>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LAVADORA DE ALTA PRESSAO (LAVA-JATO) PARA AGUA FRIA, PRESSAO DE OPERACAO ENTRE 1400 E 1900 LIB/POL2, VAZAO MAXIMA ENTRE  400 E 700 L/H</t>
  </si>
  <si>
    <t>LAVATORIO DE CANTO LOUCA BRANCA SUSPENSO *40 X 30* CM</t>
  </si>
  <si>
    <t>114,90</t>
  </si>
  <si>
    <t>LAVATORIO LOUCA BRANCA COM COLUNA *44 X 35,5* CM</t>
  </si>
  <si>
    <t>117,13</t>
  </si>
  <si>
    <t>LAVATORIO LOUCA BRANCA COM COLUNA *54 X 44* CM</t>
  </si>
  <si>
    <t>168,70</t>
  </si>
  <si>
    <t>LAVATORIO LOUCA BRANCA SUSPENSO *40 X 30* CM</t>
  </si>
  <si>
    <t>LAVATORIO LOUCA COR COM COLUNA *54 X 44* CM</t>
  </si>
  <si>
    <t>185,07</t>
  </si>
  <si>
    <t>LAVATORIO LOUCA COR SUSPENSO *40 X 30* CM</t>
  </si>
  <si>
    <t>88,72</t>
  </si>
  <si>
    <t>LAVATORIO/CUBA DE EMBUTIR OVAL LOUCA BRANCA SEM LADRAO *50 X 35* CM</t>
  </si>
  <si>
    <t>LAVATORIO/CUBA DE EMBUTIR OVAL LOUCA COR SEM LADRAO *50 X 35* CM</t>
  </si>
  <si>
    <t>79,63</t>
  </si>
  <si>
    <t>LAVATORIO/CUBA DE SOBREPOR OVAL PEQUENA LOUCA BRANCA SEM LADRAO *31 X 44*</t>
  </si>
  <si>
    <t>LAVATORIO/CUBA DE SOBREPOR RETANGULAR LOUCA BRANCA COM LADRAO *52 X 45* CM</t>
  </si>
  <si>
    <t>LAVATORIO/CUBA DE SOBREPOR RETANGULAR LOUCA COR COM LADRAO *52 X 45* CM</t>
  </si>
  <si>
    <t>211,70</t>
  </si>
  <si>
    <t>LEITURISTA OU CADASTRISTA DE REDES DE AGUA E ESGOTO</t>
  </si>
  <si>
    <t>LEITURISTA OU CADASTRISTA DE REDES DE AGUA E ESGOTO (MENSALISTA)</t>
  </si>
  <si>
    <t>LETRA ACO INOX (AISI 304), CHAPA NUM. 22, RECORTADO, H= 20 CM (SEM RELEVO)</t>
  </si>
  <si>
    <t>77,75</t>
  </si>
  <si>
    <t>LEVANTADOR DE JANELA GUILHOTINA, EM LATAO CROMADO</t>
  </si>
  <si>
    <t>LIMPADORA A SUCCAO, TANQUE 12000 L, BASCULAMENTO HIDRAULICO, BOMBA 12 M3/MIN 95% VACUO (INCLUI MONTAGEM, NAO INCLUI CAMINHAO)</t>
  </si>
  <si>
    <t>98.500,00</t>
  </si>
  <si>
    <t>LIMPADORA DE SUCCAO TANQUE 7000 L, BOMBA 12 M3/MIN 95% VACUO (INCLUI MONTAGEM, NAO INCLUI CAMINHAO)</t>
  </si>
  <si>
    <t>83.643,10</t>
  </si>
  <si>
    <t>LIMPADORA DE SUCCAO, TANQUE 11000 L, BOMBA 340 M3/MIN (INCLUI MONTAGEM, NAO INCLUI CAMINHAO)</t>
  </si>
  <si>
    <t>140.029,09</t>
  </si>
  <si>
    <t>LIMPADORA DE SUCCAO, TANQUE 5500 L, BOMBA 60M3/MIN, VACUO 500 MBAR (INCLUI MONTAGEM, NAO INCLUI CAMINHAO)</t>
  </si>
  <si>
    <t>237.651,71</t>
  </si>
  <si>
    <t>LINHA DE PEDREIRO LISA 100 M</t>
  </si>
  <si>
    <t>LIQUIDO PARA BRILHO PAREDES INTERNAS</t>
  </si>
  <si>
    <t>LIXA D'AGUA EM FOLHA, GRAO 100</t>
  </si>
  <si>
    <t>LIXA EM FOLHA PARA FERRO, NUMERO 150</t>
  </si>
  <si>
    <t>LIXA EM FOLHA PARA PAREDE OU MADEIRA, NUMERO 120 (COR VERMELHA)</t>
  </si>
  <si>
    <t>LIXADEIRA ELETRICA ANGULAR PARA CONCRETO, POTENCIA 1.400 W, PRATO DIAMANTADO DE 5''</t>
  </si>
  <si>
    <t>4.228,81</t>
  </si>
  <si>
    <t>LIXADEIRA ELETRICA ANGULAR, PARA DISCO DE 7 " (180 MM), POTENCIA DE 2.200 W, *5.000* RPM, 220 V</t>
  </si>
  <si>
    <t>699,38</t>
  </si>
  <si>
    <t>LIXEIRA DUPLA, COM CAPACIDADE VOLUMETRICA DE 60L*, FABRICADA EM TUBO DE ACO CARBONO, CESTOS EM CHAPA DE ACO E PINTURA NO PROCESSO ELETROSTATICO - PARA ACADEMIA AO AR LIVRE / ACADEMIA DA TERCEIRA IDADE - ATI</t>
  </si>
  <si>
    <t>702,04</t>
  </si>
  <si>
    <t>LOCACAO DE ANDAIME METALICO TIPO FACHADEIRO, LARGURA DE 1,20 M, ALTURA POR PECA DE 2,0 M, INCLUINDO SAPATAS E ITENS NECESSARIOS A INSTALACAO</t>
  </si>
  <si>
    <t>M2XMES</t>
  </si>
  <si>
    <t>LOCACAO DE ANDAIME METALICO TUBULAR DE ENCAIXE, TIPO DE TORRE, COM LARGURA DE 1 ATE 1,5 M E ALTURA DE *1,00* M</t>
  </si>
  <si>
    <t xml:space="preserve">MXMES </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</si>
  <si>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</si>
  <si>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</si>
  <si>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</si>
  <si>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</si>
  <si>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</si>
  <si>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</si>
  <si>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</si>
  <si>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</si>
  <si>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</si>
  <si>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</si>
  <si>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6,00 M, ALT. 2,50 M, COM 1 SANITARIO, PARA ESCRITORIO, COMPLETO, SEM DIVISORIAS INTERNAS</t>
  </si>
  <si>
    <t>515,00</t>
  </si>
  <si>
    <t>LOCACAO DE CONTAINER 2,30  X  6,00 M, ALT. 2,50 M, PARA ESCRITORIO, SEM DIVISORIAS INTERNAS E SEM SANITARIO</t>
  </si>
  <si>
    <t>402,34</t>
  </si>
  <si>
    <t>LOCACAO DE CONTAINER 2,30 X 4,30 M, ALT. 2,50 M, P/ SANITARIO, C/ 5 BACIAS, 1 LAVATORIO E 4 MICTORIOS</t>
  </si>
  <si>
    <t>643,75</t>
  </si>
  <si>
    <t>LOCACAO DE CONTAINER 2,30 X 4,30 M, ALT. 2,50 M, PARA SANITARIO, COM 3 BACIAS, 4 CHUVEIROS, 1 LAVATORIO E 1 MICTORIO</t>
  </si>
  <si>
    <t>584,73</t>
  </si>
  <si>
    <t>LOCACAO DE CONTAINER 2,30 X 6,00 M, ALT. 2,50 M,  PARA SANITARIO,  COM 4 BACIAS, 8 CHUVEIROS,1 LAVATORIO E 1 MICTORIO</t>
  </si>
  <si>
    <t>LOCACAO DE CRUZETA PARA ESCORA METALICA</t>
  </si>
  <si>
    <t>LOCACAO DE ELEVADOR DE CARGA A CABO, CABINE SEMI FECHADA *2,0* X *1,5* X *2,0* M, CAPACIDADE DE CARGA 1000 KG, TORRE  *2,38* X *2,21* X 15 M, GUINCHO DE EMBREAGEM, FREIO DE SEGURANCA, LIMITADOR DE VELOCIDADE E CANCELA</t>
  </si>
  <si>
    <t>LOCACAO DE ELEVADOR DE CREMALHEIRA CABINE SIMPLES FECHADA 1,5 X 2,5 X 2,35 M (UMA POR TORRE), CAPACIDADE DE CARGA *1200* KG (15 PESSOAS), TORRE DE 24 M (16 MODULOS), 16 PARADAS, FREIO DE SEGURANCA, LIMITADOR DE CARGA</t>
  </si>
  <si>
    <t>37,96</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</si>
  <si>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</si>
  <si>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</si>
  <si>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</si>
  <si>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</si>
  <si>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16,15</t>
  </si>
  <si>
    <t>LOCACAO DE GRUPO GERADOR ACIMA DE * 20 A 80* KVA, MOTOR DIESEL, REBOCAVEL, ACIONAMENTO MANUAL</t>
  </si>
  <si>
    <t>LOCACAO DE GRUPO GERADOR DE *260* KVA, DIESEL REBOCAVEL, ACIONAMENTO MANUAL</t>
  </si>
  <si>
    <t>22,12</t>
  </si>
  <si>
    <t>LOCACAO DE GRUPO GERADOR DE *400* KVA, DIESEL REBOCAVEL, ACIONAMENTO MANUAL</t>
  </si>
  <si>
    <t>LOCACAO DE GRUPO GERADOR DE *550* KVA, DIESEL REBOCAVEL, ACIONAMENTO MANUAL</t>
  </si>
  <si>
    <t>LOCACAO DE NIVEL OPTICO, COM PRECISAO DE 0,7 MM, AUMENTO DE 32X</t>
  </si>
  <si>
    <t>LOCACAO DE PERFURATRIZ PNEUMATICA DE PESO MEDIO, * 18 * KG, PARA ROCHA</t>
  </si>
  <si>
    <t>LOCACAO DE PERFURATRIZ PNEUMATICA DE PESO MEDIO, * 24 * KG, PARA ROCHA</t>
  </si>
  <si>
    <t>LOCACAO DE TALHA ELETRICA 3 T, VELOCIDADE  2,1 M / MIN, POTENCIA 1,3 KW</t>
  </si>
  <si>
    <t>LOCACAO DE TALHA MANUAL DE CORRENTE, CAPACIDADE DE 2 T COM ELEVACAO DE 3 M</t>
  </si>
  <si>
    <t>LOCACAO DE TEODOLITO ELETRONICO, PRECISAO ANGULAR DE 5 A 7 SEGUNDOS, INCLUINDO TRIPE</t>
  </si>
  <si>
    <t>LOCACAO DE TORRE METALICA COMPLETA PARA UMA CARGA DE 8 TF (80 KN)  E PE DIREITO DE 6 M, INCLUINDO MODULOS , DIAGONAIS, SAPATAS E FORCADOS</t>
  </si>
  <si>
    <t>LOCACAO DE VIGA SANDUICHE METALICA VAZADA PARA TRAVAMENTO DE PILARES, ALTURA DE *8* CM, LARGURA DE *6* CM E EXTENSAO DE 2 M</t>
  </si>
  <si>
    <t>LONA PLASTICA PRETA, E= 150 MICRA</t>
  </si>
  <si>
    <t>LONA PLASTICA PRETA, E= 200 MICRA (COLETADO CAIXA)</t>
  </si>
  <si>
    <t>LONA PLASTICA, PRETA, LARGURA  8 M, E= 150 MICRA</t>
  </si>
  <si>
    <t>LUMINARIA ABERTA P/ ILUMINACAO PUBLICA, TIPO X-57 PETERCO OU EQUIV</t>
  </si>
  <si>
    <t>40,62</t>
  </si>
  <si>
    <t>LUMINARIA ARANDELA TIPO MEIA-LUA COM VIDRO FOSCO *30 X 15* CM, PARA 1 LAMPADA, BASE E27, POTENCIA MAXIMA 40/60 W (NAO INCLUI LAMPADA)</t>
  </si>
  <si>
    <t>31,72</t>
  </si>
  <si>
    <t>LUMINARIA DE EMBUTIR EM CHAPA DE ACO PARA 2 LAMPADAS FLUORESCENTES DE 14 W COM REFLETOR E ALETAS EM ALUMINIO, COMPLETA (INCLUI REATOR E LAMPADAS)</t>
  </si>
  <si>
    <t>128,37</t>
  </si>
  <si>
    <t>LUMINARIA DE EMBUTIR EM CHAPA DE ACO PARA 4 LAMPADAS FLUORESCENTES DE 14 W *60 X 60 CM* ALETADA (NAO INCLUI REATOR E LAMPADAS)</t>
  </si>
  <si>
    <t>136,24</t>
  </si>
  <si>
    <t>LUMINARIA DE EMERGENCIA 30 LEDS, POTENCIA 2 W, BATERIA DE LITIO, AUTONOMIA DE 6 HORAS</t>
  </si>
  <si>
    <t>LUMINARIA DE LED PARA ILUMINACAO PUBLICA, DE 98 W  ATE 137 W, INVOLUCRO EM ALUMINIO OU ACO INOX (COLETADO CAIXA)</t>
  </si>
  <si>
    <t>941,99</t>
  </si>
  <si>
    <t>LUMINARIA DE SOBREPOR EM CHAPA DE ACO COM ALETAS PLASTICAS, PARA 1 LAMPADA, BASE E27, POTENCIA MAXIMA 40/60 W (NAO INCLUI LAMPADA)</t>
  </si>
  <si>
    <t>24,31</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</si>
  <si>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</si>
  <si>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</si>
  <si>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</si>
  <si>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</si>
  <si>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</si>
  <si>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14,50</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</si>
  <si>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</si>
  <si>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</si>
  <si>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</si>
  <si>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</si>
  <si>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</si>
  <si>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</si>
  <si>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177,87</t>
  </si>
  <si>
    <t>LUMINARIA ESMALTADA COR ALUMINIO PETERCO Y.25/1</t>
  </si>
  <si>
    <t>77,15</t>
  </si>
  <si>
    <t>LUMINARIA HERMETICA IP-65 PARA 2 DUAS LAMPADAS DE 14/16/18/20 W (NAO INCLUI REATOR E LAMPADAS)</t>
  </si>
  <si>
    <t>84,21</t>
  </si>
  <si>
    <t>LUMINARIA HERMETICA IP-65 PARA 2 DUAS LAMPADAS DE 28/32/36/40 W (NAO INCLUI REATOR E LAMPADAS)</t>
  </si>
  <si>
    <t>103,73</t>
  </si>
  <si>
    <t>LUMINARIA LED PLAFON REDONDO DE SOBREPOR BIVOLT 12/13 W,  D = *17* CM</t>
  </si>
  <si>
    <t>78,46</t>
  </si>
  <si>
    <t>LUMINARIA LED REFLETOR RETANGULAR BIVOLT, LUZ BRANCA, 10 W</t>
  </si>
  <si>
    <t>LUMINARIA LED REFLETOR RETANGULAR BIVOLT, LUZ BRANCA, 30 W</t>
  </si>
  <si>
    <t>126,06</t>
  </si>
  <si>
    <t>LUMINARIA LED REFLETOR RETANGULAR BIVOLT, LUZ BRANCA, 50 W</t>
  </si>
  <si>
    <t>233,29</t>
  </si>
  <si>
    <t>LUMINARIA PLAFON REDONDO COM VIDRO FOSCO DIAMETRO *25* CM, PARA 1 LAMPADA, BASE E27, POTENCIA MAXIMA 40/60 W (NAO INCLUI LAMPADA)</t>
  </si>
  <si>
    <t>LUMINARIA PLAFON REDONDO COM VIDRO FOSCO DIAMETRO *30* CM, PARA 2 LAMPADAS, BASE E27, POTENCIA MAXIMA 40/60 W (NAO INCLUI LAMPADAS)</t>
  </si>
  <si>
    <t>34,82</t>
  </si>
  <si>
    <t>LUMINARIA PROVA DE TEMPO PETERCO Y.31/1</t>
  </si>
  <si>
    <t>102,06</t>
  </si>
  <si>
    <t>LUMINARIA SOLAR EXTERNA, LED, SPOT REFLETOR, POTENCIA DE 10 W, INCLUINDO BATERIA RECARREGAVEL COM ENERGIA SOLAR E BOTAO LIGA/ DESLIGA, DIA/ NOITE AUTOMATICO COM SENSOR DE LUMINOSIDADE, EM PP ABS E ACO INOXIDAVEL, RESISTENTE AO FRIO E AO CALOR,  IMPERMEAVEL, IP55, TEMPO DE CARREGAMENTO 5 A 7 HORAS, TEMPO DE ILUMINACAO 5 A 6 HORAS (COLETADO CAIXA).</t>
  </si>
  <si>
    <t>65,33</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</si>
  <si>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</si>
  <si>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</si>
  <si>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PARA AREA EXTERNA EM ALUMINIO, COM GRADE, PARA 1 LAMPADA, BASE E27, POTENCIA MAXIMA 40/60 W (NAO INCLUI LAMPADA)</t>
  </si>
  <si>
    <t>39,26</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</si>
  <si>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</si>
  <si>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</si>
  <si>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</si>
  <si>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</si>
  <si>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</si>
  <si>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</si>
  <si>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</si>
  <si>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63,36</t>
  </si>
  <si>
    <t>LUVA CPVC, SOLDAVEL, 89 MM, PARA AGUA QUENTE PREDIAL</t>
  </si>
  <si>
    <t>71,20</t>
  </si>
  <si>
    <t>LUVA DE BORRACHA ISOLANTE PARA ALTA TENSAO, RESISTENTE A OZONIO, TENSAO DE ENSAIO 2,5 KV (PAR)</t>
  </si>
  <si>
    <t>232,88</t>
  </si>
  <si>
    <t>LUVA DE COBRE (REF 600) SEM ANEL DE SOLDA, BOLSA X BOLSA, 104 MM</t>
  </si>
  <si>
    <t>213,93</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</si>
  <si>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</si>
  <si>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</si>
  <si>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</si>
  <si>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</si>
  <si>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</si>
  <si>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</si>
  <si>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</si>
  <si>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95,82</t>
  </si>
  <si>
    <t>LUVA DE COBRE (REF 600) SEM ANEL DE SOLDA, BOLSA X BOLSA, 79 MM</t>
  </si>
  <si>
    <t>146,71</t>
  </si>
  <si>
    <t>LUVA DE CORRER DEFOFO, PVC, JE, DN 100 MM</t>
  </si>
  <si>
    <t>38,95</t>
  </si>
  <si>
    <t>LUVA DE CORRER DEFOFO, PVC, JE, DN 150 MM</t>
  </si>
  <si>
    <t>85,96</t>
  </si>
  <si>
    <t>LUVA DE CORRER DEFOFO, PVC, JE, DN 200 MM</t>
  </si>
  <si>
    <t>153,32</t>
  </si>
  <si>
    <t>LUVA DE CORRER DEFOFO, PVC, JE, DN 250 MM</t>
  </si>
  <si>
    <t>279,27</t>
  </si>
  <si>
    <t>LUVA DE CORRER DEFOFO, PVC, JE, DN 300 MM</t>
  </si>
  <si>
    <t>383,31</t>
  </si>
  <si>
    <t>LUVA DE CORRER PARA TUBO ROSCAVEL, PVC, 1 1/2", PARA AGUA FRIA PREDIAL</t>
  </si>
  <si>
    <t>33,23</t>
  </si>
  <si>
    <t>LUVA DE CORRER PARA TUBO ROSCAVEL, PVC, 1/2", PARA AGUA FRIA PREDIAL</t>
  </si>
  <si>
    <t>LUVA DE CORRER PARA TUBO ROSCAVEL, PVC, 3/4", PARA AGUA FRIA PREDIAL</t>
  </si>
  <si>
    <t>11,03</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</si>
  <si>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</si>
  <si>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</si>
  <si>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</si>
  <si>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</si>
  <si>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</si>
  <si>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PVC, JE, DN 100 MM, PARA REDE COLETORA DE ESGOTO (NBR 10569)</t>
  </si>
  <si>
    <t>LUVA DE CORRER PVC, JE, DN 150 MM, PARA REDE COLETORA DE ESGOTO (NBR 10569)</t>
  </si>
  <si>
    <t>45,17</t>
  </si>
  <si>
    <t>LUVA DE CORRER PVC, JE, DN 200 MM, PARA REDE COLETORA DE ESGOTO (NBR 10569)</t>
  </si>
  <si>
    <t>LUVA DE CORRER PVC, JE, DN 250 MM, PARA REDE COLETORA DE ESGOTO (NBR 10569)</t>
  </si>
  <si>
    <t>158,97</t>
  </si>
  <si>
    <t>LUVA DE CORRER PVC, JE, DN 300 MM, PARA REDE COLETORA DE ESGOTO (NBR 10569)</t>
  </si>
  <si>
    <t>265,74</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</si>
  <si>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</si>
  <si>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</si>
  <si>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</si>
  <si>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</si>
  <si>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</si>
  <si>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</si>
  <si>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</si>
  <si>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</si>
  <si>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24,28</t>
  </si>
  <si>
    <t>LUVA DE CORRER, PVC SERIE REFORCADA - R, 100 MM, PARA ESGOTO PREDIAL</t>
  </si>
  <si>
    <t>LUVA DE CORRER, PVC SERIE REFORCADA - R, 150 MM, PARA ESGOTO PREDIAL</t>
  </si>
  <si>
    <t>71,91</t>
  </si>
  <si>
    <t>LUVA DE CORRER, PVC SERIE REFORCADA -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</si>
  <si>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</si>
  <si>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</si>
  <si>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</si>
  <si>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</si>
  <si>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</si>
  <si>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</si>
  <si>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</si>
  <si>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</si>
  <si>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</si>
  <si>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</si>
  <si>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</si>
  <si>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</si>
  <si>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</si>
  <si>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</si>
  <si>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</si>
  <si>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297,55</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</si>
  <si>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</si>
  <si>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</si>
  <si>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</si>
  <si>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</si>
  <si>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</si>
  <si>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</si>
  <si>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</si>
  <si>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</si>
  <si>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</si>
  <si>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</si>
  <si>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</si>
  <si>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</si>
  <si>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</si>
  <si>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</si>
  <si>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</si>
  <si>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</si>
  <si>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</si>
  <si>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44,44</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</si>
  <si>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</si>
  <si>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</si>
  <si>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</si>
  <si>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</si>
  <si>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</si>
  <si>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</si>
  <si>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</si>
  <si>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</si>
  <si>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</si>
  <si>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116,93</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</si>
  <si>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</si>
  <si>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</si>
  <si>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</si>
  <si>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</si>
  <si>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41,00</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</si>
  <si>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</si>
  <si>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</si>
  <si>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</si>
  <si>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130,09</t>
  </si>
  <si>
    <t>LUVA DE REDUCAO EM ACO CARBONO, COM ENCAIXE PARA SOLDA DN SW, PRESSAO 3.000 LBS, DN 2" X 1 1/2"</t>
  </si>
  <si>
    <t>LUVA DE REDUCAO EM ACO CARBONO, COM ENCAIXE PARA SOLDA DN SW, PRESSAO 3.000 LBS, DN 3" X 2 1/2"</t>
  </si>
  <si>
    <t>175,92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</si>
  <si>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</si>
  <si>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</si>
  <si>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</si>
  <si>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10,74</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</si>
  <si>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</si>
  <si>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</si>
  <si>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</si>
  <si>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</si>
  <si>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</si>
  <si>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</si>
  <si>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</si>
  <si>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</si>
  <si>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</si>
  <si>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</si>
  <si>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</si>
  <si>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9,15</t>
  </si>
  <si>
    <t>LUVA DE REDUCAO, PVC, SOLDAVEL, 50 X 25 MM, PARA AGUA FRIA PREDIAL</t>
  </si>
  <si>
    <t>LUVA DE TRANSICAO DE CPVC X PVC, SOLDAVEL, 22 X 25 MM, PARA AGUA QUENTE</t>
  </si>
  <si>
    <t>LUVA DE TRANSICAO, CPVC, SOLDAVEL, 42 MM X 1 1/2", PARA AGUA QUENTE</t>
  </si>
  <si>
    <t>74,51</t>
  </si>
  <si>
    <t>LUVA DE TRANSICAO, CPVC, SOLDAVEL, 54 MM X 2", PARA AGUA QUENTE PREDIAL</t>
  </si>
  <si>
    <t>121,54</t>
  </si>
  <si>
    <t>LUVA DE TRANSICAO, CPVC, 15 MM X 1/2", PARA AGUA QUENTE PREDIAL</t>
  </si>
  <si>
    <t>LUVA DE TRANSICAO, CPVC, 22 MM X 1/2", PARA AGUA QUENTE</t>
  </si>
  <si>
    <t>LUVA DUPLA, PVC LEVE, DN 150 MM</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</si>
  <si>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</si>
  <si>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</si>
  <si>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</si>
  <si>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</si>
  <si>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</si>
  <si>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101,27</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</si>
  <si>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</si>
  <si>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</si>
  <si>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</si>
  <si>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</si>
  <si>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</si>
  <si>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</si>
  <si>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</si>
  <si>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</si>
  <si>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</si>
  <si>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</si>
  <si>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</si>
  <si>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</si>
  <si>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</si>
  <si>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</si>
  <si>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</si>
  <si>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</si>
  <si>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</si>
  <si>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</si>
  <si>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</si>
  <si>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</si>
  <si>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</si>
  <si>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</si>
  <si>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</si>
  <si>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</si>
  <si>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</si>
  <si>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</si>
  <si>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</si>
  <si>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</si>
  <si>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</si>
  <si>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</si>
  <si>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</si>
  <si>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</si>
  <si>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</si>
  <si>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</si>
  <si>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</si>
  <si>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</si>
  <si>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</si>
  <si>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</si>
  <si>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</si>
  <si>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</si>
  <si>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</si>
  <si>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LUVA PPR, SOLDAVEL, DN 50 MM, PARA AGUA QUENTE PREDIAL</t>
  </si>
  <si>
    <t>LUVA PPR, SOLDAVEL, DN 63 MM, PARA AGUA QUENTE PREDIAL</t>
  </si>
  <si>
    <t>LUVA PPR, SOLDAVEL, DN 75 MM, PARA AGUA QUENTE PREDIAL</t>
  </si>
  <si>
    <t>LUVA PPR, SOLDAVEL, DN 90 MM, PARA AGUA QUENTE PREDIAL</t>
  </si>
  <si>
    <t>43,94</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</si>
  <si>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</si>
  <si>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</si>
  <si>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</si>
  <si>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</si>
  <si>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</si>
  <si>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</si>
  <si>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</si>
  <si>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</si>
  <si>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</si>
  <si>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37,88</t>
  </si>
  <si>
    <t>LUVA PVC, ROSCAVEL,  2 1/2",  AGUA FRIA PREDIAL</t>
  </si>
  <si>
    <t>LUVA PVC, ROSCAVEL, 1 1/2",  AGUA FRIA PREDIAL</t>
  </si>
  <si>
    <t>LUVA PVC, ROSCAVEL, 1 1/4", AGUA FRIA PREDIAL</t>
  </si>
  <si>
    <t>LUVA PVC, ROSCAVEL, 2",  AGUA FRIA PREDIAL</t>
  </si>
  <si>
    <t>LUVA PVC, ROSCAVEL, 3", AGUA FRIA PREDIAL</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</si>
  <si>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</si>
  <si>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</si>
  <si>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</si>
  <si>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</si>
  <si>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</si>
  <si>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</si>
  <si>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</si>
  <si>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SERIE REFORCADA - R, 100 MM, PARA ESGOTO PREDIAL</t>
  </si>
  <si>
    <t>LUVA SIMPLES, PVC SERIE REFORCADA - R, 150 MM, PARA ESGOTO PREDIAL</t>
  </si>
  <si>
    <t>LUVA SIMPLES, PVC SERIE REFORCADA - R, 40 MM, PARA ESGOTO PREDIAL</t>
  </si>
  <si>
    <t>LUVA SIMPLES, PVC SERIE REFORCADA - R, 50 MM, PARA ESGOTO PREDIAL</t>
  </si>
  <si>
    <t>LUVA SIMPLES, PVC SERIE REFORCADA - R, 75 MM, PARA ESGOTO PREDIAL</t>
  </si>
  <si>
    <t>LUVA SIMPLES, PVC, SOLDAVEL, DN 100 MM, SERIE NORMAL, PARA ESGOTO PREDIAL</t>
  </si>
  <si>
    <t>LUVA SIMPLES, PVC, SOLDAVEL, DN 150 MM, SERIE NORMAL, PARA ESGOTO PREDIAL</t>
  </si>
  <si>
    <t>26,47</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</si>
  <si>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</si>
  <si>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</si>
  <si>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</si>
  <si>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</si>
  <si>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</si>
  <si>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</si>
  <si>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</si>
  <si>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</si>
  <si>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</si>
  <si>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</si>
  <si>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</si>
  <si>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</si>
  <si>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</si>
  <si>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400 MM, PARA ELETROFUSAO</t>
  </si>
  <si>
    <t>1.686,73</t>
  </si>
  <si>
    <t>LUVA, PEAD PE 100,  DE 63 MM, PARA ELETROFUSAO</t>
  </si>
  <si>
    <t>LUVA, PEAD PE 100, DE 125 MM, PARA ELETROFUSAO</t>
  </si>
  <si>
    <t>LUVA, PEAD PE 100, DE 20 MM, PARA ELETROFUSAO</t>
  </si>
  <si>
    <t>LUVA, PEAD PE 100, DE 200 MM, PARA ELETROFUSAO</t>
  </si>
  <si>
    <t>133,38</t>
  </si>
  <si>
    <t>LUVA, PEAD PE 100, DE 32 MM, PARA ELETROFUSAO</t>
  </si>
  <si>
    <t>MACANETA ALAVANCA, RETA OU CURVA, MACICA, CROMADA, COMPRIMENTO DE 10 A 16 CM, ACABAMENTO PADRAO MEDIO - SOMENTE MACANETAS</t>
  </si>
  <si>
    <t>MACANETA ALAVANCA, RETA SIMPLES / OCA, CROMADA, COMPRIMENTO DE 10 A 16 CM, ACABAMENTO PADRAO POPULAR - SOMENTE MACANETAS</t>
  </si>
  <si>
    <t>MACANETA TIPO BOLA, CROMADA,  DIAMETRO APROXIMADO DE *2 1/2*", (SOMENTE MACANETAS)</t>
  </si>
  <si>
    <t>MACARICO DE SOLDA 201 PARA EXTENSAO GLP OU ACETILENO</t>
  </si>
  <si>
    <t>119,23</t>
  </si>
  <si>
    <t>MACARIQUEIRO</t>
  </si>
  <si>
    <t>MACARIQUEIRO (MENSALISTA)</t>
  </si>
  <si>
    <t>3.040,52</t>
  </si>
  <si>
    <t>MADEIRA ROLICA SEM TRATAMENTO, EUCALIPTO OU EQUIVALENTE DA REGIAO, H = 3 M, D = 12 A 15 CM (PARA ESCORAMENTO)</t>
  </si>
  <si>
    <t>MADEIRA ROLICA SEM TRATAMENTO, EUCALIPTO OU EQUIVALENTE DA REGIAO, H = 3 M, D = 16 A 19 CM (PARA ESCORAMENTO)</t>
  </si>
  <si>
    <t>MADEIRA ROLICA SEM TRATAMENTO, EUCALIPTO OU EQUIVALENTE DA REGIAO, H = 3 M, D = 20 A 24 CM (PARA ESCORAMENTO)</t>
  </si>
  <si>
    <t>MADEIRA ROLICA SEM TRATAMENTO, EUCALIPTO OU EQUIVALENTE DA REGIAO, H = 3 M, D = 8 A 11 CM (PARA ESCORAMENTO)</t>
  </si>
  <si>
    <t>MADEIRA ROLICA SEM TRATAMENTO, EUCALIPTO OU EQUIVALENTE DA REGIAO, H = 6 M, D = 12 A 15 CM (PARA ESCORAMENTO)</t>
  </si>
  <si>
    <t>MADEIRA ROLICA SEM TRATAMENTO, EUCALIPTO OU EQUIVALENTE DA REGIAO, H = 6 M, D = 8 A 11 CM (PARA ESCORAMENTO)</t>
  </si>
  <si>
    <t>MADEIRA ROLICA TRATADA, EUCALIPTO OU EQUIVALENTE DA REGIAO, H = 12 M, D = 20 A 24 CM (PARA POSTE)</t>
  </si>
  <si>
    <t>MADEIRA ROLICA TRATADA, EUCALIPTO OU EQUIVALENTE DA REGIAO, H = 2,2 M, D = 8 A 11 CM (PARA CERCA)</t>
  </si>
  <si>
    <t>MADEIRA ROLICA TRATADA, EUCALIPTO OU EQUIVALENTE DA REGIAO, H = 2,20 M, D = 16 A 19 CM (PARA CERCA)</t>
  </si>
  <si>
    <t>MADEIRA ROLICA TRATADA, EUCALIPTO OU EQUIVALENTE DA REGIAO, H = 3 M, D = 12 A 15 CM</t>
  </si>
  <si>
    <t>MADEIRA ROLICA TRATADA, EUCALIPTO OU EQUIVALENTE DA REGIAO, H = 3 M, D = 4 A 7 CM (PARA CAIBRO)</t>
  </si>
  <si>
    <t>MADEIRA ROLICA TRATADA, EUCALIPTO OU EQUIVALENTE DA REGIAO, H = 6 M, D = 16 A 19 CM</t>
  </si>
  <si>
    <t>MADEIRA ROLICA TRATADA, EUCALIPTO OU EQUIVALENTE DA REGIAO, H = 6,5 M, D = 25 A 29 CM</t>
  </si>
  <si>
    <t>MADEIRA ROLICA TRATADA, EUCALIPTO OU EQUIVALENTE DA REGIAO, H = 6,5 M, D = 30 A 34 CM</t>
  </si>
  <si>
    <t>114,45</t>
  </si>
  <si>
    <t>MADEIRA SERRADA NAO APARELHADA DE PINUS, MISTA OU EQUIVALENTE DA REGIAO</t>
  </si>
  <si>
    <t>988,88</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</si>
  <si>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</si>
  <si>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</si>
  <si>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</si>
  <si>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</si>
  <si>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</si>
  <si>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</si>
  <si>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</si>
  <si>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</si>
  <si>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</si>
  <si>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</si>
  <si>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245,00</t>
  </si>
  <si>
    <t>MANGUEIRA DE INCENDIO, TIPO 1, DE 1 1/2", COMPRIMENTO = 20 M, TECIDO EM FIO DE POLIESTER E TUBO INTERNO EM BORRACHA SINTETICA, COM UNIOES ENGATE RAPIDO</t>
  </si>
  <si>
    <t>302,00</t>
  </si>
  <si>
    <t>MANGUEIRA DE INCENDIO, TIPO 1, DE 1 1/2", COMPRIMENTO = 25 M, TECIDO EM FIO DE POLIESTER E TUBO INTERNO EM BORRACHA SINTETICA, COM UNIOES ENGATE RAPIDO</t>
  </si>
  <si>
    <t>375,99</t>
  </si>
  <si>
    <t>MANGUEIRA DE INCENDIO, TIPO 1, DE 1 1/2", COMPRIMENTO = 30 M, TECIDO EM FIO DE POLIESTER E TUBO INTERNO EM BORRACHA SINTETICA, COM UNIOES ENGATE RAPIDO</t>
  </si>
  <si>
    <t>401,46</t>
  </si>
  <si>
    <t>MANGUEIRA DE INCENDIO, TIPO 2, DE 1 1/2", COMPRIMENTO = 15 M, TECIDO EM FIO DE POLIESTER E TUBO INTERNO EM BORRACHA SINTETICA, COM UNIOES ENGATE RAPIDO</t>
  </si>
  <si>
    <t>362,64</t>
  </si>
  <si>
    <t>MANGUEIRA DE INCENDIO, TIPO 2, DE 1 1/2", COMPRIMENTO = 20 M, TECIDO EM FIO DE POLIESTER E TUBO INTERNO EM BORRACHA SINTETICA, COM UNIOES</t>
  </si>
  <si>
    <t>432,38</t>
  </si>
  <si>
    <t>MANGUEIRA DE INCENDIO, TIPO 2, DE 1 1/2", COMPRIMENTO = 25 M, TECIDO EM FIO DE POLIESTER E TUBO INTERNO EM BORRACHA SINTETICA, COM UNIOES</t>
  </si>
  <si>
    <t>436,63</t>
  </si>
  <si>
    <t>MANGUEIRA DE INCENDIO, TIPO 2, DE 1 1/2", COMPRIMENTO = 30 M, TECIDO EM FIO DE POLIESTER E TUBO INTERNO EM BORRACHA SINTETICA, COM UNIOES</t>
  </si>
  <si>
    <t>570,04</t>
  </si>
  <si>
    <t>MANGUEIRA DE INCENDIO, TIPO 2, DE 2 1/2", COMPRIMENTO = 15 M, TECIDO EM FIO DE POLIESTER E TUBO INTERNO EM BORRACHA SINTETICA, COM UNIOES ENGATE RAPIDO</t>
  </si>
  <si>
    <t>486,36</t>
  </si>
  <si>
    <t>MANGUEIRA DE INCENDIO, TIPO 2, DE 2 1/2", COMPRIMENTO = 20 M, TECIDO EM FIO DE POLIESTER E TUBO INTERNO EM BORRACHA SINTETICA, COM UNIOES</t>
  </si>
  <si>
    <t>612,50</t>
  </si>
  <si>
    <t>MANGUEIRA DE INCENDIO, TIPO 2, DE 2 1/2", COMPRIMENTO = 25 M, TECIDO EM FIO DE POLIESTER E TUBO INTERNO EM BORRACHA SINTETICA, COM UNIOES ENGATE RAPIDO</t>
  </si>
  <si>
    <t>744,70</t>
  </si>
  <si>
    <t>MANGUEIRA DE INCENDIO, TIPO 2, DE 2 1/2", COMPRIMENTO = 30 M, TECIDO EM FIO DE POLIESTER E TUBO INTERNO EM BORRACHA SINTETICA, COM UNIOES ENGATE RAPIDO</t>
  </si>
  <si>
    <t>849,00</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</si>
  <si>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</si>
  <si>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</si>
  <si>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</si>
  <si>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480.611,84</t>
  </si>
  <si>
    <t>MANIPULADOR TELESCOPICO, POTENCIA DE 85 HP, CAPACIDADE DE CARGA DE 3.500 KG, ALTURA MAXIMA DE ELEVACAO DE 12,3 M</t>
  </si>
  <si>
    <t>427.288,50</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</si>
  <si>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</si>
  <si>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</si>
  <si>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</si>
  <si>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</si>
  <si>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</si>
  <si>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</si>
  <si>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37,73</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</si>
  <si>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</si>
  <si>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</si>
  <si>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</si>
  <si>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69,75</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</si>
  <si>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</si>
  <si>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</si>
  <si>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</si>
  <si>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</si>
  <si>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</si>
  <si>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</si>
  <si>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</si>
  <si>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</si>
  <si>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8,51</t>
  </si>
  <si>
    <t>MANTA TERMOPLASTICA, PEAD, GEOMEMBRANA LISA, E = 0,75 MM ( NBR 15352)</t>
  </si>
  <si>
    <t>MANTA TERMOPLASTICA, PEAD, GEOMEMBRANA LISA, E = 0,80 MM ( NBR 15352)</t>
  </si>
  <si>
    <t>MANTA TERMOPLASTICA, PEAD, GEOMEMBRANA LISA, E = 1,00 MM ( NBR 15352)</t>
  </si>
  <si>
    <t>17,04</t>
  </si>
  <si>
    <t>MANTA TERMOPLASTICA, PEAD, GEOMEMBRANA LISA, E = 1,50 MM ( NBR 15352)</t>
  </si>
  <si>
    <t>MANTA TERMOPLASTICA, PEAD, GEOMEMBRANA LISA, E = 2,00 MM ( NBR 15352)</t>
  </si>
  <si>
    <t>34,23</t>
  </si>
  <si>
    <t>MANTA TERMOPLASTICA, PEAD, GEOMEMBRANA LISA, E = 2,50 MM (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</si>
  <si>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</si>
  <si>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</si>
  <si>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</si>
  <si>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</si>
  <si>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</si>
  <si>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27,60</t>
  </si>
  <si>
    <t>MANTA TERMOPLASTICA, PEAD, GEOMEMBRANA TEXTURIZADA EM AMBAS AS FACES, E = 2,00 MM (NBR 15352)</t>
  </si>
  <si>
    <t>MANTA TERMOPLASTICA, PEAD, GEOMEMBRANA TEXTURIZADA EM AMBAS AS FACES, E = 2,50 MM (NBR 15352)</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</si>
  <si>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</si>
  <si>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</si>
  <si>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</si>
  <si>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</si>
  <si>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11.953,68</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</si>
  <si>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</si>
  <si>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</si>
  <si>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17.291,87</t>
  </si>
  <si>
    <t>MAQUINA TRANSFORMADORA MONOFASICA PARA SOLDA ELETRICA, TENSAO DE 220 V, FREQUENCIA DE 60 HZ, FAIXA DE CORRENTE ENTRE 80 A (+/- 10 A) E 250 A, POTENCIA ENTRE 14,00 KVA E 15,0 KVA, CICLO DE TRABALHO ENTRE 10% E 20% A 250 A</t>
  </si>
  <si>
    <t>548,43</t>
  </si>
  <si>
    <t>MARCENEIRO</t>
  </si>
  <si>
    <t>MARCENEIRO (MENSALISTA)</t>
  </si>
  <si>
    <t>3.083,41</t>
  </si>
  <si>
    <t>MARMORISTA / GRANITEIRO</t>
  </si>
  <si>
    <t>MARMORISTA / GRANITEIRO (MENSALISTA)</t>
  </si>
  <si>
    <t>3.161,83</t>
  </si>
  <si>
    <t>MARTELO DE SOLDADOR/PICADOR DE SOLDA</t>
  </si>
  <si>
    <t>28,96</t>
  </si>
  <si>
    <t>MARTELO DEMOLIDOR ELETRICO, COM POTENCIA DE 2.000 W, FREQUENCIA DE 1.000 IMPACTOS POR MINUTO, FORÇA DE IMPACTO ENTRE 60 E 65 J, PESO DE 30 KG</t>
  </si>
  <si>
    <t>5.833,00</t>
  </si>
  <si>
    <t>MARTELO DEMOLIDOR PNEUMATICO MANUAL, COM REDUCAO DE VIBRACAO, PESO DE 21 KG</t>
  </si>
  <si>
    <t>10.874,91</t>
  </si>
  <si>
    <t>MARTELO DEMOLIDOR PNEUMATICO MANUAL, COM REDUCAO DE VIBRACAO, PESO DE 31,5 KG</t>
  </si>
  <si>
    <t>12.514,24</t>
  </si>
  <si>
    <t>MARTELO DEMOLIDOR PNEUMATICO MANUAL, PADRAO, PESO DE 32 KG</t>
  </si>
  <si>
    <t>11.819,51</t>
  </si>
  <si>
    <t>MARTELO DEMOLIDOR PNEUMATICO MANUAL, PESO  DE 28 KG, COM SILENCIADOR</t>
  </si>
  <si>
    <t>13.298,56</t>
  </si>
  <si>
    <t>MARTELO PERFURADOR PNEUMATICO MANUAL, DE SUPERFICIE, COM AVANCO DE COLUNA, PESO DE 22 KG</t>
  </si>
  <si>
    <t>24.470,26</t>
  </si>
  <si>
    <t>MARTELO PERFURADOR PNEUMATICO MANUAL, HASTE 25 X 75 MM, 21 KG</t>
  </si>
  <si>
    <t>13.685,60</t>
  </si>
  <si>
    <t>MARTELO PERFURADOR PNEUMATICO MANUAL, PESO DE 25 KG, COM SILENCIADOR</t>
  </si>
  <si>
    <t>13.427,66</t>
  </si>
  <si>
    <t>MASCARA DE SEGURANCA PARA SOLDA COM ESCUDO DE CELERON E CARNEIRA DE PLASTICO COM REGULAGEM</t>
  </si>
  <si>
    <t>MASSA A OLEO PARA MADEIRA</t>
  </si>
  <si>
    <t>MASSA ACRILICA</t>
  </si>
  <si>
    <t>120,34</t>
  </si>
  <si>
    <t>MASSA ACRILICA PARA PAREDES INTERIOR/EXTERIOR</t>
  </si>
  <si>
    <t>31,03</t>
  </si>
  <si>
    <t>MASSA CORRIDA PVA PARA PAREDES INTERNAS</t>
  </si>
  <si>
    <t>77,45</t>
  </si>
  <si>
    <t>MASSA DE REJUNTE EM PO PARA DRYWALL, A BASE DE GESSO, SECAGEM RAPIDA, PARA TRATAMENTO DE JUNTAS DE CHAPA DE GESSO (COM ADICAO DE AGUA)</t>
  </si>
  <si>
    <t>MASSA DE REJUNTE PRONTA PARA TRATAMENTO DE JUNTAS DE CHAPA DE GESSO PARA DRYWALL, SEM ADICAO DE AGUA</t>
  </si>
  <si>
    <t>MASSA EPOXI BICOMPONENTE (MASSA + CATALIZADOR)</t>
  </si>
  <si>
    <t>MASSA EPOXI BICOMPONENTE PARA REPAROS</t>
  </si>
  <si>
    <t>MASSA PARA TEXTURA LISA DE BASE ACRILICA, USO INTERNO E EXTERNO</t>
  </si>
  <si>
    <t>MASSA PARA TEXTURA RUSTICA DE BASE ACRILICA, COR BRANCA, USO INTERNO E EXTERNO</t>
  </si>
  <si>
    <t>MASSA PARA VIDRO</t>
  </si>
  <si>
    <t>MASSA PLASTICA PARA MARMORE/GRANITO</t>
  </si>
  <si>
    <t>MASTRO SIMPLES GALVANIZADO DIAMETRO NOMINAL 1 1/2", COMPRIMENTO 3 M</t>
  </si>
  <si>
    <t>MASTRO SIMPLES GALVANIZADO DIAMETRO NOMINAL 2", COMPRIMENTO 3 M</t>
  </si>
  <si>
    <t>MATERIAL FILTRANTE (PEDREGULHO) 0,6 A 25,46 MM (POSTO PEDREIRA/FORNECEDOR, SEM FRETE)</t>
  </si>
  <si>
    <t>809,06</t>
  </si>
  <si>
    <t>MATERIAL FILTRANTE (PEDREGULHO) 38 A 25,4 MM (POSTO PEDREIRA/FORNECEDOR, SEM FRETE)</t>
  </si>
  <si>
    <t>825,44</t>
  </si>
  <si>
    <t>MECANICO DE EQUIPAMENTOS PESADOS</t>
  </si>
  <si>
    <t>MECANICO DE EQUIPAMENTOS PESADOS (MENSALISTA)</t>
  </si>
  <si>
    <t>4.446,06</t>
  </si>
  <si>
    <t>MECANICO DE REFRIGERACAO</t>
  </si>
  <si>
    <t>MECANICO DE REFRIGERACAO (MENSALISTA)</t>
  </si>
  <si>
    <t>2.684,79</t>
  </si>
  <si>
    <t>MEDIDOR DE NIVEL ESTATICO E DINAMICO PARA POCO, COMPRIMENTO DE 200 M</t>
  </si>
  <si>
    <t>1.844,54</t>
  </si>
  <si>
    <t>MEIA CANA DE MADEIRA CEDRINHO OU EQUIVALENTE DA REGIAO, ACABAMENTO PARA FORRO PAULISTA, *2,5 X 2,5* CM</t>
  </si>
  <si>
    <t>MEIA CANA DE MADEIRA PINUS OU EQUIVALENTE DA REGIAO, ACABAMENTO PARA FORRO PAULISTA, *2,5 X 2,5* CM</t>
  </si>
  <si>
    <t>MEIA CANALETA CONCRETO ESTRUTURAL 14 X 19 X 19 CM, FBK 14 MPA (NBR 6136)</t>
  </si>
  <si>
    <t>MEIA CANALETA CONCRETO ESTRUTURAL 14 X 19 X 19 CM, FBK 4,5 MPA (NBR 6136)</t>
  </si>
  <si>
    <t>MEIO BLOCO CONCRETO ESTRUTURAL 14 X 19 X 14 CM, FBK 14 MPA (NBR 6136)</t>
  </si>
  <si>
    <t>MEIO BLOCO CONCRETO ESTRUTURAL 14 X 19 X 14 CM, FBK 4,5 MPA (NBR 6136)</t>
  </si>
  <si>
    <t>MEIO BLOCO CONCRETO ESTRUTURAL 14 X 19 X 19 CM, FBK 14 MPA (NBR 6136)</t>
  </si>
  <si>
    <t>MEIO BLOCO CONCRETO ESTRUTURAL 14 X 19 X 19 CM, FBK 4,5 MPA (NBR 6136)</t>
  </si>
  <si>
    <t>MEIO BLOCO CONCRETO ESTRUTURAL 14 X 19 X 34 CM, FBK 14 MPA (NBR 6136)</t>
  </si>
  <si>
    <t>MEIO BLOCO ESTRUTURAL CERAMICO 14 X 19 X 14 CM, 4,0 MPA (NBR 15270)</t>
  </si>
  <si>
    <t>MEIO BLOCO ESTRUTURAL CERAMICO 14 X 19 X 14 CM, 6,0 MPA (NBR 15270)</t>
  </si>
  <si>
    <t>MEIO BLOCO ESTRUTURAL CERAMICO 14 X 19 X 19 CM, 4,0 MPA (NBR 15270)</t>
  </si>
  <si>
    <t>MEIO BLOCO ESTRUTURAL CERAMICO 14 X 19 X 19 CM, 6,0 MPA (NBR 15270)</t>
  </si>
  <si>
    <t>MEIO BLOCO VEDACAO CONCRETO APARENTE 14 X 19 X 19 CM  (CLASSE C - NBR 6136)</t>
  </si>
  <si>
    <t>MEIO BLOCO VEDACAO CONCRETO APARENTE 19 X 19 X 19 CM (CLASSE C - NBR 6136)</t>
  </si>
  <si>
    <t>MEIO BLOCO VEDACAO CONCRETO APARENTE 9  X 19 X 19 CM (CLASSE C - NBR 6136)</t>
  </si>
  <si>
    <t>MEIO BLOCO VEDACAO CONCRETO 14 X 19 X 19 CM (CLASSE C - NBR 6136)</t>
  </si>
  <si>
    <t>MEIO BLOCO VEDACAO CONCRETO 19 X 19 X 19 CM (CLASSE C - NBR 6136)</t>
  </si>
  <si>
    <t>MEIO BLOCO VEDACAO CONCRETO 9 X 19 X 19 CM (CLASSE C - NBR 6136)</t>
  </si>
  <si>
    <t>MEIO-FIO OU GUIA DE CONCRETO, PRE-MOLDADO, COMP 1 M, *30 X 15* CM (H X L)</t>
  </si>
  <si>
    <t>MEIO-FIO OU GUIA DE CONCRETO, PRE-MOLDADO, COMP 1 M, *30 X 15/ 12* CM (H X L1/L2)</t>
  </si>
  <si>
    <t>MEIO-FIO OU GUIA DE CONCRETO, PRE-MOLDADO, COMP 80 CM, *45 X 18 /12* CM (H X L1/L2)</t>
  </si>
  <si>
    <t>MESA VIBRATORIA COM DIMENSOES DE 2,0 X 1,0 M, COM MOTOR ELETRICO DE 2 POLOS E POTENCIA DE 3 CV</t>
  </si>
  <si>
    <t>MESTRE DE OBRAS</t>
  </si>
  <si>
    <t>MESTRE DE OBRAS (MENSALISTA)</t>
  </si>
  <si>
    <t>9.289,87</t>
  </si>
  <si>
    <t>METACAULIM DE ALTA REATIVIDADE/CAULIM CALCINADO</t>
  </si>
  <si>
    <t>MICRO-TRATOR CORTADOR DE GRAMA COM LARGURA DO CORTE DE 107 CM, COM  2 LAMINAS E DESCARTE LATERAL</t>
  </si>
  <si>
    <t>10.339,94</t>
  </si>
  <si>
    <t>MICROESFERAS DE VIDRO PARA SINALIZACAO HORIZONTAL VIARIA, TIPO I-B (PREMIX) - NBR 16184</t>
  </si>
  <si>
    <t>MICROESFERAS DE VIDRO PARA SINALIZACAO HORIZONTAL VIARIA, TIPO II-A (DROP-ON) - NBR 16184</t>
  </si>
  <si>
    <t>MICTORIO COLETIVO ACO INOX (AISI 304), E = 0,8 MM, DE *100 X 40 X 30* CM (C X A X P)</t>
  </si>
  <si>
    <t>532,02</t>
  </si>
  <si>
    <t>MICTORIO COLETIVO ACO INOX (AISI 304), E = 0,8 MM, DE *100 X 50 X 35* CM (C X A X P)</t>
  </si>
  <si>
    <t>634,67</t>
  </si>
  <si>
    <t>MICTORIO INDIVIDUAL ACO INOX (AISI 304), E = 0,8 MM, DE *50  X 45  X 35* (C X A X P)</t>
  </si>
  <si>
    <t>701,45</t>
  </si>
  <si>
    <t>MICTORIO SIFONADO LOUCA BRANCA SEM COMPLEMENTOS</t>
  </si>
  <si>
    <t>259,16</t>
  </si>
  <si>
    <t>MICTORIO SIFONADO LOUCA COR SEM COMPLEMENTOS</t>
  </si>
  <si>
    <t>279,11</t>
  </si>
  <si>
    <t>MINICARREGADEIRA SOBRE RODAS, POTENCIA LIQUIDA DE *47* HP, CAPACIDADE NOMINAL DE OPERACAO DE *646* KG</t>
  </si>
  <si>
    <t>158.877,50</t>
  </si>
  <si>
    <t>MINICARREGADEIRA SOBRE RODAS, POTENCIA LIQUIDA DE *72* HP, CAPACIDADE NOMINAL DE OPERACAO DE *1200* KG</t>
  </si>
  <si>
    <t>245.194,59</t>
  </si>
  <si>
    <t>MINIESCAVADEIRA SOBRE ESTEIRAS, POTENCIA LIQUIDA DE *30* HP, PESO OPERACIONAL DE *3.500* KG</t>
  </si>
  <si>
    <t>241.175,01</t>
  </si>
  <si>
    <t>MINIESCAVADEIRA SOBRE ESTEIRAS, POTENCIA LIQUIDA DE *42* HP, PESO OPERACIONAL DE *4.500* KG</t>
  </si>
  <si>
    <t>294.233,51</t>
  </si>
  <si>
    <t>MINIESCAVADEIRA SOBRE ESTEIRAS, POTENCIA LIQUIDA DE *42* HP, PESO OPERACIONAL DE *5.300* KG</t>
  </si>
  <si>
    <t>303.085,76</t>
  </si>
  <si>
    <t>MINUTERIA ELETRONICA COLETIVA COM POTENCIA MAXIMA RESISTIVA PARA LAMPADAS FLUORESCENTES DE *300* W ( 110 V ) / *600* W ( 110 V )</t>
  </si>
  <si>
    <t>MISTURADOR BASE PARA CHUVEIRO/BANHEIRA, 1/2 " OU 3/4 ", SOLDAVEL OU ROSCAVEL</t>
  </si>
  <si>
    <t>66,63</t>
  </si>
  <si>
    <t>MISTURADOR CROMADO DE MESA BICA BAIXA PARA LAVATORIO (REF 1875)</t>
  </si>
  <si>
    <t>163,30</t>
  </si>
  <si>
    <t>MISTURADOR CROMADO DE PAREDE PARA LAVATORIO (REF 1178)</t>
  </si>
  <si>
    <t>264,40</t>
  </si>
  <si>
    <t>MISTURADOR DE ARGAMASSA, EIXO HORIZONTAL, CAPACIDADE DE MISTURA 160 KG, MOTOR ELETRICO TRIFASICO 220/380 V, POTENCIA 3 CV</t>
  </si>
  <si>
    <t>7.545,47</t>
  </si>
  <si>
    <t>MISTURADOR DE ARGAMASSA, EIXO HORIZONTAL, CAPACIDADE DE MISTURA 300 KG, MOTOR ELETRICO TRIFASICO 220/380 V, POTENCIA 5 CV</t>
  </si>
  <si>
    <t>7.980,61</t>
  </si>
  <si>
    <t>MISTURADOR DE ARGAMASSA, EIXO HORIZONTAL, CAPACIDADE DE MISTURA 600 KG, MOTOR ELETRICO TRIFASICO 220/380 V, POTENCIA 7,5 CV</t>
  </si>
  <si>
    <t>9.495,85</t>
  </si>
  <si>
    <t>MISTURADOR DE PAREDE CROMADO PARA COZINHA BICA MOVEL COM AREJADOR (REF 1258)</t>
  </si>
  <si>
    <t>202,56</t>
  </si>
  <si>
    <t>MISTURADOR DUPLO HORIZONTAL DE ALTA TURBULENCIA, CAPACIDADE / VOLUME 2 X 500 LITROS, MOTORES ELETRICOS MINIMO 5 CV CADA,  PARA NATA CIMENTO, ARGAMASSA E OUTROS</t>
  </si>
  <si>
    <t>37.769,28</t>
  </si>
  <si>
    <t>MISTURADOR MANUAL DE TINTAS PARA FURADEIRA, HASTE METALICA *60* CM, COM HELICE  (MEXEDOR DE TINTA)</t>
  </si>
  <si>
    <t>MISTURADOR MONOCOMANDO PARA CHUVEIRO, BASE BRUTA E ACABAMENTO CROMADO</t>
  </si>
  <si>
    <t>184,24</t>
  </si>
  <si>
    <t>MOLA AEREA FECHA PORTA, PARA PORTAS COM LARGURA ACIMA DE 110 CM</t>
  </si>
  <si>
    <t>164,65</t>
  </si>
  <si>
    <t>MOLA AEREA FECHA PORTA, PARA PORTAS COM LARGURA ATE 110 CM</t>
  </si>
  <si>
    <t>127,34</t>
  </si>
  <si>
    <t>MOLA AEREA FECHA PORTA, PARA PORTAS COM LARGURA ATE 95 CM</t>
  </si>
  <si>
    <t>108,38</t>
  </si>
  <si>
    <t>MOLA HIDRAULICA DE PISO P/ VIDRO TEMPERADO 10MM</t>
  </si>
  <si>
    <t>1.065,71</t>
  </si>
  <si>
    <t>MONTADOR DE ELETROELETRONICOS</t>
  </si>
  <si>
    <t>MONTADOR DE ELETROELETRONICOS (MENSALISTA)</t>
  </si>
  <si>
    <t>2.746,18</t>
  </si>
  <si>
    <t>MONTADOR DE ESTRUTURAS METALICAS</t>
  </si>
  <si>
    <t>19,17</t>
  </si>
  <si>
    <t>MONTADOR DE ESTRUTURAS METALICAS (MENSALISTA)</t>
  </si>
  <si>
    <t>3.378,16</t>
  </si>
  <si>
    <t>MONTADOR DE MAQUINAS</t>
  </si>
  <si>
    <t>MONTADOR DE MAQUINAS (MENSALISTA)</t>
  </si>
  <si>
    <t>4.405,01</t>
  </si>
  <si>
    <t>MONTANTE EM BARRA CHATA ACO GALVANIZADO, *65 X 8* MM, ALTURA *1420* MM, PINTURA ELETROSTATICA, COR PRETA</t>
  </si>
  <si>
    <t>218,80</t>
  </si>
  <si>
    <t>MOTOBOMBA AUTOESCORVANTE MOTOR A GASOLINA, POTENCIA 6,0HP, BOCAIS 3" X 3", HM/Q = 5 MCA / 24 M3/H A 52,5 MCA / 5,0 M3/H</t>
  </si>
  <si>
    <t>1.991,99</t>
  </si>
  <si>
    <t>MOTOBOMBA AUTOESCORVANTE MOTOR ELETRICO TRIFASICO 7,4HP BOCA DIAMETRO DE SUCCAO X RECLAQUE: 2"X2", HM/ Q = 10 M / 73,5 M3/H A 28 M / 8,2 M3 /H</t>
  </si>
  <si>
    <t>5.322,22</t>
  </si>
  <si>
    <t>MOTOBOMBA AUTOESCORVANTE POTENCIA 5,42 HP, BOCAIS SUCCAO X RECALQUE 2" X 2", A GASOLINA, DIAMETRO DO ROTOR 122 MM HM/Q = 6 MCA / 33,0 M3/H A 28 MCA / 8,0 M3/H</t>
  </si>
  <si>
    <t>2.645,33</t>
  </si>
  <si>
    <t>MOTOBOMBA CENTRIFUGA, MOTOR A GASOLINA, POTENCIA 5,42 HP, BOCAIS 1 1/2" X 1", DIAMETRO ROTOR 143 MM HM/Q = 6 MCA / 16,8 M3/H A 38 MCA / 6,6 M3/H</t>
  </si>
  <si>
    <t>2.486,30</t>
  </si>
  <si>
    <t>MOTOBOMBA TRASH (PARA AGUA SUJA) AUTO ESCORVANTE, MOTOR GASOLINA DE 6,41 HP, DIAMETROS DE SUCCAO X RECALQUE: 3" X 3", HM/Q: 10/60 A 23/0</t>
  </si>
  <si>
    <t>3.065,90</t>
  </si>
  <si>
    <t>MOTONIVELADORA POTENCIA BASICA LIQUIDA (PRIMEIRA MARCHA) 125 HP , PESO BRUTO 13843 KG, LARGURA DA LAMINA DE 3,7 M</t>
  </si>
  <si>
    <t>560.000,00</t>
  </si>
  <si>
    <t>MOTONIVELADORA POTENCIA BASICA LIQUIDA (PRIMEIRA MARCHA) 171 HP, PESO BRUTO 14768 KG, LARGURA DA LAMINA DE 3,7 M</t>
  </si>
  <si>
    <t>695.869,83</t>
  </si>
  <si>
    <t>MOTONIVELADORA POTENCIA BASICA LIQUIDA (PRIMEIRA MARCHA) 186 HP, PESO BRUTO 15785 KG, LARGURA DA LAMINA DE 4,3 M</t>
  </si>
  <si>
    <t>732.492,76</t>
  </si>
  <si>
    <t>MOTOR A DIESEL PARA VIBRADOR DE IMERSAO, DE *4,7* CV</t>
  </si>
  <si>
    <t>1.980,66</t>
  </si>
  <si>
    <t>MOTOR A GASOLINA PARA VIBRADOR DE IMERSAO, 4 TEMPOS, DE 5,5 CV</t>
  </si>
  <si>
    <t>982,15</t>
  </si>
  <si>
    <t>MOTOR ELETRICO PARA VIBRADOR DE IMERSAO, DE 2 CV, MONOFASICO, 110/220 V</t>
  </si>
  <si>
    <t>809,10</t>
  </si>
  <si>
    <t>MOTOR ELETRICO PARA VIBRADOR DE IMERSAO, DE 2 CV, TRIFASICO, 220/380 V</t>
  </si>
  <si>
    <t>791,50</t>
  </si>
  <si>
    <t>MOTORISTA DE CAMINHAO</t>
  </si>
  <si>
    <t>MOTORISTA DE CAMINHAO (MENSALISTA)</t>
  </si>
  <si>
    <t>3.923,12</t>
  </si>
  <si>
    <t>MOTORISTA DE CAMINHAO-BASCULANTE</t>
  </si>
  <si>
    <t>MOTORISTA DE CAMINHAO-BASCULANTE (MENSALISTA)</t>
  </si>
  <si>
    <t>3.700,49</t>
  </si>
  <si>
    <t>MOTORISTA DE CAMINHAO-CARRETA</t>
  </si>
  <si>
    <t>MOTORISTA DE CAMINHAO-CARRETA (MENSALISTA)</t>
  </si>
  <si>
    <t>5.239,06</t>
  </si>
  <si>
    <t>MOTORISTA DE CARRO DE PASSEIO</t>
  </si>
  <si>
    <t>MOTORISTA DE CARRO DE PASSEIO (MENSALISTA)</t>
  </si>
  <si>
    <t>3.591,16</t>
  </si>
  <si>
    <t>MOTORISTA DE ONIBUS / MICRO-ONIBUS</t>
  </si>
  <si>
    <t>MOTORISTA DE ONIBUS / MICRO-ONIBUS (MENSALISTA)</t>
  </si>
  <si>
    <t>4.280,62</t>
  </si>
  <si>
    <t>MOTORISTA OPERADOR DE CAMINHAO COM MUNCK</t>
  </si>
  <si>
    <t>MOTORISTA OPERADOR DE CAMINHAO COM MUNCK (MENSALISTA)</t>
  </si>
  <si>
    <t>4.322,19</t>
  </si>
  <si>
    <t>MOTOSSERRA PORTATIL COM MOTOR A GASOLINA DE *60* CC</t>
  </si>
  <si>
    <t>1.791,43</t>
  </si>
  <si>
    <t>MOURAO CONCRETO CURVO, SECAO "T", H = 2,80 M + CURVA COM 0,45 M, COM FUROS PARA FIOS</t>
  </si>
  <si>
    <t>MOURAO DE CONCRETO CURVO,10 X 10 CM, H= *2,60* M + CURVA DE 0,40 M</t>
  </si>
  <si>
    <t>MOURAO DE CONCRETO RETO, *10 X 10* CM, H= 2,30 M</t>
  </si>
  <si>
    <t>MOURAO DE CONCRETO RETO, TIPO ESTICADOR, *10 X 10* CM, H= 2,50 M</t>
  </si>
  <si>
    <t>42,15</t>
  </si>
  <si>
    <t>MOURAO DE CONCRETO RETO, 10 X 10 CM, H= 2,00 M</t>
  </si>
  <si>
    <t>35,49</t>
  </si>
  <si>
    <t>MOURAO DE CONCRETO RETO, 10 X 10 CM, H= 3,00 M</t>
  </si>
  <si>
    <t>52,80</t>
  </si>
  <si>
    <t>MUDA DE ARBUSTO FLORIFERO, CLUSIA/GARDENIA/MOREIA BRANCA/ AZALEIA OU EQUIVALENTE DA REGIAO, H= *50 A 70* CM</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</si>
  <si>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</si>
  <si>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</si>
  <si>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</si>
  <si>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</si>
  <si>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</si>
  <si>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</si>
  <si>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</si>
  <si>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MUFLA TERMINAL PRIMARIA UNIPOLAR USO EXTERNO PARA CABO 25/70MM2 ISOL, 3,6/6KV EM EPR - BORRACHA DE SILICONE</t>
  </si>
  <si>
    <t>MUFLA TERMINAL PRIMARIA UNIPOLAR USO INTERNO PARA CABO 25/70MM2 ISOL 6/10KV EM EPR- BORRACHA DE SILICONE</t>
  </si>
  <si>
    <t>MUFLA TERMINAL PRIMARIA UNIPOLAR USO INTERNO PARA CABO 35/120MM2 ISOLACAO 15/25KV EM EPR - BORRACHA DE SILICONE</t>
  </si>
  <si>
    <t>MUFLA TERMINAL PRIMARIA UNIPOLAR USO INTERNO PARA CABO 35/70MM2 ISOLACAO 8,7/15KV EM EPR - BORRACHA DE SILICONE</t>
  </si>
  <si>
    <t>MULTIEXERCITADOR COM SEIS FUNCOES, EM TUBO DE ACO CARBONO, PINTURA NO PROCESSO ELETROSTATICO - EQUIPAMENTO DE GINASTICA PARA ACADEMIA AO AR LIVRE / ACADEMIA DA TERCEIRA IDADE - ATI</t>
  </si>
  <si>
    <t>3.654,84</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</si>
  <si>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</si>
  <si>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</si>
  <si>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</si>
  <si>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</si>
  <si>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</si>
  <si>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</si>
  <si>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FERRO GALVANIZADO, COM ROSCA BSP, DE 1 1/2"</t>
  </si>
  <si>
    <t>NIPLE DE FERRO GALVANIZADO, COM ROSCA BSP, DE 1 1/4"</t>
  </si>
  <si>
    <t>NIPLE DE FERRO GALVANIZADO, COM ROSCA BSP, DE 1/2"</t>
  </si>
  <si>
    <t>3,67</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</si>
  <si>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</si>
  <si>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</si>
  <si>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</si>
  <si>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</si>
  <si>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</si>
  <si>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56,85</t>
  </si>
  <si>
    <t>NIPLE DE FERRO GALVANIZADO, COM ROSCA BSP, DE 4"</t>
  </si>
  <si>
    <t>NIPLE DE FERRO GALVANIZADO, COM ROSCA BSP, DE 5"</t>
  </si>
  <si>
    <t>202,05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</si>
  <si>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</si>
  <si>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</si>
  <si>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</si>
  <si>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</si>
  <si>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</si>
  <si>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</si>
  <si>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</si>
  <si>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</si>
  <si>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</si>
  <si>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</si>
  <si>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</si>
  <si>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48,41</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</si>
  <si>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</si>
  <si>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</si>
  <si>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</si>
  <si>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</si>
  <si>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</si>
  <si>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88,41</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</si>
  <si>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</si>
  <si>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</si>
  <si>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</si>
  <si>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</si>
  <si>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</si>
  <si>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</si>
  <si>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</si>
  <si>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64,46</t>
  </si>
  <si>
    <t>NIPLE SEXTAVADO EM ACO CARBONO, COM ROSCA BSP, PRESSAO 3.000 LBS, DN 3/4"</t>
  </si>
  <si>
    <t>NIVELADOR</t>
  </si>
  <si>
    <t>NIVELADOR (MENSALISTA)</t>
  </si>
  <si>
    <t>2.551,91</t>
  </si>
  <si>
    <t>NUMERO / ALGARISMO PARA PORTA, TAMANHO *40* MM, EM ZAMAC, (MODELO DE 0 A 9), FIXACAO POR PARAFUSOS</t>
  </si>
  <si>
    <t>2,19</t>
  </si>
  <si>
    <t>NUMERO / ALGARISMO PARA RESIDENCIA (FACHADA), TAMANHO *120* MM, EM ZAMAC, (MODELO DE 0 A 9), FIXACAO POR PARAFUSOS</t>
  </si>
  <si>
    <t>OCULOS DE SEGURANCA CONTRA IMPACTOS COM LENTE INCOLOR, ARMACAO NYLON, COM PROTECAO UVA E UVB</t>
  </si>
  <si>
    <t>OLEO COMBUSTIVEL BPF A GRANEL</t>
  </si>
  <si>
    <t>OLEO DE LINHACA</t>
  </si>
  <si>
    <t>OLEO DIESEL COMBUSTIVEL COMUM</t>
  </si>
  <si>
    <t>OLEO LUBRIFICANTE PARA MOTORES DE EQUIPAMENTOS PESADOS (CAMINHOES, TRATORES, RETROS E ETC)</t>
  </si>
  <si>
    <t>OLHO MAGICO / VISOR PARA PORTA DE *25 A 46* MM DE ESPESSURA, ANGULO DE VISAO APROXIMADO DE 200 GRAUS, LATAO CROMADO, COM FECHO JANELA</t>
  </si>
  <si>
    <t>OPERADOR DE BATE-ESTACAS</t>
  </si>
  <si>
    <t>22,42</t>
  </si>
  <si>
    <t>OPERADOR DE BATE-ESTACAS (MENSALISTA)</t>
  </si>
  <si>
    <t>3.948,38</t>
  </si>
  <si>
    <t>OPERADOR DE BETONEIRA (CAMINHAO)</t>
  </si>
  <si>
    <t>OPERADOR DE BETONEIRA (CAMINHAO) (MENSALISTA)</t>
  </si>
  <si>
    <t>2.909,77</t>
  </si>
  <si>
    <t>OPERADOR DE BETONEIRA ESTACIONARIA / MISTURADOR (MENSALISTA)</t>
  </si>
  <si>
    <t>2.808,03</t>
  </si>
  <si>
    <t>OPERADOR DE BETONEIRA ESTACIONARIA/MISTURADOR</t>
  </si>
  <si>
    <t>OPERADOR DE COMPRESSOR DE AR OU COMPRESSORISTA</t>
  </si>
  <si>
    <t>19,30</t>
  </si>
  <si>
    <t>OPERADOR DE COMPRESSOR DE AR OU COMPRESSORISTA (MENSALISTA)</t>
  </si>
  <si>
    <t>3.397,86</t>
  </si>
  <si>
    <t>OPERADOR DE DEMARCADORA DE FAIXAS DE TRAFEGO</t>
  </si>
  <si>
    <t>OPERADOR DE DEMARCADORA DE FAIXAS DE TRAFEGO (MENSALISTA)</t>
  </si>
  <si>
    <t>3.581,26</t>
  </si>
  <si>
    <t>OPERADOR DE ESCAVADEIRA</t>
  </si>
  <si>
    <t>OPERADOR DE ESCAVADEIRA (MENSALISTA)</t>
  </si>
  <si>
    <t>OPERADOR DE GUINCHO</t>
  </si>
  <si>
    <t>OPERADOR DE GUINCHO OU GUINCHEIRO (MENSALISTA)</t>
  </si>
  <si>
    <t>3.110,97</t>
  </si>
  <si>
    <t>OPERADOR DE GUINDASTE</t>
  </si>
  <si>
    <t>OPERADOR DE GUINDASTE (MENSALISTA)</t>
  </si>
  <si>
    <t>5.804,85</t>
  </si>
  <si>
    <t>OPERADOR DE JATO ABRASIVO OU JATISTA</t>
  </si>
  <si>
    <t>OPERADOR DE JATO ABRASIVO OU JATISTA (MENSALISTA)</t>
  </si>
  <si>
    <t>4.443,01</t>
  </si>
  <si>
    <t>OPERADOR DE MAQUINAS E TRATORES DIVERSOS (TERRAPLANAGEM)</t>
  </si>
  <si>
    <t>OPERADOR DE MAQUINAS E TRATORES DIVERSOS (TERRAPLANAGEM) (MENSALISTA)</t>
  </si>
  <si>
    <t>3.711,75</t>
  </si>
  <si>
    <t>OPERADOR DE MARTELETE OU MARTELETEIRO</t>
  </si>
  <si>
    <t>OPERADOR DE MARTELETE OU MARTELETEIRO (MENSALISTA)</t>
  </si>
  <si>
    <t>1.831,28</t>
  </si>
  <si>
    <t>OPERADOR DE MOTO SCRAPER</t>
  </si>
  <si>
    <t>OPERADOR DE MOTO SCRAPER (MENSALISTA)</t>
  </si>
  <si>
    <t>3.642,30</t>
  </si>
  <si>
    <t>OPERADOR DE MOTONIVELADORA</t>
  </si>
  <si>
    <t>OPERADOR DE MOTONIVELADORA (MENSALISTA)</t>
  </si>
  <si>
    <t>4.468,45</t>
  </si>
  <si>
    <t>OPERADOR DE PA CARREGADEIRA</t>
  </si>
  <si>
    <t>OPERADOR DE PA CARREGADEIRA (MENSALISTA)</t>
  </si>
  <si>
    <t>3.513,15</t>
  </si>
  <si>
    <t>OPERADOR DE PAVIMENTADORA</t>
  </si>
  <si>
    <t>OPERADOR DE PAVIMENTADORA/MESA VIBROACABADORA (MENSALISTA)</t>
  </si>
  <si>
    <t>3.760,33</t>
  </si>
  <si>
    <t>OPERADOR DE ROLO COMPACTADOR</t>
  </si>
  <si>
    <t>OPERADOR DE ROLO COMPACTADOR (MENSALISTA)</t>
  </si>
  <si>
    <t>2.831,71</t>
  </si>
  <si>
    <t>OPERADOR DE TRATOR - EXCLUSIVE AGROPECUARIA</t>
  </si>
  <si>
    <t>23,26</t>
  </si>
  <si>
    <t>OPERADOR DE TRATOR - EXCLUSIVE AGROPECUARIA (MENSALISTA)</t>
  </si>
  <si>
    <t>4.098,22</t>
  </si>
  <si>
    <t>OPERADOR DE USINA DE ASFALTO, DE SOLOS OU DE CONCRETO</t>
  </si>
  <si>
    <t>OPERADOR DE USINA DE ASFALTO, DE SOLOS OU DE CONCRETO (MENSALISTA)</t>
  </si>
  <si>
    <t>3.229,23</t>
  </si>
  <si>
    <t>OXIGENIO, RECARGA PARA CILINDRO DE CONJUNTO OXICORTE GRANDE</t>
  </si>
  <si>
    <t>PA CARREGADEIRA SOBRE RODAS, POTENCIA BRUTA *127* CV, CAPACIDADE DA CACAMBA DE 2,0 A 2,4 M3, PESO OPERACIONAL DE 10330 KG</t>
  </si>
  <si>
    <t>310.800,00</t>
  </si>
  <si>
    <t>PA CARREGADEIRA SOBRE RODAS, POTENCIA LIQUIDA 128 HP, CAPACIDADE DA CACAMBA DE 1,7 A 2,8 M3, PESO OPERACIONAL DE 11632 KG</t>
  </si>
  <si>
    <t>350.000,00</t>
  </si>
  <si>
    <t>PA CARREGADEIRA SOBRE RODAS, POTENCIA LIQUIDA 197 HP, CAPACIDADE DA CACAMBA DE 2,5 A 3,5 M3, PESO OPERACIONAL DE 18338 KG</t>
  </si>
  <si>
    <t>485.333,31</t>
  </si>
  <si>
    <t>PA CARREGADEIRA SOBRE RODAS, POTENCIA LIQUIDA 213 HP, CAPACIDADE DA CACAMBA DE 1,9 A 3,5 M3, PESO OPERACIONAL DE 19234 KG</t>
  </si>
  <si>
    <t>552.533,31</t>
  </si>
  <si>
    <t>PA CARREGADEIRA SOBRE RODAS, POTENCIA 152 HP, CAPACIDADE DA CACAMBA DE 1,53 A 2,30 M3, PESO OPERACIONAL DE 10216 KG</t>
  </si>
  <si>
    <t>322.466,65</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</si>
  <si>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</si>
  <si>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</si>
  <si>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</si>
  <si>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</si>
  <si>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</si>
  <si>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</si>
  <si>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68,84</t>
  </si>
  <si>
    <t>PAINEL ESTRUTURAL PARA LAJE SECA REVESTIDO EM PLACA CIMENTICIA, DE 1,20 X 2,50 M, E = 40 MM</t>
  </si>
  <si>
    <t>128,20</t>
  </si>
  <si>
    <t>PAINEL ESTRUTURAL PARA LAJE SECA REVESTIDO EM PLACA CIMENTICIA, DE 1,20 X 2,50 M, E = 55 MM</t>
  </si>
  <si>
    <t>169,02</t>
  </si>
  <si>
    <t>PAINEL ISOLANTE REVESTIDO EM ACO GALVALUME *0,5* MM COM PRE-PINTURA NAS DUAS FACES, NUCLEO EM POLIURETANO (PUR), E = 40/50 MM, PARA FECHAMENTOS VERTICAIS (INCLUI PARAFUSOS DE FIXACAO)</t>
  </si>
  <si>
    <t>123,31</t>
  </si>
  <si>
    <t>PAINEL ISOLANTE REVESTIDO EM ACO GALVALUME *0,5* MM COM PRE-PINTURA NAS DUAS FACES, NUCLEO EM POLIURETANO (PUR), E = 70/80 MM, PARA FECHAMENTOS VERTICAIS (INCLUI PARAFUSOS DE FIXACAO)</t>
  </si>
  <si>
    <t>145,85</t>
  </si>
  <si>
    <t>PAPEL KRAFT BETUMADO</t>
  </si>
  <si>
    <t>PAPELEIRA DE PAREDE EM METAL CROMADO SEM TAMPA</t>
  </si>
  <si>
    <t>PAPELEIRA PLASTICA TIPO DISPENSER PARA PAPEL HIGIENICO ROLAO</t>
  </si>
  <si>
    <t>PAR DE TABELAS DE BASQUETE EM COMPENSADO NAVAL DE *1,80 X 1,20* M, COM ARO DE METAL E REDE (SEM SUPORTE DE FIXACAO)</t>
  </si>
  <si>
    <t>1.148,42</t>
  </si>
  <si>
    <t>PARA-RAIOS DE BAIXA TENSAO, TENSAO DE OPERACAO *280* V , CORRENTE MAXIMA *20* KA</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</si>
  <si>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</si>
  <si>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</si>
  <si>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</si>
  <si>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</si>
  <si>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</si>
  <si>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</si>
  <si>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</si>
  <si>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</si>
  <si>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</si>
  <si>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</si>
  <si>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</si>
  <si>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</si>
  <si>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</si>
  <si>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</si>
  <si>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</si>
  <si>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</si>
  <si>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</si>
  <si>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</si>
  <si>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</si>
  <si>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</si>
  <si>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</si>
  <si>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</si>
  <si>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</si>
  <si>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</si>
  <si>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</si>
  <si>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</si>
  <si>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12,32</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</si>
  <si>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</si>
  <si>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</si>
  <si>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</si>
  <si>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</si>
  <si>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</si>
  <si>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</si>
  <si>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</si>
  <si>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</si>
  <si>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</si>
  <si>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</si>
  <si>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</si>
  <si>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</si>
  <si>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</si>
  <si>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</si>
  <si>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</si>
  <si>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</si>
  <si>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</si>
  <si>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</si>
  <si>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</si>
  <si>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</si>
  <si>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</si>
  <si>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</si>
  <si>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</si>
  <si>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</si>
  <si>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</si>
  <si>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</si>
  <si>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</si>
  <si>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</si>
  <si>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</si>
  <si>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</si>
  <si>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</si>
  <si>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</si>
  <si>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</si>
  <si>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</si>
  <si>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</si>
  <si>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</si>
  <si>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</si>
  <si>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</si>
  <si>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</si>
  <si>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</si>
  <si>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</si>
  <si>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</si>
  <si>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</si>
  <si>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</si>
  <si>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</si>
  <si>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68,00</t>
  </si>
  <si>
    <t>PARAFUSO, AUTO ATARRACHANTE, CABECA CHATA, FENDA SIMPLES, 1/4 (6,35 MM) X 25 MM</t>
  </si>
  <si>
    <t>PARAFUSO, COMUM, ASTM A307, SEXTAVADO, DIAMETRO 1/2" (12,7 MM), COMPRIMENTO 1" (25,4 MM)</t>
  </si>
  <si>
    <t>111,38</t>
  </si>
  <si>
    <t>PARALELEPIPEDO GRANITICO OU BASALTICO, PARA PAVIMENTACAO, SEM FRETE,  *30 A 35* PECAS POR M2</t>
  </si>
  <si>
    <t>1.142,86</t>
  </si>
  <si>
    <t>PASTA DESENGRAXANTE PARA MAOS</t>
  </si>
  <si>
    <t>PASTA LUBRIFICANTE PARA TUBOS E CONEXOES COM JUNTA ELASTICA (USO EM PVC, ACO, POLIETILENO E OUTROS) ( DE *400* G)</t>
  </si>
  <si>
    <t>PASTA LUBRIFICANTE PARA TUBOS E CONEXOES COM JUNTA ELASTICA (USO EM PVC, ACO, POLIETILENO E OUTROS) (POTE DE 3.500* G)</t>
  </si>
  <si>
    <t>121,71</t>
  </si>
  <si>
    <t>PASTA PARA SOLDA DE TUBOS E CONEXOES DE COBRE (EMBALAGEM COM 250 G)</t>
  </si>
  <si>
    <t>PASTA VEDA JUNTAS/ROSCA, LATA DE *500* G, PARA INSTALACOES DE GAS E OUTROS</t>
  </si>
  <si>
    <t>73,76</t>
  </si>
  <si>
    <t>PASTILHA CERAMICA/PORCELANA, REVEST INT/EXT E  PISCINA, CORES BRANCA OU FRIAS, *2,5 X 2,5* CM</t>
  </si>
  <si>
    <t>PASTILHA CERAMICA/PORCELANA, REVEST INT/EXT E  PISCINA, CORES FRIAS *5 X 5* CM</t>
  </si>
  <si>
    <t>138,95</t>
  </si>
  <si>
    <t>PASTILHA CERAMICA/PORCELANA, REVEST INT/EXT E  PISCINA, CORES QUENTES *5 X 5* CM</t>
  </si>
  <si>
    <t>162,11</t>
  </si>
  <si>
    <t>PASTILHA CERAMICA/PORCELANA, REVEST INT/EXT E  PISCINA, CORES QUENTES, *2,5 X 2,5* CM</t>
  </si>
  <si>
    <t>252,16</t>
  </si>
  <si>
    <t>PASTILHA DE VIDRO CRISTAL, NACIONAL, REVEST INT/EXT E PISCINA, TODAS AS CORES, E MAIOR OU IGUAL A 5 MM  *2,0 X 2,0* CM</t>
  </si>
  <si>
    <t>466,92</t>
  </si>
  <si>
    <t>PASTILHA DE VIDRO PIGMENTADA *2,0 X 2,0* CM, NACIONAL, PARA REVESTIMENTO INTERNO/EXTERNO E PISCINA, BRANCA OU CORES FRIAS, ESPESSURA MAIOR OU IGUAL A 5 MM</t>
  </si>
  <si>
    <t>295,73</t>
  </si>
  <si>
    <t>PASTILHA DE VIDRO PIGMENTADA, NACIONAL, REVEST INT/EXT E PISCINA, CORES QUENTES, ESPESSURA MAIOR OU IGUAL A 5 MM  *2,0 X 2,0* CM</t>
  </si>
  <si>
    <t>520,77</t>
  </si>
  <si>
    <t>PASTILHEIRO</t>
  </si>
  <si>
    <t>PASTILHEIRO (MENSALISTA)</t>
  </si>
  <si>
    <t>3.161,85</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</si>
  <si>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</si>
  <si>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</si>
  <si>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</si>
  <si>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</si>
  <si>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</si>
  <si>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166,00</t>
  </si>
  <si>
    <t>PATCH PANEL, 24 PORTAS, CATEGORIA 6, COM RACKS DE 19" E 1 U DE ALTURA</t>
  </si>
  <si>
    <t>289,33</t>
  </si>
  <si>
    <t>PATCH PANEL, 48 PORTAS, CATEGORIA 5E, COM RACKS DE 19" E 2 U DE ALTURA</t>
  </si>
  <si>
    <t>242,87</t>
  </si>
  <si>
    <t>PATCH PANEL, 48 PORTAS, CATEGORIA 6, COM RACKS DE 19" E 2 U DE ALTURA</t>
  </si>
  <si>
    <t>390,17</t>
  </si>
  <si>
    <t>PECA DE MADEIRA APARELHADA *7,5 X 7,5* CM (3 X 3 ") MACARANDUBA, ANGELIM OU EQUIVALENTE DA REGIAO</t>
  </si>
  <si>
    <t>PECA DE MADEIRA NAO APARELHADA *7,5 X 7,5* CM (3 X 3 ") MACARANDUBA, ANGELIM OU EQUIVALENTE DA REGIAO</t>
  </si>
  <si>
    <t>PEDRA ARDOSIA, CINZA, *40 X 40* CM, E= *1 CM</t>
  </si>
  <si>
    <t>26,58</t>
  </si>
  <si>
    <t>PEDRA ARDOSIA, CINZA, 20  X  40 CM,  E=  *1 CM</t>
  </si>
  <si>
    <t>PEDRA ARDOSIA, CINZA, 30  X  30,  E= *1 CM</t>
  </si>
  <si>
    <t>PEDRA BRITADA GRADUADA, CLASSIFICADA (POSTO PEDREIRA/FORNECEDOR, SEM FRETE)</t>
  </si>
  <si>
    <t>75,73</t>
  </si>
  <si>
    <t>PEDRA BRITADA N. 0, OU PEDRISCO (4,8 A 9,5 MM) POSTO PEDREIRA/FORNECEDOR, SEM FRETE</t>
  </si>
  <si>
    <t>82,80</t>
  </si>
  <si>
    <t>PEDRA BRITADA N. 1 (9,5 a 19 MM) POSTO PEDREIRA/FORNECEDOR, SEM FRETE</t>
  </si>
  <si>
    <t>64,85</t>
  </si>
  <si>
    <t>PEDRA BRITADA N. 2 (19 A 38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</si>
  <si>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</si>
  <si>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</si>
  <si>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</si>
  <si>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</si>
  <si>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70,16</t>
  </si>
  <si>
    <t>PEDRA DE MAO OU PEDRA RACHAO PARA ARRIMO/FUNDACAO (POSTO PEDREIRA/FORNECEDOR, SEM FRETE)</t>
  </si>
  <si>
    <t>67,80</t>
  </si>
  <si>
    <t>PEDRA GRANITICA OU BASALTICA IRREGULAR, FAIXA GRANULOMETRICA 100 A 150 MM PARA PAVIMENTACAO OU CALCAMENTO POLIEDRICO, POSTO PEDREIRA / FORNECEDOR (SEM FRETE)</t>
  </si>
  <si>
    <t>67,97</t>
  </si>
  <si>
    <t>PEDRA GRANITICA OU BASALTO, CACO, RETALHO, CAVACO, TIPO MIRACEMA, MADEIRA, PADUANA, RACHINHA, SANTA ISABEL OU OUTRAS SIMILARES, E=  *1,0 A *2,0 CM</t>
  </si>
  <si>
    <t>83,53</t>
  </si>
  <si>
    <t>PEDRA GRANITICA, SERRADA, TIPO MIRACEMA, MADEIRA, PADUANA, RACHINHA, SANTA ISABEL OU OUTRAS SIMILARES, *11,5 X  *23 CM, E=  *1,0 A *2,0 CM</t>
  </si>
  <si>
    <t>49,69</t>
  </si>
  <si>
    <t>PEDRA PORTUGUESA  OU PETIT PAVE, BRANCA OU PRETA</t>
  </si>
  <si>
    <t>PEDRA QUARTZITO OU CALCARIO LAMINADO, CACO, TIPO CARIRI, ITACOLOMI, LAGOA SANTA, LUMINARIA, PIRENOPOLIS, SAO TOME OU OUTRAS SIMILARES DA REGIAO, E=  *1,5 A *2,5 CM</t>
  </si>
  <si>
    <t>47,12</t>
  </si>
  <si>
    <t>PEDRA QUARTZITO OU CALCARIO LAMINADO, SERRADA, TIPO CARIRI, ITACOLOMI, LAGOA SANTA, LUMINARIA, PIRENOPOLIS, SAO TOME OU OUTRAS SIMILARES DA REGIAO, *20 X *40 CM, E=  *1,5 A *2,5 CM</t>
  </si>
  <si>
    <t>151,10</t>
  </si>
  <si>
    <t>PEDREGULHO OU PICARRA DE JAZIDA, AO NATURAL, PARA BASE DE PAVIMENTACAO (RETIRADO NA JAZIDA, SEM TRANSPORTE)</t>
  </si>
  <si>
    <t>PEDREIRO</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</si>
  <si>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</si>
  <si>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</si>
  <si>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</si>
  <si>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</si>
  <si>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</si>
  <si>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93,14</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</si>
  <si>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</si>
  <si>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</si>
  <si>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</si>
  <si>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</si>
  <si>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8.835,64</t>
  </si>
  <si>
    <t>PERFIL "I" DE ACO LAMINADO, "I" 102 X 12,7</t>
  </si>
  <si>
    <t>76,67</t>
  </si>
  <si>
    <t>PERFIL "I" DE ACO LAMINADO, "I" 152 X 22</t>
  </si>
  <si>
    <t>132,11</t>
  </si>
  <si>
    <t>PERFIL "I" DE ACO LAMINADO, "I" 203  X  34,3</t>
  </si>
  <si>
    <t>209,37</t>
  </si>
  <si>
    <t>PERFIL "I" DE ACO LAMINADO, "W" 150 X 22,5</t>
  </si>
  <si>
    <t>PERFIL "I" DE ACO LAMINADO, "W" 250 X 32,7</t>
  </si>
  <si>
    <t>PERFIL "I" DE ACO LAMINADO, "W" 250 X 44,8</t>
  </si>
  <si>
    <t>264,29</t>
  </si>
  <si>
    <t>PERFIL "I" DE ACO LAMINADO, "W" 310 X 52,0</t>
  </si>
  <si>
    <t>PERFIL "I" DE ACO LAMINADO, "W" 410 X 67</t>
  </si>
  <si>
    <t>409,75</t>
  </si>
  <si>
    <t>PERFIL "I" DE ACO LAMINADO, W 250 X 38,50</t>
  </si>
  <si>
    <t>PERFIL "U" CHAPA ACO DOBRADA,  E = 3,04 MM , H = 20 CM, ABAS = 5 CM (4,47 KG/M)</t>
  </si>
  <si>
    <t>PERFIL "U" DE ACO LAMINADO, "U" 102 X 9,3</t>
  </si>
  <si>
    <t>PERFIL "U" DE ACO LAMINADO, "U" 152 X 15,6</t>
  </si>
  <si>
    <t>PERFIL "U" ENRIJECIDO DE  ACO GALVANIZADO, DOBRADO, 200 X 75 X 25 MM, E = 3,75 MM</t>
  </si>
  <si>
    <t>PERFIL "U" ENRIJECIDO DE ACO GALVANIZADO, DOBRADO, 150 X 60 X 20 MM, E = 3,00 MM</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</si>
  <si>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</si>
  <si>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</si>
  <si>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</si>
  <si>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</si>
  <si>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</si>
  <si>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</si>
  <si>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25,66</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</si>
  <si>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</si>
  <si>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</si>
  <si>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</si>
  <si>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</si>
  <si>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</si>
  <si>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</si>
  <si>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PARA FORRO REMOVIVEL, 24 X 3750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</si>
  <si>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</si>
  <si>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</si>
  <si>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</si>
  <si>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</si>
  <si>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</si>
  <si>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</si>
  <si>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</si>
  <si>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</si>
  <si>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</si>
  <si>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 / CANALETA DE ALUMINIO, DE ABAS IGUAIS, 1/2" (1,27 X 1,27 CM), PARA PORTA OU JANELA DE CORRER</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</si>
  <si>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</si>
  <si>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</si>
  <si>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</si>
  <si>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</si>
  <si>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</si>
  <si>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</si>
  <si>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</si>
  <si>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</si>
  <si>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39.280,78</t>
  </si>
  <si>
    <t>PERFURATRIZ MANUAL, TORQUE MAXIMO 83 N.M, POTENCIA 5 CV, COM DIAMETRO MAXIMO 4" (NAO INCLUI SUPORTE / CHASSI)</t>
  </si>
  <si>
    <t>5.660,76</t>
  </si>
  <si>
    <t>PERFURATRIZ MANUAL, TORQUE MAXIMO 83 N.M, POTENCIA 5 CV, COM DIAMETRO MAXIMO 4", PARA SOLO GRAMPEADO (INCLUI SUPORTE OU CHASSI TIPO MESA)</t>
  </si>
  <si>
    <t>17.720,65</t>
  </si>
  <si>
    <t>PERFURATRIZ PNEUMATICA MANUAL DE PESO MEDIO, 18KG, COMPRIMENTO DE CURSO DE 6 M, DIAMETRO DO PISTAO DE 5,5 CM</t>
  </si>
  <si>
    <t>9.691,67</t>
  </si>
  <si>
    <t>PERFURATRIZ ROTATIVA SOBRE ESTEIRA, TORQUE MAXIMO 2500 KGM, POTENCIA 110 HP, MOTOR DIESEL  (COLETADO CAIXA)</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</si>
  <si>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</si>
  <si>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</si>
  <si>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</si>
  <si>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49.739,95</t>
  </si>
  <si>
    <t>PIGMENTO EM PO PARA ARGAMASSAS, CIMENTOS E OUTROS</t>
  </si>
  <si>
    <t>28,76</t>
  </si>
  <si>
    <t>PILAR DE MADEIRA NAO APARELHADA *10 X 10* CM, MACARANDUBA, ANGELIM OU EQUIVALENTE DA REGIAO</t>
  </si>
  <si>
    <t>PILAR DE MADEIRA NAO APARELHADA *15 X 15* CM, MACARANDUBA, ANGELIM OU EQUIVALENTE DA REGIAO</t>
  </si>
  <si>
    <t>66,28</t>
  </si>
  <si>
    <t>PILAR DE MADEIRA NAO APARELHADA *20 X 20* CM, MACARANDUBA, ANGELIM OU EQUIVALENTE DA REGIAO</t>
  </si>
  <si>
    <t>108,37</t>
  </si>
  <si>
    <t>PINCEL CHATO (TRINCHA) CERDAS GRIS 1.1/2 " (38 MM)</t>
  </si>
  <si>
    <t>PINGADEIRA PLASTICA PARA TELHA DE FIBROCIMENTO CANALETE 49/KALHETA OU CANALETE 90/KALHETAO</t>
  </si>
  <si>
    <t>PINO DE ACO COM ARRUELA CONICA, DIAMETRO ARRUELA = *23* MM E COMP HASTE = *27* MM (ACAO INDIRETA)</t>
  </si>
  <si>
    <t>30,90</t>
  </si>
  <si>
    <t>PINO DE ACO COM FURO, HASTE = 27 MM (ACAO DIRETA)</t>
  </si>
  <si>
    <t>PINO DE ACO COM ROSCA 1/4 ", COMPRIMENTO DA HASTE = 30 MM E ROSCA = 20 MM (ACAO DIRETA)</t>
  </si>
  <si>
    <t>PINO DE ACO LISO 1/4 ", HASTE = *36,5* MM (ACAO DIRETA)</t>
  </si>
  <si>
    <t>PINO DE ACO LISO 1/4 ", HASTE = *53* MM (ACAO DIRETA)</t>
  </si>
  <si>
    <t>PINO GUIA, RETO, COM CHAPA DE LATAO CROMADO, 3/4", PARA PORTA / JANELA DE CORRER</t>
  </si>
  <si>
    <t>PINO ROSCA EXTERNA, EM ACO GALVANIZADO, PARA ISOLADOR DE 15KV, DIAMETRO 25 MM, COMPRIMENTO *290* MM</t>
  </si>
  <si>
    <t>PINO ROSCA EXTERNA, EM ACO GALVANIZADO, PARA ISOLADOR DE 25KV, DIAMETRO 35MM, COMPRIMENTO *320* MM</t>
  </si>
  <si>
    <t>PINTOR</t>
  </si>
  <si>
    <t>PINTOR (MENSALISTA)</t>
  </si>
  <si>
    <t>PINTOR DE LETREIROS</t>
  </si>
  <si>
    <t>PINTOR DE LETREIROS (MENSALISTA)</t>
  </si>
  <si>
    <t>3.974,73</t>
  </si>
  <si>
    <t>PINTOR PARA TINTA EPOXI</t>
  </si>
  <si>
    <t>PINTOR PARA TINTA EPOXI (MENSALISTA)</t>
  </si>
  <si>
    <t>3.244,68</t>
  </si>
  <si>
    <t>PISO DE BORRACHA CANELADO EM PLACAS 50 X 50 CM, E = *3,5* MM, PARA COLA</t>
  </si>
  <si>
    <t>PISO DE BORRACHA ESPORTIVO EM PLACAS 50 X 50 CM, E = 15 MM, PARA ARGAMASSA, PRETO</t>
  </si>
  <si>
    <t>229,59</t>
  </si>
  <si>
    <t>PISO DE BORRACHA FRISADO OU PASTILHADO, PRETO, EM PLACAS 50 X 50 CM, E = 7 MM, PARA ARGAMASSA</t>
  </si>
  <si>
    <t>PISO DE BORRACHA PASTILHADO EM PLACAS 50 X 50 CM, E = *3,5* MM, PARA COLA, PRETO</t>
  </si>
  <si>
    <t>PISO DE BORRACHA PASTILHADO EM PLACAS 50 X 50 CM, E = 15 MM, PARA ARGAMASSA, PRETO</t>
  </si>
  <si>
    <t>223,49</t>
  </si>
  <si>
    <t>PISO ELEVADO COM 2 PLACAS DE ACO COM ENCHIMENTO DE CONCRETO CELULAR, INCLUSO BASE/HASTE/CRUZETAS, 60 X 60 CM, H = *28* CM, RESISTENCIA CARGA CONCENTRADA 496 KG (COM COLOCACAO)</t>
  </si>
  <si>
    <t>199,63</t>
  </si>
  <si>
    <t>PISO EM CERAMICA ESMALTADA EXTRA, PEI MAIOR OU IGUAL A 4, FORMATO MAIOR QUE 2025 CM2</t>
  </si>
  <si>
    <t>40,56</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</si>
  <si>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</si>
  <si>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</si>
  <si>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</si>
  <si>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</si>
  <si>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</si>
  <si>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86,03</t>
  </si>
  <si>
    <t>PISO EM GRANITO, POLIDO, TIPO MARFIM, DALLAS, CARAVELAS OU OUTROS EQUIVALENTES DA REGIAO, FORMATO MENOR OU IGUAL A 3025 CM2, E=  *2* CM</t>
  </si>
  <si>
    <t>109,93</t>
  </si>
  <si>
    <t>PISO EM GRANITO, POLIDO, TIPO PRETO SAO GABRIEL/ TIJUCA OU OUTROS EQUIVALENTES DA REGIAO, FORMATO MENOR OU IGUAL A 3025 CM2, E=  *2* CM</t>
  </si>
  <si>
    <t>124,27</t>
  </si>
  <si>
    <t>PISO EM PORCELANATO RETIFICADO EXTRA, FORMATO MENOR OU IGUAL A 2025 CM2</t>
  </si>
  <si>
    <t>54,06</t>
  </si>
  <si>
    <t>PISO EM REGUA VINILICA SEMIFLEXIVEL, ENCAIXE CLICADO, E = 4 MM (SEM COLOCACAO)</t>
  </si>
  <si>
    <t>PISO EPOXI AUTONIVELANTE, ESPESSURA *4* MM (INCLUSO EXECUCAO)</t>
  </si>
  <si>
    <t>PISO EPOXI MULTILAYER, ESPESSURA *2* MM (INCLUSO EXECUCAO)</t>
  </si>
  <si>
    <t>PISO FULGET (GRANITO LAVADO) EM PLACAS DE *40 X 40* CM (SEM COLOCACAO)</t>
  </si>
  <si>
    <t>PISO FULGET (GRANITO LAVADO) EM PLACAS DE *75 X 75*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</si>
  <si>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</si>
  <si>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</si>
  <si>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</si>
  <si>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</si>
  <si>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</si>
  <si>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63,85</t>
  </si>
  <si>
    <t>PISO TATIL ALERTA OU DIRECIONAL, DE BORRACHA, COLORIDO, 25 X 25 CM, E = 5 MM, PARA COLA</t>
  </si>
  <si>
    <t>153,27</t>
  </si>
  <si>
    <t>PISO TATIL DE ALERTA OU DIRECIONAL DE BORRACHA, PRETO, 25 X 25 CM, E = 5 MM, PARA COLA</t>
  </si>
  <si>
    <t>145,99</t>
  </si>
  <si>
    <t>PISO TATIL DE ALERTA OU DIRECIONAL, DE BORRACHA, COLORIDO, 25 X 25 CM, E = 12 MM, PARA ARGAMASSA</t>
  </si>
  <si>
    <t>379,49</t>
  </si>
  <si>
    <t>PISO TATIL DE ALERTA OU DIRECIONAL, DE BORRACHA, PRETO, 25 X 25 CM, E = 12 MM, PARA ARGAMASSA</t>
  </si>
  <si>
    <t>337,88</t>
  </si>
  <si>
    <t>PISO URETANO, VERSAO REVESTIMENTO AUTONIVELANTE, ESPESSURA VARIÁVEL DE 3 A 4 MM (INCLUSO EXECUCAO)</t>
  </si>
  <si>
    <t>PISO/ REVESTIMENTO EM GRANITO, POLIDO, TIPO ANDORINHA/ QUARTZ/ CASTELO/ CORUMBA OU OUTROS EQUIVALENTES DA REGIAO, FORMATO MAIOR OU IGUAL A 3025 CM2, E = *2* CM</t>
  </si>
  <si>
    <t>90,81</t>
  </si>
  <si>
    <t>PISO/ REVESTIMENTO EM MARMORE, POLIDO, BRANCO COMUM, FORMATO MAIOR OU IGUAL A 3025 CM2, E = *2* CM</t>
  </si>
  <si>
    <t>257,81</t>
  </si>
  <si>
    <t>PISO/ REVESTIMENTO EM MARMORE, POLIDO, BRANCO COMUM, FORMATO MENOR OU IGUAL A 3025 CM2, E = *2* CM</t>
  </si>
  <si>
    <t>265,00</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</si>
  <si>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</si>
  <si>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</si>
  <si>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48,07</t>
  </si>
  <si>
    <t>PLACA CIMENTICIA LISA E = 10 MM, DE 1,20 X 3,00 M (SEM AMIANTO)</t>
  </si>
  <si>
    <t>PLACA CIMENTICIA LISA E = 6 MM, DE 1,20 X 3,00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</si>
  <si>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</si>
  <si>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</si>
  <si>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</si>
  <si>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</si>
  <si>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</si>
  <si>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DE  *60 X 60* CM E ESPESSURA DE 12 MM (30 MM NAS BORDAS) SEM COLOCACAO</t>
  </si>
  <si>
    <t>PLACA DE INAUGURACAO EM BRONZE *35X 50*CM</t>
  </si>
  <si>
    <t>PLACA DE INAUGURACAO METALICA, *40* CM X *60* CM</t>
  </si>
  <si>
    <t>PLACA DE OBRA (PARA CONSTRUCAO CIVIL) EM CHAPA GALVANIZADA *N. 22*, ADESIVADA, DE *2,0 X 1,125* M</t>
  </si>
  <si>
    <t>PLACA DE SINALIZACAO DE SEGURANCA CONTRA INCENDIO - ALERTA, TRIANGULAR, BASE DE *30* CM, EM PVC *2* MM ANTI-CHAMAS (SIMBOLOS, CORES E PICTOGRAMAS CONFORME NBR 13434)</t>
  </si>
  <si>
    <t>PLACA DE SINALIZACAO DE SEGURANCA CONTRA INCENDIO, FOTOLUMINESCENTE, QUADRADA, *14 X 14* CM, EM PVC *2* MM ANTI-CHAMAS (SIMBOLOS, CORES E PICTOGRAMAS CONFORME NBR 13434)</t>
  </si>
  <si>
    <t>PLACA DE SINALIZACAO DE SEGURANCA CONTRA INCENDIO, FOTOLUMINESCENTE, QUADRADA, *20 X 20* CM, EM PVC *2* MM ANTI-CHAMAS (SIMBOLOS, CORES E PICTOGRAMAS CONFORME NBR 13434)</t>
  </si>
  <si>
    <t>PLACA DE SINALIZACAO DE SEGURANCA CONTRA INCENDIO, FOTOLUMINESCENTE, RETANGULAR, *12 X 40* CM, EM PVC *2* MM ANTI-CHAMAS (SIMBOLOS, CORES E PICTOGRAMAS CONFORME NBR 13434)</t>
  </si>
  <si>
    <t>PLACA DE SINALIZACAO DE SEGURANCA CONTRA INCENDIO, FOTOLUMINESCENTE, RETANGULAR, *13 X 26* CM, EM PVC *2* MM ANTI-CHAMAS (SIMBOLOS, CORES E PICTOGRAMAS CONFORME NBR 13434)</t>
  </si>
  <si>
    <t>PLACA DE SINALIZACAO DE SEGURANCA CONTRA INCENDIO, FOTOLUMINESCENTE, RETANGULAR, *20 X 40* CM, EM PVC *2* MM ANTI-CHAMAS (SIMBOLOS, CORES E PICTOGRAMAS CONFORME NBR 13434)</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</si>
  <si>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</si>
  <si>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</si>
  <si>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</si>
  <si>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</si>
  <si>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</si>
  <si>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</si>
  <si>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1.187,61</t>
  </si>
  <si>
    <t>PLACA VINILICA SEMIFLEXIVEL PARA PISOS, E = 3,2 MM, 30 X 30 CM (SEM COLOCACAO)</t>
  </si>
  <si>
    <t>PLACA VINILICA SEMIFLEXIVEL PARA REVESTIMENTO DE PISOS E PAREDES, E = 2 MM (SEM COLOCACAO)</t>
  </si>
  <si>
    <t>64,80</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</si>
  <si>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</si>
  <si>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</si>
  <si>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</si>
  <si>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</si>
  <si>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</si>
  <si>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</si>
  <si>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</si>
  <si>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27,08</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</si>
  <si>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</si>
  <si>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</si>
  <si>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</si>
  <si>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</si>
  <si>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</si>
  <si>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</si>
  <si>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</si>
  <si>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</si>
  <si>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</si>
  <si>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19,34</t>
  </si>
  <si>
    <t>PLUG PVC, JE, DN 150 MM, PARA REDE COLETORA ESGOTO (NBR 10569)</t>
  </si>
  <si>
    <t>PLUG PVC, JE, DN 200 MM, PARA REDE COLETORA ESGOTO (NBR 10569)</t>
  </si>
  <si>
    <t>PLUG PVC, JE, DN 250 MM, PARA REDE COLETORA ESGOTO (NBR 10569)</t>
  </si>
  <si>
    <t>171,67</t>
  </si>
  <si>
    <t>PLUG PVC, JE, DN 350 MM, PARA REDE COLETORA ESGOTO (NBR 10569)</t>
  </si>
  <si>
    <t>504,77</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</si>
  <si>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</si>
  <si>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</si>
  <si>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</si>
  <si>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</si>
  <si>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</si>
  <si>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</si>
  <si>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</si>
  <si>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</si>
  <si>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</si>
  <si>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2.915,71</t>
  </si>
  <si>
    <t>POLIDORA DE PISO (POLITRIZ) ELETRICA, MOTOR MONOFASICO DE 4 HP, PESO DE 100 KG, DIAMETRO DO TRABALHO DE 450 MM</t>
  </si>
  <si>
    <t>6.346,57</t>
  </si>
  <si>
    <t>POLIESTIRENO EXPANDIDO/EPS (ISOPOR), PEROLAS, PARA CONCRETO LEVE</t>
  </si>
  <si>
    <t>21,69</t>
  </si>
  <si>
    <t>POLIESTIRENO EXPANDIDO/EPS (ISOPOR), TIPO 2F, BLOCO</t>
  </si>
  <si>
    <t>166,91</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</si>
  <si>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</si>
  <si>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</si>
  <si>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</si>
  <si>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</si>
  <si>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81,59</t>
  </si>
  <si>
    <t>PONTALETE DE MADEIRA NAO APARELHADA *7,5 X 7,5* CM (3 X 3 ") PINUS, MISTA OU EQUIVALENTE DA REGIAO</t>
  </si>
  <si>
    <t>PONTEIRO PARA MARTELO ROMPEDOR, DIAMETRO = *28* MM, COMPRIMENTO = *520* MM, ENCAIXE SEXTAVADO</t>
  </si>
  <si>
    <t>PORCA OLHAL EM ACO GALVANIZADO, DIAMETRO NOMINAL DE 16 MM</t>
  </si>
  <si>
    <t>PORCA OLHAL EM ACO GALVANIZADO, ESPESSURA 16MM, ABERTURA 21MM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</si>
  <si>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</si>
  <si>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</si>
  <si>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</si>
  <si>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</si>
  <si>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</si>
  <si>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</si>
  <si>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</si>
  <si>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</si>
  <si>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</si>
  <si>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3 1/2", EM ACO ZINCADO, PRETO, PARA PORTAO E JANELA</t>
  </si>
  <si>
    <t>PORTA CORTA-FOGO PARA SAIDA DE EMERGENCIA, COM FECHADURA, VAO LUZ DE 90 X 210 CM, CLASSE P-90 (NBR 11742)</t>
  </si>
  <si>
    <t>789,19</t>
  </si>
  <si>
    <t>PORTA DE ABRIR EM ACO COM DIVISAO HORIZONTAL  PARA VIDROS, COM FUNDO ANTICORROSIVO/PRIMER DE PROTECAO, SEM GUARNICAO/ALIZAR/VISTA, VIDROS NAO INCLUSOS, 87 X 210 CM</t>
  </si>
  <si>
    <t>354,97</t>
  </si>
  <si>
    <t>PORTA DE ABRIR EM ACO TIPO VENEZIANA, COM FUNDO ANTICORROSIVO / PRIMER DE PROTECAO, SEM GUARNICAO/ALIZAR/VISTA, 87 X 210 CM</t>
  </si>
  <si>
    <t>439,00</t>
  </si>
  <si>
    <t>PORTA DE ABRIR EM ALUMINIO COM DIVISAO HORIZONTAL  PARA VIDROS,  ACABAMENTO ANODIZADO NATURAL, VIDROS INCLUSOS, SEM GUARNICAO/ALIZAR/VISTA , 87 X 210 CM</t>
  </si>
  <si>
    <t>567,93</t>
  </si>
  <si>
    <t>PORTA DE ABRIR EM ALUMINIO COM LAMBRI HORIZONTAL/LAMINADA, ACABAMENTO ANODIZADO NATURAL, SEM GUARNICAO/ALIZAR/VISTA</t>
  </si>
  <si>
    <t>460,49</t>
  </si>
  <si>
    <t>PORTA DE ABRIR EM ALUMINIO TIPO VENEZIANA, ACABAMENTO ANODIZADO NATURAL, SEM GUARNICAO/ALIZAR/VISTA</t>
  </si>
  <si>
    <t>318,02</t>
  </si>
  <si>
    <t>PORTA DE ABRIR EM ALUMINIO TIPO VENEZIANA, ACABAMENTO ANODIZADO NATURAL, SEM GUARNICAO/ALIZAR/VISTA, 87 X 210 CM</t>
  </si>
  <si>
    <t>582,35</t>
  </si>
  <si>
    <t>PORTA DE ABRIR EM GRADIL COM BARRA CHATA 3 CM X 1/4", COM REQUADRO E GUARNICAO - COMPLETO - ACABAMENTO NATURAL</t>
  </si>
  <si>
    <t>381,50</t>
  </si>
  <si>
    <t>PORTA DE CORRER EM ALUMINIO, DUAS FOLHAS MOVEIS COM VIDRO, FECHADURA E PUXADOR EMBUTIDO, ACABAMENTO ANODIZADO NATURAL, SEM GUARNICAO/ALIZAR/VISTA</t>
  </si>
  <si>
    <t>294,99</t>
  </si>
  <si>
    <t>PORTA DE ENROLAR MANUAL COMPLETA, ARTICULADA RAIADA LARGA, EM ACO GALVANIZADO NATURAL, CHAPA NUMERO 24 (SEM INSTALACAO)</t>
  </si>
  <si>
    <t>140,34</t>
  </si>
  <si>
    <t>PORTA DE ENROLAR MANUAL COMPLETA, PERFIL MEIA CANA CEGA, EM ACO GALVANIZADO COM PINTURA ELETROSTATICA, CHAPA NUMERO 24 " (SEM INSTALACAO)</t>
  </si>
  <si>
    <t>179,15</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</si>
  <si>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</si>
  <si>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</si>
  <si>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</si>
  <si>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277,90</t>
  </si>
  <si>
    <t>PORTA DE MADEIRA TIPO VENEZIANA (EUCALIPTO OU EQUIVALENTE REGIONAL), E = *3,5* CM</t>
  </si>
  <si>
    <t>187,59</t>
  </si>
  <si>
    <t>PORTA DE MADEIRA-DE-LEI QUADRICULADA PARA VIDRO, DE CORRER (ANGELIM OU EQUIVALENTE REGIONAL), E = *3,5* CM</t>
  </si>
  <si>
    <t>459,02</t>
  </si>
  <si>
    <t>PORTA DE MADEIRA-DE-LEI TIPO MEXICANA SEM EMENDA (ANGELIM OU EQUIVALENTE REGIONAL), E = *3,5* CM</t>
  </si>
  <si>
    <t>381,23</t>
  </si>
  <si>
    <t>PORTA DE MADEIRA-DE-LEI TIPO VENEZIANA (ANGELIM OU EQUIVALENTE REGIONAL), E = *3,5* CM</t>
  </si>
  <si>
    <t>265,32</t>
  </si>
  <si>
    <t>PORTA DE MADEIRA, FOLHA LEVE (NBR 15930) DE 60 X 210 CM, E = *35* MM, NUCLEO COLMEIA, CAPA LISA EM HDF, ACABAMENTO EM PRIMER PARA PINTURA</t>
  </si>
  <si>
    <t>80,68</t>
  </si>
  <si>
    <t>PORTA DE MADEIRA, FOLHA LEVE (NBR 15930) DE 70 X 210 CM, E = *35* MM, NUCLEO COLMEIA, CAPA LISA EM HDF, ACABAMENTO EM PRIMER PARA PINTURA</t>
  </si>
  <si>
    <t>86,89</t>
  </si>
  <si>
    <t>PORTA DE MADEIRA, FOLHA LEVE (NBR 15930) DE 80 X 210 CM, E = *35* MM, NUCLEO COLMEIA, CAPA LISA EM HDF, ACABAMENTO EM PRIMER PARA PINTURA</t>
  </si>
  <si>
    <t>91,95</t>
  </si>
  <si>
    <t>PORTA DE MADEIRA, FOLHA LEVE (NBR 15930), E = *35* MM, NUCLEO COLMEIA, CAPA LISA EM HDF, ACABAMENTO MELAMINICO EM PADRAO MADEIRA</t>
  </si>
  <si>
    <t>PORTA DE MADEIRA, FOLHA MEDIA (NBR 15930) DE 100 X 210 CM, E = 35 MM, NUCLEO SARRAFEADO, CAPA LISA EM HDF, ACABAMENTO EM LAMINADO NATURAL PARA VERNIZ</t>
  </si>
  <si>
    <t>183,80</t>
  </si>
  <si>
    <t>PORTA DE MADEIRA, FOLHA MEDIA (NBR 15930) DE 100 X 210 CM, E = 35 MM, NUCLEO SARRAFEADO, CAPA LISA EM HDF, ACABAMENTO EM PRIMER PARA PINTURA</t>
  </si>
  <si>
    <t>159,56</t>
  </si>
  <si>
    <t>PORTA DE MADEIRA, FOLHA MEDIA (NBR 15930) DE 60 X 210 CM, E = 35 MM, NUCLEO SARRAFEADO, CAPA FRISADA EM HDF, ACABAMENTO MELAMINICO EM PADRAO MADEIRA</t>
  </si>
  <si>
    <t>140,63</t>
  </si>
  <si>
    <t>PORTA DE MADEIRA, FOLHA MEDIA (NBR 15930) DE 60 X 210 CM, E = 35 MM, NUCLEO SARRAFEADO, CAPA LISA EM HDF, ACABAMENTO EM PRIMER PARA PINTURA</t>
  </si>
  <si>
    <t>149,94</t>
  </si>
  <si>
    <t>PORTA DE MADEIRA, FOLHA MEDIA (NBR 15930) DE 60 X 210 CM, E = 35 MM, NUCLEO SARRAFEADO, CAPA LISA EM HDF, ACABAMENTO LAMINADO NATURAL PARA VERNIZ</t>
  </si>
  <si>
    <t>155,45</t>
  </si>
  <si>
    <t>PORTA DE MADEIRA, FOLHA MEDIA (NBR 15930) DE 70 X 210 CM, E = 35 MM, NUCLEO SARRAFEADO, CAPA FRISADA EM HDF, ACABAMENTO MELAMINICO EM PADRAO MADEIRA</t>
  </si>
  <si>
    <t>PORTA DE MADEIRA, FOLHA MEDIA (NBR 15930) DE 70 X 210 CM, E = 35 MM, NUCLEO SARRAFEADO, CAPA LISA EM HDF, ACABAMENTO EM LAMINADO NATURAL PARA VERNIZ</t>
  </si>
  <si>
    <t>PORTA DE MADEIRA, FOLHA MEDIA (NBR 15930) DE 70 X 210 CM, E = 35 MM, NUCLEO SARRAFEADO, CAPA LISA EM HDF, ACABAMENTO EM PRIMER PARA PINTURA</t>
  </si>
  <si>
    <t>167,57</t>
  </si>
  <si>
    <t>PORTA DE MADEIRA, FOLHA MEDIA (NBR 15930) DE 80 X 210 CM, E = 35 MM, NUCLEO SARRAFEADO, CAPA FRISADA EM HDF, ACABAMENTO MELAMINICO EM PADRAO MADEIRA</t>
  </si>
  <si>
    <t>183,90</t>
  </si>
  <si>
    <t>PORTA DE MADEIRA, FOLHA MEDIA (NBR 15930) DE 80 X 210 CM, E = 35 MM, NUCLEO SARRAFEADO, CAPA LISA EM HDF, ACABAMENTO EM LAMINADO NATURAL PARA VERNIZ</t>
  </si>
  <si>
    <t>182,39</t>
  </si>
  <si>
    <t>PORTA DE MADEIRA, FOLHA MEDIA (NBR 15930) DE 80 X 210 CM, E = 35 MM, NUCLEO SARRAFEADO, CAPA LISA EM HDF, ACABAMENTO EM PRIMER PARA PINTURA</t>
  </si>
  <si>
    <t>161,73</t>
  </si>
  <si>
    <t>PORTA DE MADEIRA, FOLHA MEDIA (NBR 15930) DE 90 X 210 CM, E = 35 MM, NUCLEO SARRAFEADO, CAPA LISA EM HDF, ACABAMENTO EM LAMINADO NATURAL PARA VERNIZ</t>
  </si>
  <si>
    <t>PORTA DE MADEIRA, FOLHA MEDIA (NBR 15930) DE 90 X 210 CM, E = 35 MM, NUCLEO SARRAFEADO, CAPA LISA EM HDF, ACABAMENTO EM PRIMER PARA PINTURA</t>
  </si>
  <si>
    <t>171,81</t>
  </si>
  <si>
    <t>PORTA DE MADEIRA, FOLHA MEDIA (NBR 15930), E = 35 MM, NUCLEO SARRAFEADO, CAPA FRISADA EM HDF, ACABAMENTO MELAMINICO EM PADRAO MADEIRA</t>
  </si>
  <si>
    <t>98,20</t>
  </si>
  <si>
    <t>PORTA DE MADEIRA, FOLHA PESADA (NBR 15930) DE 80 X 210 CM, E = 35 MM, NUCLEO SOLIDO, CAPA LISA EM HDF, ACABAMENTO EM LAMINADO NATURAL PARA VERNIZ</t>
  </si>
  <si>
    <t>237,99</t>
  </si>
  <si>
    <t>PORTA DE MADEIRA, FOLHA PESADA (NBR 15930) DE 80 X 210 CM, E = 35 MM, NUCLEO SOLIDO, CAPA LISA EM HDF, ACABAMENTO EM PRIMER PARA PINTURA</t>
  </si>
  <si>
    <t>168,76</t>
  </si>
  <si>
    <t>PORTA DE MADEIRA, FOLHA PESADA (NBR 15930) DE 90 X 210 CM, E = 35 MM, NUCLEO SOLIDO, CAPA LISA EM HDF, ACABAMENTO EM LAMINADO NATURAL PARA VERNIZ</t>
  </si>
  <si>
    <t>258,55</t>
  </si>
  <si>
    <t>PORTA DE MADEIRA, FOLHA PESADA (NBR 15930) DE 90 X 210 CM, E = 35 MM, NUCLEO SOLIDO, CAPA LISA EM HDF, ACABAMENTO EM PRIMER PARA PINTURA</t>
  </si>
  <si>
    <t>PORTA DENTE PARA FRESADORA</t>
  </si>
  <si>
    <t>353,78</t>
  </si>
  <si>
    <t>PORTA GRADE DE ENROLAR MANUAL COMPLETA, PERFIL TUBULAR TIJOLINHO 3/4 ", EM ACO GALVANIZADO NATURAL (SEM INSTALACAO)</t>
  </si>
  <si>
    <t>273,17</t>
  </si>
  <si>
    <t>PORTA TOALHA BANHO EM METAL CROMADO, TIPO BARRA</t>
  </si>
  <si>
    <t>PORTA TOALHA ROSTO EM METAL CROMADO, TIPO ARGOLA</t>
  </si>
  <si>
    <t>PORTA VIDRO TEMPERADO INCOLOR, 2 FOLHAS DE CORRER, E = 10 MM (SEM FERRAGENS E SEM COLOCACAO)</t>
  </si>
  <si>
    <t>337,48</t>
  </si>
  <si>
    <t>PORTAO BASCULANTE MANUAL EM ACO GALVANIZADO NATURAL, TIPO LAMBRIL COM REQUADRO/BATENTE, CHAPA NUMERO 26, INCLUI FECHADURA (SEM INSTALACAO)</t>
  </si>
  <si>
    <t>490,25</t>
  </si>
  <si>
    <t>PORTAO BASCULANTE, MANUAL, EM CHAPA TIPO LAMBRIL QUADRADO, COM REQUADRO, ACABAMENTO NATURAL</t>
  </si>
  <si>
    <t>376,43</t>
  </si>
  <si>
    <t>PORTAO DE ABRIR EM GRADIL DE METALON REDONDO DE 3/4"  VERTICAL, COM REQUADRO, ACABAMENTO NATURAL - COMPLETO</t>
  </si>
  <si>
    <t>341,63</t>
  </si>
  <si>
    <t>PORTAO DE CORRER EM CHAPA TIPO PAINEL LAMBRIL QUADRADO, COM PORTA SOCIAL COMPLETA INCLUIDA, COM REQUADRO, ACABAMENTO NATURAL, COM TRILHOS E ROLDANAS</t>
  </si>
  <si>
    <t>702,71</t>
  </si>
  <si>
    <t>PORTAO DE CORRER EM GRADIL FIXO DE BARRA DE FERRO CHATA DE 3 X 1/4" NA VERTICAL, SEM REQUADRO, ACABAMENTO NATURAL, COM TRILHOS E ROLDANAS</t>
  </si>
  <si>
    <t>450,71</t>
  </si>
  <si>
    <t>PORTINHOLA DE ABRIR EM ALUMINIO DE 60 X 80 CM, VENEZIANA VENTILADA 1 FOLHA, ACABAMENTO ANODIZADO NATURAL</t>
  </si>
  <si>
    <t>POSTE CONICO CONTINUO EM ACO GALVANIZADO, CURVO, BRACO DUPLO, ENGASTADO,  H = 9 M, DIAMETRO INFERIOR = *135* MM</t>
  </si>
  <si>
    <t>1.077,30</t>
  </si>
  <si>
    <t>POSTE CONICO CONTINUO EM ACO GALVANIZADO, CURVO, BRACO DUPLO, FLANGEADO,  H = 9 M, DIAMETRO INFERIOR = *135* MM</t>
  </si>
  <si>
    <t>1.224,42</t>
  </si>
  <si>
    <t>POSTE CONICO CONTINUO EM ACO GALVANIZADO, CURVO, BRACO SIMPLES, ENGASTADO,  H = 9 M, DIAMETRO INFERIOR = *135* MM</t>
  </si>
  <si>
    <t>1.041,35</t>
  </si>
  <si>
    <t>POSTE CONICO CONTINUO EM ACO GALVANIZADO, CURVO, BRACO SIMPLES, FLANGEADO,  H = 9 M, DIAMETRO INFERIOR = *135* MM</t>
  </si>
  <si>
    <t>1.039,84</t>
  </si>
  <si>
    <t>POSTE CONICO CONTINUO EM ACO GALVANIZADO, CURVO, BRACO SIMPLES, FLANGEADO, H = 7 M, DIAMETRO INFERIOR = *125* MM</t>
  </si>
  <si>
    <t>775,87</t>
  </si>
  <si>
    <t>POSTE CONICO CONTINUO EM ACO GALVANIZADO, RETO, ENGASTADO,  H = 7 M, DIAMETRO INFERIOR = *125* MM</t>
  </si>
  <si>
    <t>785,72</t>
  </si>
  <si>
    <t>POSTE CONICO CONTINUO EM ACO GALVANIZADO, RETO, ENGASTADO,  H = 9 M, DIAMETRO INFERIOR = *145* MM</t>
  </si>
  <si>
    <t>1.088,50</t>
  </si>
  <si>
    <t>POSTE CONICO CONTINUO EM ACO GALVANIZADO, RETO, FLANGEADO,  H = 3 M, DIAMETRO INFERIOR = *95* MM</t>
  </si>
  <si>
    <t>267,90</t>
  </si>
  <si>
    <t>POSTE CONICO CONTINUO EM ACO GALVANIZADO, RETO, FLANGEADO, H = 6 M, DIAMETRO INFERIOR = *90* CM</t>
  </si>
  <si>
    <t>636,80</t>
  </si>
  <si>
    <t>POSTE DE CONCRETO CIRCULAR, 150 KG, H = 10 M (NBR 8451)</t>
  </si>
  <si>
    <t>POSTE DE CONCRETO CIRCULAR, 200 KG, H = 11 M (NBR 8451)</t>
  </si>
  <si>
    <t>POSTE DE CONCRETO CIRCULAR, 200 KG, H = 9 M (NBR 8451)</t>
  </si>
  <si>
    <t>POSTE DE CONCRETO CIRCULAR, 300 KG, H = 11 M (NBR 8451)</t>
  </si>
  <si>
    <t>POSTE DE CONCRETO CIRCULAR, 300 KG, H = 9 M (NBR 8451)</t>
  </si>
  <si>
    <t>POSTE DE CONCRETO CIRCULAR, 400 KG, H = 11 M (NBR 8451)</t>
  </si>
  <si>
    <t>POSTE DE CONCRETO CIRCULAR, 400 KG, H = 14 M (NBR 8451)</t>
  </si>
  <si>
    <t>POSTE DE CONCRETO CIRCULAR, 400 KG, H = 9 M (NBR 8451)</t>
  </si>
  <si>
    <t>POSTE DE CONCRETO CIRCULAR, 600 KG, H = 10 M (NBR 8451)</t>
  </si>
  <si>
    <t>POSTE DE CONCRETO DUPLO T ,TIPO B, 500 KG, H = 9 M (NBR 8451)</t>
  </si>
  <si>
    <t>POSTE DE CONCRETO DUPLO T, TIPO B, 300 KG, H = 10 M (NBR 8451)</t>
  </si>
  <si>
    <t>POSTE DE CONCRETO DUPLO T, TIPO B, 300 KG, H = 9 M (NBR 8451)</t>
  </si>
  <si>
    <t>POSTE DE CONCRETO DUPLO T, TIPO D, 200 KG, H = 9 M (NBR 8451)</t>
  </si>
  <si>
    <t>POSTE DE CONCRETO DUPLO T, 200 KG, H = 11 M (NBR 8451)</t>
  </si>
  <si>
    <t>POSTE DE CONCRETO DUPLO T, 300 KG, H = 12 M (NBR 8451)</t>
  </si>
  <si>
    <t>POSTE DE CONCRETO DUPLO T, 400 KG,H = 12 M (NBR 8451)</t>
  </si>
  <si>
    <t>POSTE DECORATIVO PARA JARDIM EM ACO TUBULAR, SEM LUMINARIA, H = *2,5* M</t>
  </si>
  <si>
    <t>158,58</t>
  </si>
  <si>
    <t>POSTE PADRAO SUBTERRANEO 100 A, H = 2,5 M</t>
  </si>
  <si>
    <t>POSTE PADRAO SUBTERRANEO 200 A, H = 2,5 M</t>
  </si>
  <si>
    <t>POZOLANA DE CLASSE C</t>
  </si>
  <si>
    <t>PRANCHA DE MADEIRA APARELHADA *4 X 30* CM, MACARANDUBA, ANGELIM OU EQUIVALENTE DA REGIAO</t>
  </si>
  <si>
    <t>42,13</t>
  </si>
  <si>
    <t>PRANCHA DE MADEIRA NAO APARELHADA *6 X 25* CM, MACARANDUBA, ANGELIM OU EQUIVALENTE DA REGIAO</t>
  </si>
  <si>
    <t>PRANCHA DE MADEIRA NAO APARELHADA *6 X 30* CM, MACARANDUBA, ANGELIM OU EQUIVALENTE DA REGIAO</t>
  </si>
  <si>
    <t>PRANCHA DE MADEIRA NAO APARELHADA *6 X 40* CM, MACARANDUBA, ANGELIM OU EQUIVALENTE DA REGIAO</t>
  </si>
  <si>
    <t>PRANCHAO DE MADEIRA APARELHADA *7,5 X 23* CM (3 X 9 ") MACARANDUBA, ANGELIM OU EQUIVALENTE DA REGIAO</t>
  </si>
  <si>
    <t>PRANCHAO DE MADEIRA APARELHADA *8 X 30* CM, MACARANDUBA, ANGELIM OU EQUIVALENTE DA REGIAO</t>
  </si>
  <si>
    <t>PRANCHAO DE MADEIRA NAO APARELHADA *7,5 X 23* CM (3 x 9 ") MACARANDUBA, ANGELIM OU EQUIVALENTE DA REGIAO</t>
  </si>
  <si>
    <t>48,28</t>
  </si>
  <si>
    <t>PRANCHAO DE MADEIRA NAO APARELHADA *8 X 30* CM, MACARANDUBA, ANGELIM OU EQUIVALENTE DA REGIAO</t>
  </si>
  <si>
    <t>PREGO DE ACO POLIDO COM CABECA DUPLA 17 X 27 (2 1/2 X 11)</t>
  </si>
  <si>
    <t>PREGO DE ACO POLIDO COM CABECA 10 X 10 (7/8 X 17)</t>
  </si>
  <si>
    <t>PREGO DE ACO POLIDO COM CABECA 10 X 11 (1 X 17)</t>
  </si>
  <si>
    <t>PREGO DE ACO POLIDO COM CABECA 12 X 12</t>
  </si>
  <si>
    <t>15,14</t>
  </si>
  <si>
    <t>PREGO DE ACO POLIDO COM CABECA 14 X 18 (1 1/2 X 14)</t>
  </si>
  <si>
    <t>PREGO DE ACO POLIDO COM CABECA 15 X 15 (1 1/4 X 13)</t>
  </si>
  <si>
    <t>PREGO DE ACO POLIDO COM CABECA 15 X 18 (1 1/2 X 13)</t>
  </si>
  <si>
    <t>12,88</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</si>
  <si>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</si>
  <si>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</si>
  <si>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</si>
  <si>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</si>
  <si>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</si>
  <si>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</si>
  <si>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</si>
  <si>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</si>
  <si>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</si>
  <si>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</si>
  <si>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</si>
  <si>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</si>
  <si>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SEM CABECA 15 X 15 (1 1/4 X 13)</t>
  </si>
  <si>
    <t>PRENDEDOR / TRAVA DE PORTA, MONTAGEM PISO / PORTA, EM LATAO / ZAMAC, CROMADO</t>
  </si>
  <si>
    <t>PRESSAO DE PERNAS TRIPLO, EM TUBO DE ACO CARBONO, PINTURA NO PROCESSO ELETROSTATICO - EQUIPAMENTO DE GINASTICA PARA ACADEMIA AO AR LIVRE / ACADEMIA DA TERCEIRA IDADE - ATI</t>
  </si>
  <si>
    <t>2.248,18</t>
  </si>
  <si>
    <t>PRIMER EPOXI</t>
  </si>
  <si>
    <t>168,77</t>
  </si>
  <si>
    <t>PRIMER PARA MANTA ASFALTICA A BASE DE ASFALTO MODIFICADO DILUIDO EM SOLVENTE, APLICACAO A FRIO</t>
  </si>
  <si>
    <t>PRIMER UNIVERSAL, FUNDO ANTICORROSIVO TIPO ZARCAO</t>
  </si>
  <si>
    <t>479,19</t>
  </si>
  <si>
    <t>PROJETOR DE ARGAMASSA, CAPACIDADE DE PROJECAO 1,5 M3/H, ALCANCE DA PROJECAO 30 ATE 60 M, MOTOR ELETRICO TRIFASICO</t>
  </si>
  <si>
    <t>49.095,37</t>
  </si>
  <si>
    <t>PROJETOR DE ARGAMASSA, CAPACIDADE DE PROJECAO 2,0 M3/H, ALCANCE DA PROJECAO ATE 50 M, MOTOR ELETRICO TRIFASICO</t>
  </si>
  <si>
    <t>65.075,67</t>
  </si>
  <si>
    <t>PROJETOR PNEUMATICO DE ARGAMASSA PARA CHAPISCO E REBOCO COM RECIPIENTE ACOPLADO, TIPO CANEQUNHA, COM VOLUME DE 1,50 L, SEM COMPRESSOR</t>
  </si>
  <si>
    <t>390,39</t>
  </si>
  <si>
    <t>PROJETOR RETANGULAR FECHADO PARA LAMPADA VAPOR DE MERCURIO/SODIO 250 W A 500 W, CABECEIRAS EM ALUMINIO FUNDIDO, CORPO EM ALUMINIO ANODIZADO, PARA LAMPADA E40 FECHAMENTO EM VIDRO TEMPERADO.</t>
  </si>
  <si>
    <t>52,48</t>
  </si>
  <si>
    <t>PROLONGADOR/EXTENSOR PARA ROLO DE PINTURA 3 M</t>
  </si>
  <si>
    <t>PROLONGAMENTO PVC PARA CAIXA SIFONADA  100 MM X 200 MM (NBR 5688)</t>
  </si>
  <si>
    <t>PROLONGAMENTO PVC PARA CAIXA SIFONADA 100 MM X 100 MM (NBR 5688)</t>
  </si>
  <si>
    <t>PROLONGAMENTO PVC PARA CAIXA SIFONADA, 100 MM X 150 MM (NBR 5688)</t>
  </si>
  <si>
    <t>PROLONGAMENTO PVC PARA CAIXA SIFONADA, 150 MM X 150 MM (NBR 5688)</t>
  </si>
  <si>
    <t>PROLONGAMENTO PVC PARA CAIXA SIFONADA, 150 MM X 200 MM (NBR 5688)</t>
  </si>
  <si>
    <t>PROTETOR AUDITIVO TIPO CONCHA COM ABAFADOR DE RUIDOS, ATENUACAO ACIMA DE 22 DB</t>
  </si>
  <si>
    <t>PROTETOR AUDITIVO TIPO PLUG DE INSERCAO COM CORDAO, ATENUACAO SUPERIOR A 15 DB</t>
  </si>
  <si>
    <t>PROTETOR SOLAR FPS 30, EMBALAGEM 2 LITROS</t>
  </si>
  <si>
    <t>153,00</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</si>
  <si>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</si>
  <si>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</si>
  <si>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</si>
  <si>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</si>
  <si>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</si>
  <si>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</si>
  <si>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</si>
  <si>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PULVERIZADOR DE TINTA ELETRICO / MAQUINA DE PINTURA AIRLESS, VAZAO *2* L/MIN (COLETADO CAIXA)</t>
  </si>
  <si>
    <t>3.217,13</t>
  </si>
  <si>
    <t>PUXADOR CENTRAL, TIPO ALCA, EM ZAMAC CROMADO, COM ROSETAS, COMPRIMENTO *100* MM, PARA PORTA / JANELA EM MADEIRA OU METALICA - INCLUI PARAFUSOS</t>
  </si>
  <si>
    <t>PUXADOR CONCHA DE EMBUTIR PARA JANELA / PORTA DE CORRER, EM LATAO CROMADO, COM FURO CENTRAL PARA CHAVE E FUROS PARA PARAFUSOS, *40 X 100* MM  (LARGURA X ALTURA) - SEM FECHADURA</t>
  </si>
  <si>
    <t>PUXADOR CONCHA DE EMBUTIR, EM LATAO CROMADO, PARA PORTA / JANELA DE CORRER, LISO, SEM FURO PARA CHAVE, COM FUROS PARA FIXAR PARAFUSOS, *30 X 90* MM (LARGURA X ALTURA)</t>
  </si>
  <si>
    <t>PUXADOR TIPO PUNHO REDONDO, CENTRAL, EM LATAO CROMADO, COMPRIMENTO DE *110* MM, PARA JANELAS / PORTAS DE CORRER - INCLUI PARAFUSOS</t>
  </si>
  <si>
    <t>PUXADOR TUBULAR RETO, DUPLO, EM ALUMINIO POLIDO, DIAMETRO APROX.DE 1", COMPRIMENTO APROX. DE 400 MM, PARA PORTAS DE MADEIRA OU VIDRO</t>
  </si>
  <si>
    <t>115,17</t>
  </si>
  <si>
    <t>QUADRO DE DISTRIBUICAO COM BARRAMENTO TRIFASICO, DE EMBUTIR, EM CHAPA DE ACO GALVANIZADO, PARA 12 DISJUNTORES DIN, 100 A</t>
  </si>
  <si>
    <t>149,73</t>
  </si>
  <si>
    <t>QUADRO DE DISTRIBUICAO COM BARRAMENTO TRIFASICO, DE EMBUTIR, EM CHAPA DE ACO GALVANIZADO, PARA 18 DISJUNTORES DIN, 100 A</t>
  </si>
  <si>
    <t>179,54</t>
  </si>
  <si>
    <t>QUADRO DE DISTRIBUICAO COM BARRAMENTO TRIFASICO, DE EMBUTIR, EM CHAPA DE ACO GALVANIZADO, PARA 24 DISJUNTORES DIN, 100 A</t>
  </si>
  <si>
    <t>240,24</t>
  </si>
  <si>
    <t>QUADRO DE DISTRIBUICAO COM BARRAMENTO TRIFASICO, DE EMBUTIR, EM CHAPA DE ACO GALVANIZADO, PARA 28 DISJUNTORES DIN, 100 A</t>
  </si>
  <si>
    <t>384,25</t>
  </si>
  <si>
    <t>QUADRO DE DISTRIBUICAO COM BARRAMENTO TRIFASICO, DE EMBUTIR, EM CHAPA DE ACO GALVANIZADO, PARA 30 DISJUNTORES DIN, 100 A</t>
  </si>
  <si>
    <t>388,37</t>
  </si>
  <si>
    <t>QUADRO DE DISTRIBUICAO COM BARRAMENTO TRIFASICO, DE EMBUTIR, EM CHAPA DE ACO GALVANIZADO, PARA 30 DISJUNTORES DIN, 150 A</t>
  </si>
  <si>
    <t>525,59</t>
  </si>
  <si>
    <t>QUADRO DE DISTRIBUICAO COM BARRAMENTO TRIFASICO, DE EMBUTIR, EM CHAPA DE ACO GALVANIZADO, PARA 30 DISJUNTORES DIN, 225 A</t>
  </si>
  <si>
    <t>606,05</t>
  </si>
  <si>
    <t>QUADRO DE DISTRIBUICAO COM BARRAMENTO TRIFASICO, DE EMBUTIR, EM CHAPA DE ACO GALVANIZADO, PARA 36 DISJUNTORES DIN, 100 A</t>
  </si>
  <si>
    <t>409,45</t>
  </si>
  <si>
    <t>QUADRO DE DISTRIBUICAO COM BARRAMENTO TRIFASICO, DE EMBUTIR, EM CHAPA DE ACO GALVANIZADO, PARA 40 DISJUNTORES DIN, 100 A</t>
  </si>
  <si>
    <t>QUADRO DE DISTRIBUICAO COM BARRAMENTO TRIFASICO, DE EMBUTIR, EM CHAPA DE ACO GALVANIZADO, PARA 48 DISJUNTORES DIN, 100 A</t>
  </si>
  <si>
    <t>617,95</t>
  </si>
  <si>
    <t>QUADRO DE DISTRIBUICAO COM BARRAMENTO TRIFASICO, DE SOBREPOR, EM CHAPA DE ACO GALVANIZADO, PARA 12 DISJUNTORES DIN, 100 A</t>
  </si>
  <si>
    <t>187,35</t>
  </si>
  <si>
    <t>QUADRO DE DISTRIBUICAO COM BARRAMENTO TRIFASICO, DE SOBREPOR, EM CHAPA DE ACO GALVANIZADO, PARA 18 DISJUNTORES DIN, 100 A</t>
  </si>
  <si>
    <t>209,16</t>
  </si>
  <si>
    <t>QUADRO DE DISTRIBUICAO COM BARRAMENTO TRIFASICO, DE SOBREPOR, EM CHAPA DE ACO GALVANIZADO, PARA 24 DISJUNTORES DIN, 100 A</t>
  </si>
  <si>
    <t>267,25</t>
  </si>
  <si>
    <t>QUADRO DE DISTRIBUICAO COM BARRAMENTO TRIFASICO, DE SOBREPOR, EM CHAPA DE ACO GALVANIZADO, PARA 28 DISJUNTORES DIN, 100 A</t>
  </si>
  <si>
    <t>QUADRO DE DISTRIBUICAO COM BARRAMENTO TRIFASICO, DE SOBREPOR, EM CHAPA DE ACO GALVANIZADO, PARA 30 DISJUNTORES DIN, 100 A</t>
  </si>
  <si>
    <t>370,94</t>
  </si>
  <si>
    <t>QUADRO DE DISTRIBUICAO COM BARRAMENTO TRIFASICO, DE SOBREPOR, EM CHAPA DE ACO GALVANIZADO, PARA 36 DISJUNTORES DIN, 100 A</t>
  </si>
  <si>
    <t>506,81</t>
  </si>
  <si>
    <t>QUADRO DE DISTRIBUICAO COM BARRAMENTO TRIFASICO, DE SOBREPOR, EM CHAPA DE ACO GALVANIZADO, PARA 40 DISJUNTORES DIN, 100 A</t>
  </si>
  <si>
    <t>509,13</t>
  </si>
  <si>
    <t>QUADRO DE DISTRIBUICAO COM BARRAMENTO TRIFASICO, DE SOBREPOR, EM CHAPA DE ACO GALVANIZADO, PARA 48 DISJUNTORES DIN, 100 A</t>
  </si>
  <si>
    <t>651,62</t>
  </si>
  <si>
    <t>QUADRO DE DISTRIBUICAO SEM BARRAMENTO, COM PORTA, DE EMBUTIR, EM CHAPA DE ACO GALVANIZADO, PARA 12 DISJUNTORES NEMA</t>
  </si>
  <si>
    <t>QUADRO DE DISTRIBUICAO SEM BARRAMENTO, COM PORTA, DE EMBUTIR, EM CHAPA DE ACO GALVANIZADO, PARA 3 DISJUNTORES NEMA</t>
  </si>
  <si>
    <t>QUADRO DE DISTRIBUICAO SEM BARRAMENTO, COM PORTA, DE EMBUTIR, EM CHAPA DE ACO GALVANIZADO, PARA 6 DISJUNTORES NEMA</t>
  </si>
  <si>
    <t>QUADRO DE DISTRIBUICAO, COM BARRAMENTO TERRA / NEUTRO, DE EMBUTIR, PARA 16 DISJUNTORES DIN</t>
  </si>
  <si>
    <t>QUADRO DE DISTRIBUICAO, COM BARRAMENTO TERRA / NEUTRO, DE EMBUTIR, PARA 24 DISJUNTORES DIN</t>
  </si>
  <si>
    <t>QUADRO DE DISTRIBUICAO, COM BARRAMENTO TERRA / NEUTRO, DE EMBUTIR, PARA 36 DISJUNTORES DIN</t>
  </si>
  <si>
    <t>218,67</t>
  </si>
  <si>
    <t>QUADRO DE DISTRIBUICAO, COM BARRAMENTO TERRA / NEUTRO, DE EMBUTIR, PARA 8 DISJUNTORES DIN</t>
  </si>
  <si>
    <t>QUADRO DE DISTRIBUICAO, SEM BARRAMENTO, EM PVC, DE EMBUTIR, PARA 16 DISJUNTORES DIN</t>
  </si>
  <si>
    <t>47,00</t>
  </si>
  <si>
    <t>QUADRO DE DISTRIBUICAO, SEM BARRAMENTO, EM PVC, DE EMBUTIR, PARA 24 DISJUNTORES DIN</t>
  </si>
  <si>
    <t>62,41</t>
  </si>
  <si>
    <t>QUADRO DE DISTRIBUICAO, SEM BARRAMENTO, EM PVC, DE EMBUTIR, PARA 36 DISJUNTORES DIN</t>
  </si>
  <si>
    <t>QUADRO DE DISTRIBUICAO, SEM BARRAMENTO, EM PVC, DE EMBUTIR, PARA 4 DISJUNTORES DIN</t>
  </si>
  <si>
    <t>QUADRO DE DISTRIBUICAO, SEM BARRAMENTO, EM PVC, DE EMBUTIR, PARA 8 DISJUNTORES DIN</t>
  </si>
  <si>
    <t>QUADRO DE DISTRIBUICAO, SEM BARRAMENTO, EM PVC, DE SOBREPOR, PARA 16 DISJUNTORES DIN</t>
  </si>
  <si>
    <t>QUADRO DE DISTRIBUICAO, SEM BARRAMENTO, EM PVC, DE SOBREPOR, PARA 24 DISJUNTORES DIN</t>
  </si>
  <si>
    <t>87,99</t>
  </si>
  <si>
    <t>QUADRO DE DISTRIBUICAO, SEM BARRAMENTO, EM PVC, DE SOBREPOR, PARA 36 DISJUNTORES DIN</t>
  </si>
  <si>
    <t>QUADRO DE DISTRIBUICAO, SEM BARRAMENTO, EM PVC, DE SOBREPOR, PARA 4 DISJUNTORES DIN</t>
  </si>
  <si>
    <t>QUADRO DE DISTRIBUICAO, SEM BARRAMENTO, EM PVC, DE SOBREPOR, PARA 8 DISJUNTORES DIN</t>
  </si>
  <si>
    <t>QUEROSENE</t>
  </si>
  <si>
    <t>RALO FOFO COM REQUADRO, QUADRADO 150 X 150 MM</t>
  </si>
  <si>
    <t>31,02</t>
  </si>
  <si>
    <t>RALO FOFO COM REQUADRO, QUADRADO 200 X 200 MM</t>
  </si>
  <si>
    <t>RALO FOFO COM REQUADRO, QUADRADO 250 X 250 MM</t>
  </si>
  <si>
    <t>RALO FOFO COM REQUADRO, QUADRADO 300 X 300 MM</t>
  </si>
  <si>
    <t>71,93</t>
  </si>
  <si>
    <t>RALO FOFO COM REQUADRO, QUADRADO 400 X 400 MM</t>
  </si>
  <si>
    <t>113,30</t>
  </si>
  <si>
    <t>RALO FOFO SEMIESFERICO, 100 MM, PARA LAJES/ CALHAS</t>
  </si>
  <si>
    <t>RALO FOFO SEMIESFERICO, 150 MM, PARA LAJES/ CALHAS</t>
  </si>
  <si>
    <t>29,04</t>
  </si>
  <si>
    <t>RALO FOFO SEMIESFERICO, 200 MM, PARA LAJES/ CALHAS</t>
  </si>
  <si>
    <t>RALO FOFO SEMIESFERICO, 75 MM, PARA LAJES/ CALHAS</t>
  </si>
  <si>
    <t>RALO SECO PVC CONICO, 100 X 40 MM,  COM GRELHA REDONDA BRANCA</t>
  </si>
  <si>
    <t>RALO SECO PVC CONICO, 100 X 40 MM, COM GRELHA QUADRADA</t>
  </si>
  <si>
    <t>RALO SECO PVC QUADRADO, 100 X 100 X 53 MM, SAIDA 40 MM, COM GRELHA BRANCA</t>
  </si>
  <si>
    <t>8,49</t>
  </si>
  <si>
    <t>RALO SIFONADO PVC CILINDRICO, 100 X 40 MM,  COM GRELHA REDONDA BRANCA</t>
  </si>
  <si>
    <t>RALO SIFONADO PVC REDONDO CONICO, 100 X 40 MM, COM GRELHA  BRANCA REDONDA</t>
  </si>
  <si>
    <t>RALO SIFONADO PVC, QUADRADO, 100 X 100 X 53 MM, SAIDA 40 MM, COM GRELHA BRANCA</t>
  </si>
  <si>
    <t>RASTELEIRO</t>
  </si>
  <si>
    <t>RASTELEIRO (MENSALISTA)</t>
  </si>
  <si>
    <t>REATOR ELETRONICO BIVOLT PARA 1 LAMPADA FLUORESCENTE DE 18/20 W</t>
  </si>
  <si>
    <t>REATOR ELETRONICO BIVOLT PARA 1 LAMPADA FLUORESCENTE DE 36/40 W</t>
  </si>
  <si>
    <t>REATOR ELETRONICO BIVOLT PARA 2 LAMPADAS FLUORESCENTES DE 14 W</t>
  </si>
  <si>
    <t>34,69</t>
  </si>
  <si>
    <t>REATOR ELETRONICO BIVOLT PARA 2 LAMPADAS FLUORESCENTES DE 18/20 W</t>
  </si>
  <si>
    <t>REATOR ELETRONICO BIVOLT PARA 2 LAMPADAS FLUORESCENTES DE 36/40 W</t>
  </si>
  <si>
    <t>18,92</t>
  </si>
  <si>
    <t>REATOR INTERNO/INTEGRADO PARA LAMPADA VAPOR METALICO 400 W, ALTO FATOR DE POTENCIA</t>
  </si>
  <si>
    <t>92,00</t>
  </si>
  <si>
    <t>REATOR P/ LAMPADA VAPOR DE SODIO 250W USO EXT</t>
  </si>
  <si>
    <t>118,97</t>
  </si>
  <si>
    <t>REATOR P/ 1 LAMPADA VAPOR DE MERCURIO 125W USO EXT</t>
  </si>
  <si>
    <t>REATOR P/ 1 LAMPADA VAPOR DE MERCURIO 250W USO EXT</t>
  </si>
  <si>
    <t>65,02</t>
  </si>
  <si>
    <t>REATOR P/ 1 LAMPADA VAPOR DE MERCURIO 400W USO EXT</t>
  </si>
  <si>
    <t>74,91</t>
  </si>
  <si>
    <t>REBITE DE ALUMINIO VAZADO DE REPUXO, 3,2 X 8 MM (1KG = 1025 UNIDADES)</t>
  </si>
  <si>
    <t>41,84</t>
  </si>
  <si>
    <t>REBOLO ABRASIVO RETO DE USO GERAL GRAO 36, DE 6 X 1 " (DIAMETRO X ALTURA)</t>
  </si>
  <si>
    <t>36,35</t>
  </si>
  <si>
    <t>REBOLO ABRASIVO RETO DE USO GERAL GRAO 36, DE 6 X 3/4 " (DIAMETRO X ALTURA)</t>
  </si>
  <si>
    <t>RECICLADORA DE ASFALTO A FRIO SOBRE RODAS, LARG. FRESAGEM 2,00 M, POT. 315 KW/422 HP</t>
  </si>
  <si>
    <t>3.573.475,67</t>
  </si>
  <si>
    <t>REDUCAO EXCENTRICA PVC NBR 10569 P/REDE COLET ESG PB JE 150 X 100MM</t>
  </si>
  <si>
    <t>63,24</t>
  </si>
  <si>
    <t>REDUCAO EXCENTRICA PVC NBR 10569 P/REDE COLET ESG PB JE 200 X 150MM</t>
  </si>
  <si>
    <t>REDUCAO EXCENTRICA PVC NBR 10569 P/REDE COLET ESG PB JE 250 X 200MM</t>
  </si>
  <si>
    <t>229,45</t>
  </si>
  <si>
    <t>REDUCAO EXCENTRICA PVC P/ ESG PREDIAL DN 100 X 50MM</t>
  </si>
  <si>
    <t>REDUCAO EXCENTRICA PVC P/ ESG PREDIAL DN 100 X 75MM</t>
  </si>
  <si>
    <t>REDUCAO EXCENTRICA PVC P/ ESG PREDIAL DN 75 X 50MM</t>
  </si>
  <si>
    <t>REDUCAO EXCENTRICA PVC, SERIE R, DN 100 X 75 MM, PARA ESGOTO PREDIAL</t>
  </si>
  <si>
    <t>REDUCAO EXCENTRICA PVC, SERIE R, DN 150 X 100 MM, PARA ESGOTO PREDIAL</t>
  </si>
  <si>
    <t>43,35</t>
  </si>
  <si>
    <t>REDUCAO EXCENTRICA PVC, SERIE R, DN 75 X 50 MM, PARA ESGOTO PREDIAL</t>
  </si>
  <si>
    <t>REDUCAO FIXA TIPO STORZ, ENGATE RAPIDO 2.1/2" X 1.1/2", EM LATAO, PARA INSTALACAO PREDIAL COMBATE A INCENDIO PREDIAL</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</si>
  <si>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</si>
  <si>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</si>
  <si>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</si>
  <si>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</si>
  <si>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REDUTOR TIPO THINNER PARA ACABAMENTO</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</si>
  <si>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</si>
  <si>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</si>
  <si>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</si>
  <si>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</si>
  <si>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</si>
  <si>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</si>
  <si>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</si>
  <si>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</si>
  <si>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</si>
  <si>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</si>
  <si>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33,52</t>
  </si>
  <si>
    <t>REGISTRO DE ESFERA, PVC, COM VOLANTE, VS, ROSCAVEL, DN 2", COM CORPO DIVIDIDO</t>
  </si>
  <si>
    <t>71,92</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</si>
  <si>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</si>
  <si>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</si>
  <si>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</si>
  <si>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</si>
  <si>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</si>
  <si>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</si>
  <si>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</si>
  <si>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</si>
  <si>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</si>
  <si>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</si>
  <si>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</si>
  <si>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</si>
  <si>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</si>
  <si>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71,26</t>
  </si>
  <si>
    <t>REGISTRO GAVETA BRUTO EM LATAO FORJADO, BITOLA 1 1/4 " (REF 1509)</t>
  </si>
  <si>
    <t>56,44</t>
  </si>
  <si>
    <t>REGISTRO GAVETA BRUTO EM LATAO FORJADO, BITOLA 1/2 " (REF 1509)</t>
  </si>
  <si>
    <t>REGISTRO GAVETA BRUTO EM LATAO FORJADO, BITOLA 2 " (REF 1509)</t>
  </si>
  <si>
    <t>99,25</t>
  </si>
  <si>
    <t>REGISTRO GAVETA BRUTO EM LATAO FORJADO, BITOLA 2 1/2 " (REF 1509)</t>
  </si>
  <si>
    <t>205,85</t>
  </si>
  <si>
    <t>REGISTRO GAVETA BRUTO EM LATAO FORJADO, BITOLA 3 " (REF 1509)</t>
  </si>
  <si>
    <t>249,21</t>
  </si>
  <si>
    <t>REGISTRO GAVETA BRUTO EM LATAO FORJADO, BITOLA 3/4 " (REF 1509)</t>
  </si>
  <si>
    <t>REGISTRO GAVETA BRUTO EM LATAO FORJADO, BITOLA 4 " (REF 1509)</t>
  </si>
  <si>
    <t>519,27</t>
  </si>
  <si>
    <t>REGISTRO GAVETA COM ACABAMENTO E CANOPLA CROMADOS, SIMPLES, BITOLA 1 " (REF 1509)</t>
  </si>
  <si>
    <t>REGISTRO GAVETA COM ACABAMENTO E CANOPLA CROMADOS, SIMPLES, BITOLA 1 1/2 " (REF 1509)</t>
  </si>
  <si>
    <t>113,95</t>
  </si>
  <si>
    <t>REGISTRO GAVETA COM ACABAMENTO E CANOPLA CROMADOS, SIMPLES, BITOLA 1 1/4 " (REF 1509)</t>
  </si>
  <si>
    <t>108,94</t>
  </si>
  <si>
    <t>REGISTRO GAVETA COM ACABAMENTO E CANOPLA CROMADOS, SIMPLES, BITOLA 1/2 " (REF 1509)</t>
  </si>
  <si>
    <t>56,74</t>
  </si>
  <si>
    <t>REGISTRO GAVETA COM ACABAMENTO E CANOPLA CROMADOS, SIMPLES, BITOLA 3/4 " (REF 1509)</t>
  </si>
  <si>
    <t>64,01</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</si>
  <si>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</si>
  <si>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</si>
  <si>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</si>
  <si>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</si>
  <si>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</si>
  <si>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</si>
  <si>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</si>
  <si>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</si>
  <si>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5.788,07</t>
  </si>
  <si>
    <t>REGUA VIBRATORIA DE CONCRETO TRELICADA, EQUIPADA COM MOTOR A GASOLINA DE 9 HP</t>
  </si>
  <si>
    <t>12.535,76</t>
  </si>
  <si>
    <t>REJEITO DE MINERIO DE FERRO PARA PAVIMENTACAO (POSTO PEDREIRA/FORNECEDOR, SEM FRETE)</t>
  </si>
  <si>
    <t>58,30</t>
  </si>
  <si>
    <t>REJUNTE BRANCO, CIMENTICIO</t>
  </si>
  <si>
    <t>REJUNTE COLORIDO, CIMENTICIO</t>
  </si>
  <si>
    <t>REJUNTE EPOXI BRANCO</t>
  </si>
  <si>
    <t>REJUNTE EPOXI COR</t>
  </si>
  <si>
    <t>61,24</t>
  </si>
  <si>
    <t>RELE FOTOELETRICO INTERNO E EXTERNO BIVOLT 1000 W, DE CONECTOR, SEM BASE</t>
  </si>
  <si>
    <t>RELE TERMICO BIMETAL PARA USO EM MOTORES TRIFASICOS, TENSAO 380 V, POTENCIA ATE 15 CV, CORRENTE NOMINAL MAXIMA 22 A</t>
  </si>
  <si>
    <t>120,53</t>
  </si>
  <si>
    <t>REMOVEDOR DE TINTA OLEO/ESMALTE VERNIZ</t>
  </si>
  <si>
    <t>RESINA ACRILICA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</si>
  <si>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</si>
  <si>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</si>
  <si>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</si>
  <si>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214.353,65</t>
  </si>
  <si>
    <t>RETROESCAVADEIRA SOBRE RODAS COM CARREGADEIRA, TRACAO 4 X 4, POTENCIA LIQUIDA 72 HP, PESO OPERACIONAL MINIMO DE 7140 KG, CAPACIDADE MINIMA DA CARREGADEIRA DE 0,79 M3 E DA RETROESCAVADEIRA MINIMA DE 0,18 M3, PROFUNDIDADE DE ESCAVACAO MAXIMA DE 4,50 M</t>
  </si>
  <si>
    <t>232.500,00</t>
  </si>
  <si>
    <t>RETROESCAVADEIRA SOBRE RODAS COM CARREGADEIRA, TRACAO 4 X 4, POTENCIA LIQUIDA 88 HP, PESO OPERACIONAL MINIMO DE 6674 KG, CAPACIDADE DA CARREGADEIRA DE 1,00 M3 E DA  RETROESCAVADEIRA MINIMA DE 0,26 M3, PROFUNDIDADE DE ESCAVACAO MAXIMA DE 4,37 M</t>
  </si>
  <si>
    <t>241.006,08</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</si>
  <si>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</si>
  <si>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</si>
  <si>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</si>
  <si>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</si>
  <si>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</si>
  <si>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</si>
  <si>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86,53</t>
  </si>
  <si>
    <t>REVESTIMENTO PARA ESCADA EM GRANILITE, MARMORITE OU GRANITINA ESP = 8 MM (INCLUSO EXECUCAO)</t>
  </si>
  <si>
    <t>RIPA DE MADEIRA APARELHADA *1,5 X 5* CM, MACARANDUBA, ANGELIM OU EQUIVALENTE DA REGIAO</t>
  </si>
  <si>
    <t>RIPA DE MADEIRA NAO APARELHADA *1 X 3* CM, MACARANDUBA, ANGELIM OU EQUIVALENTE DA REGIAO</t>
  </si>
  <si>
    <t>RIPA DE MADEIRA NAO APARELHADA *1,5 X 5* CM, MACARANDUBA, ANGELIM OU EQUIVALENTE DA REGIAO</t>
  </si>
  <si>
    <t>RIPA DE MADEIRA NAO APARELHADA *2 X 7* CM, PINUS, MISTA OU EQUIVALENTE DA REGIAO</t>
  </si>
  <si>
    <t>ROCADEIRA COSTAL COM MOTOR A GASOLINA DE *32* CC</t>
  </si>
  <si>
    <t>1.828,26</t>
  </si>
  <si>
    <t>ROCADEIRA DESLOCAVEL, LARGURA DE TRABALHO DE 1,3 M</t>
  </si>
  <si>
    <t>4.968,82</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</si>
  <si>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</si>
  <si>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</si>
  <si>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</si>
  <si>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</si>
  <si>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</si>
  <si>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</si>
  <si>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</si>
  <si>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</si>
  <si>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</si>
  <si>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PARA TRILHO (TIPO NAPOLEAO),  EM LATAO, COM ROLAMENTO EM ACO, 6 MM, PARA JANELA DE CORRER</t>
  </si>
  <si>
    <t>RODO PARA CHAO 40 CM COM CABO</t>
  </si>
  <si>
    <t>ROLDANA CONCOVA DUPLA, EM CHAPA DE ACO, ROLAMENTO INTERNO BLINDADO DE ACO REVESTIDO EM NYLON, PARA PORTA DE CORRER</t>
  </si>
  <si>
    <t>ROLDANA DUPLA, EM ZAMAC COM CHAPA DE LATAO, ROLAMENTOS EM ACO, PARA PORTA E JANELA DE CORRER</t>
  </si>
  <si>
    <t>ROLDANA PLASTICA COM PREGO, TAMANHO 30 X 30 MM, PARA INSTALACAO ELETRICA APARENTE</t>
  </si>
  <si>
    <t>ROLO COMPACTADOR DE PNEUS, ESTATICO, PRESSAO VARIAVEL, POTENCIA 110 HP, PESO SEM/COM LASTRO 10,8/27 T, LARGURA DE ROLAGEM 2,30 M</t>
  </si>
  <si>
    <t>453.798,26</t>
  </si>
  <si>
    <t>ROLO COMPACTADOR DE PNEUS, ESTATICO, PRESSAO VARIAVEL, POTENCIA 111 HP, PESO SEM/COM LASTRO 9,5/26,0 T, LARGURA DE ROLAGEM 1,90 M</t>
  </si>
  <si>
    <t>427.500,00</t>
  </si>
  <si>
    <t>ROLO COMPACTADOR PE DE CARNEIRO VIBRATORIO, POTENCIA 125 HP, PESO OPERACIONAL SEM/COM LASTRO 11,95/13,30 T, IMPACTO DINAMICO 38,5/22,5 T, LARGURA DE TRABALHO 2,15 M</t>
  </si>
  <si>
    <t>379.184,54</t>
  </si>
  <si>
    <t>ROLO COMPACTADOR PE DE CARNEIRO VIBRATORIO, POTENCIA 80 HP, PESO OPERACIONAL SEM/COM LASTRO 7,4/8,8 T, LARGURA DE TRABALHO 1,68 M</t>
  </si>
  <si>
    <t>284.397,41</t>
  </si>
  <si>
    <t>ROLO COMPACTADOR VIBRATORIO DE UM CILINDRO LISO DE ACO, POTENCIA 125 HP, PESO SEM/COM LASTRO 10,75/12,92 T, IMPACTO DINAMICO 31,5/18,5 T, LARGURA TRABALHO 2,15 M</t>
  </si>
  <si>
    <t>366.952,74</t>
  </si>
  <si>
    <t>ROLO COMPACTADOR VIBRATORIO DE UM CILINDRO, ACO LISO, POTENCIA 80 HP, PESO OPERACIONAL MAXIMO 8,1 T, IMPACTO DINAMICO 16,15/9,5 T, LARGURA TRABALHO 1,68 M</t>
  </si>
  <si>
    <t>273.538,82</t>
  </si>
  <si>
    <t>ROLO COMPACTADOR VIBRATORIO PE DE CARNEIRO, COM CONTROLE REMOTO POR RADIO, POTENCIA  12,5 KW, PESO OPERACIONAL DE 1,675 T, LARGURA DE TRABALHO 0,85 M</t>
  </si>
  <si>
    <t>373.757,13</t>
  </si>
  <si>
    <t>ROLO COMPACTADOR VIBRATORIO REBOCAVEL, CILINDRO DE ACO LISO, POTENCIA DE TRACAO DE 65 CV, PESO DE 4,7 T, IMPACTO DINAMICO TOTAL DE 18,3 T, LARGURA DO ROLO 1,67 M</t>
  </si>
  <si>
    <t>82.568,58</t>
  </si>
  <si>
    <t>ROLO COMPACTADOR VIBRATORIO TANDEM, ACO LISO, POTENCIA 125 HP, PESO SEM/COM LASTRO 10,20/11,65 T, LARGURA DE TRABALHO 1,73 M</t>
  </si>
  <si>
    <t>409.178,58</t>
  </si>
  <si>
    <t>ROLO COMPACTADOR VIBRATORIO TANDEM, ACO LISO, POTENCIA 58 CV, PESO SEM/COM LASTRO 6,5/9,4 T, LARGURA DE TRABALHO 1,20 M</t>
  </si>
  <si>
    <t>335.892,86</t>
  </si>
  <si>
    <t>ROLO DE ESPUMA POLIESTER 23 CM (SEM CABO)</t>
  </si>
  <si>
    <t>ROLO DE LA DE CARNEIRO 23 CM (SEM CABO)</t>
  </si>
  <si>
    <t>ROMPEDOR ELETRICO PESO 26 KG, POTENCIA OPERACIONAL DE 2,5 KW</t>
  </si>
  <si>
    <t>15.156,26</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</si>
  <si>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</si>
  <si>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</si>
  <si>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</si>
  <si>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1.377,27</t>
  </si>
  <si>
    <t>ROTACAO VERTICAL DUPLO, EM TUBO DE ACO CARBONO, PINTURA NO PROCESSO ELETROSTATICO - EQUIPAMENTO DE GINASTICA PARA ACADEMIA AO AR LIVRE / ACADEMIA DA TERCEIRA IDADE - ATI</t>
  </si>
  <si>
    <t>1.047,09</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</si>
  <si>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</si>
  <si>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</si>
  <si>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</si>
  <si>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</si>
  <si>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 (COLETADO CAIXA)</t>
  </si>
  <si>
    <t>RUFO PARA TELHA ESTRUTURAL DE FIBROCIMENTO 1 ABA (SEM AMIANTO)</t>
  </si>
  <si>
    <t>RUFO PARA TELHA ESTRUTURAL DE FIBROCIMENTO 2 ABAS, COMPRIMENTO DE 1031 MM (SEM AMIANTO)</t>
  </si>
  <si>
    <t>RUFO PARA TELHA ONDULADA DE FIBROCIMENTO, E = 6 MM, ABA *260* MM, COMPRIMENTO 1100 MM (SEM AMIANTO)</t>
  </si>
  <si>
    <t>SABAO EM PO</t>
  </si>
  <si>
    <t>SABONETEIRA DE PAREDE EM METAL CROMADO</t>
  </si>
  <si>
    <t>41,74</t>
  </si>
  <si>
    <t>SABONETEIRA PLASTICA TIPO DISPENSER PARA SABONETE LIQUIDO COM RESERVATORIO 800 A 1500 ML</t>
  </si>
  <si>
    <t>34,90</t>
  </si>
  <si>
    <t>SACO DE RAFIA PARA ENTULHO, NOVO, LISO (SEM CLICHE), *60 x 90* CM</t>
  </si>
  <si>
    <t>SAIBRO PARA ARGAMASSA (COLETADO NO COMERCIO)</t>
  </si>
  <si>
    <t>SAPATA DE PVC ADITIVADO NERVURADO D = 6"</t>
  </si>
  <si>
    <t>179,70</t>
  </si>
  <si>
    <t>SAPATA DE PVC ADITIVADO NERVURADO D = 8"</t>
  </si>
  <si>
    <t>236,50</t>
  </si>
  <si>
    <t>SAPATILHA EM ACO GALVANIZADO PARA CABOS COM DIAMETRO NOMINAL ATE 5/8"</t>
  </si>
  <si>
    <t>SARRAFO DE MADEIRA APARELHADA *2 X 10* CM, MACARANDUBA, ANGELIM OU EQUIVALENTE DA REGIAO</t>
  </si>
  <si>
    <t>SARRAFO DE MADEIRA NAO APARELHADA *2,5 X 10 CM, MACARANDUBA, ANGELIM OU EQUIVALENTE DA REGIAO</t>
  </si>
  <si>
    <t>SARRAFO DE MADEIRA NAO APARELHADA *2,5 X 15* CM, MACARANDUBA, ANGELIM OU EQUIVALENTE DA REGIAO</t>
  </si>
  <si>
    <t>SARRAFO DE MADEIRA NAO APARELHADA *2,5 X 7* CM, MACARANDUBA, ANGELIM OU EQUIVALENTE DA REGIAO</t>
  </si>
  <si>
    <t>SARRAFO DE MADEIRA NAO APARELHADA *2,5 X 7,5* CM (1 X 3 ") PINUS, MISTA OU EQUIVALENTE DA REGIAO</t>
  </si>
  <si>
    <t>SARRAFO DE MADEIRA NAO APARELHADA 2,5 X 5 CM (1 X 2 ") PINUS, MISTA OU EQUIVALENTE DA REGIAO</t>
  </si>
  <si>
    <t>SARRAFO DE MADEIRA NAO APARELHADA 2,5 X 5 CM, MACARANDUBA, ANGELIM OU EQUIVALENTE DA REGIAO</t>
  </si>
  <si>
    <t>SEGURO - HORISTA (COLETADO CAIXA)</t>
  </si>
  <si>
    <t>SEGURO - MENSALISTA (COLETADO CAIXA)</t>
  </si>
  <si>
    <t>SEIXO ROLADO PARA APLICACAO EM CONCRETO (POSTO PEDREIRA/FORNECEDOR, SEM FRETE)</t>
  </si>
  <si>
    <t>SELADOR ACRILICO PAREDES INTERNAS/EXTERNAS</t>
  </si>
  <si>
    <t>SELADOR HORIZONTAL PARA FITA DE ACO 1 "</t>
  </si>
  <si>
    <t>489,08</t>
  </si>
  <si>
    <t>SELADOR PVA PAREDES INTERNAS</t>
  </si>
  <si>
    <t>SELANTE A BASE DE ALCATRAO E POLIURETANO PARA JUNTAS HORIZONTAIS</t>
  </si>
  <si>
    <t>SELANTE A BASE DE RESINAS ACRILICAS PARA TRINCAS</t>
  </si>
  <si>
    <t>25,54</t>
  </si>
  <si>
    <t>SELANTE DE BASE ASFALTICA PARA VEDACAO</t>
  </si>
  <si>
    <t>SELANTE ELASTICO MONOCOMPONENTE A BASE DE POLIURETANO PARA JUNTAS DIVERSAS</t>
  </si>
  <si>
    <t xml:space="preserve">310ML </t>
  </si>
  <si>
    <t>SELANTE TIPO VEDA CALHA PARA METAL E FIBROCIMENTO</t>
  </si>
  <si>
    <t>52,68</t>
  </si>
  <si>
    <t>SELIM COMPACTO EM PVC, SEM TRAVA,  DN 150 X 100 MM, PARA REDE COLETORA ESGOTO (NBR 10569)</t>
  </si>
  <si>
    <t>SELIM COMPACTO EM PVC, SEM TRAVA,  DN 200 X 100 MM, PARA REDE COLETORA ESGOTO (NBR 10569)</t>
  </si>
  <si>
    <t>SELIM COMPACTO EM PVC, SEM TRAVAS,  DN 300 X 100 MM, PARA REDE COLETORA ESGOTO (NBR 10569)</t>
  </si>
  <si>
    <t>SELIM PVC, COM TRAVA, JE, 90 GRAUS,  DN 125 X 100 MM OU 150 X 100 MM, PARA REDE COLETORA ESGOTO (NBR 10569)</t>
  </si>
  <si>
    <t>SELIM PVC, SOLDAVEL, SEM TRAVA, JE, 90 GRAUS,  DN 200 X 100 MM, PARA REDE COLETORA ESGOTO (NBR 10569)</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</si>
  <si>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</si>
  <si>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</si>
  <si>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</si>
  <si>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</si>
  <si>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</si>
  <si>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</si>
  <si>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</si>
  <si>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</si>
  <si>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</si>
  <si>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1.020,74</t>
  </si>
  <si>
    <t>SERRA CIRCULAR DE BANCADA, MODELO PICA-PAU, DIAMETRO DE 350 MM. CARACTERISTICAS DO MOTOR: TRIFASICO, POTENCIA DE 5 HP, FREQUENCIA DE 60 HZ</t>
  </si>
  <si>
    <t>4.112,51</t>
  </si>
  <si>
    <t>SERRALHEIRO</t>
  </si>
  <si>
    <t>SERRALHEIRO (MENSALISTA)</t>
  </si>
  <si>
    <t>SERVENTE DE OBRAS</t>
  </si>
  <si>
    <t>SERVENTE DE OBRAS (MENSALISTA)</t>
  </si>
  <si>
    <t>1.881,57</t>
  </si>
  <si>
    <t>SERVICO DE BOMBEAMENTO DE CONCRETO COM CONSUMO MINIMO DE 40 M3</t>
  </si>
  <si>
    <t>SIFAO EM METAL CROMADO PARA PIA AMERICANA, 1.1/2 X 1.1/2 "</t>
  </si>
  <si>
    <t>116,05</t>
  </si>
  <si>
    <t>SIFAO EM METAL CROMADO PARA PIA AMERICANA, 1.1/2 X 2 "</t>
  </si>
  <si>
    <t>117,47</t>
  </si>
  <si>
    <t>SIFAO EM METAL CROMADO PARA PIA OU LAVATORIO, 1 X 1.1/2 "</t>
  </si>
  <si>
    <t>92,34</t>
  </si>
  <si>
    <t>SIFAO EM METAL CROMADO PARA TANQUE, 1.1/4 X 1.1/2 "</t>
  </si>
  <si>
    <t>97,79</t>
  </si>
  <si>
    <t>SIFAO PLASTICO EXTENSIVEL UNIVERSAL, TIPO COPO</t>
  </si>
  <si>
    <t>SIFAO PLASTICO FLEXIVEL SAIDA VERTICAL PARA COLUNA LAVATORIO, 1 X 1.1/2 "</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</si>
  <si>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</si>
  <si>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</si>
  <si>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</si>
  <si>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</si>
  <si>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</si>
  <si>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</si>
  <si>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2.720,40</t>
  </si>
  <si>
    <t>SIMULADOR DE CAVALGADA TRIPLO, EM TUBO DE ACO CARBONO, PINTURA NO PROCESSO ELETROSTATICO - EQUIPAMENTO DE GINASTICA PARA ACADEMIA AO AR LIVRE / ACADEMIA DA TERCEIRA IDADE - ATI</t>
  </si>
  <si>
    <t>2.939,79</t>
  </si>
  <si>
    <t>SIMULADOR DE REMO INDIVIDUAL, EM TUBO DE ACO CARBONO, PINTURA NO PROCESSO ELETROSTATICO - EQUIPAMENTO DE GINASTICA PARA ACADEMIA AO AR LIVRE / ACADEMIA DA TERCEIRA IDADE - ATI</t>
  </si>
  <si>
    <t>1.465,96</t>
  </si>
  <si>
    <t>SINALIZADOR NOTURNO SIMPLES PARA PARA-RAIOS, SEM RELE FOTOELETRICO</t>
  </si>
  <si>
    <t>SISAL EM FIBRA</t>
  </si>
  <si>
    <t>SISTEMA DE FORMAS MANUSEAVEIS DE ALUMINIO, PARA BLOCO RESID. COM PAREDES DE CONCRETO MOLDADAS IN LOCO, BLOCO COM 4 PAV. E 4 UNIDADES POR PAV., UNIDADE HABITACIONALCOM 48 M2 E 2 QUARTOS; TELHA DE FIBROCIMENTO (COLETADO CAIXA)</t>
  </si>
  <si>
    <t>SISTEMA DE FORMAS MANUSEAVEIS DE ALUMINIO, PARA EDIF. RESID. UNIFAMILIAR COM PAREDES DE CONCRETO MOLDADAS IN LOCO, UNIDADE HABITACIONAL TERREA COM 38 M2, COM SALA, CIRCULACAO, 2 QUARTOS, BANHEIRO, COZINHA E TANQUE EXTERNO (SEM COBERTURA) (COLETADO CAIXA)</t>
  </si>
  <si>
    <t>SODA CAUSTICA EM ESCAMAS</t>
  </si>
  <si>
    <t>SOLDA EM BARRA DE ESTANHO-CHUMBO 50/50</t>
  </si>
  <si>
    <t>94,65</t>
  </si>
  <si>
    <t>SOLDA EM VARETA FOSCOPER, D = *2,5* MM  X COMPRIMENTO 500 MM</t>
  </si>
  <si>
    <t>145,44</t>
  </si>
  <si>
    <t>SOLDA ESTANHO/COBRE PARA CONEXOES DE COBRE, FIO 2,5 MM, CARRETEL 500 GR (SEM CHUMBO)</t>
  </si>
  <si>
    <t>167,82</t>
  </si>
  <si>
    <t>SOLDADOR</t>
  </si>
  <si>
    <t>SOLDADOR (MENSALISTA)</t>
  </si>
  <si>
    <t>3.229,91</t>
  </si>
  <si>
    <t>SOLDADOR ELETRICO (PARA SOLDA A SER TESTADA COM RAIOS "X")</t>
  </si>
  <si>
    <t>SOLDADOR ELETRICO (PARA SOLDA A SER TESTADA COM RAIOS "X") (MENSALISTA)</t>
  </si>
  <si>
    <t>3.518,27</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</si>
  <si>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</si>
  <si>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</si>
  <si>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</si>
  <si>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</si>
  <si>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25,78</t>
  </si>
  <si>
    <t>SOLUCAO ASFALTICA ELASTOMERICA PARA IMPRIMACAO, APLICACAO A FRIO</t>
  </si>
  <si>
    <t>SOLUCAO LIMPADORA PARA PVC, FRASCO COM 1000 CM3</t>
  </si>
  <si>
    <t>SOLUCAO LIMPADORA PARA PVC, FRASCO COM 200 CM3</t>
  </si>
  <si>
    <t>SOLVENTE DILUENTE A BASE DE AGUARRAS</t>
  </si>
  <si>
    <t>SOLVENTE PARA COLA (PARA LAMINADO MELAMINICO) A BASE DE RESINA SINTETICA</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</si>
  <si>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</si>
  <si>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</si>
  <si>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</si>
  <si>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</si>
  <si>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</si>
  <si>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</si>
  <si>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</si>
  <si>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34,99</t>
  </si>
  <si>
    <t>SPRINKLER TIPO PENDENTE, 68 GRAUS CELSIUS (BULBO VERMELHO), ACABAMENTO NATURAL, 1/2" - 15 MM</t>
  </si>
  <si>
    <t>SPRINKLER TIPO PENDENTE, 68 GRAUS CELSIUS (BULBO VERMELHO), ACABAMENTO NATURAL, 3/4" - 20 MM</t>
  </si>
  <si>
    <t>30,18</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</si>
  <si>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</si>
  <si>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</si>
  <si>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</si>
  <si>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SUMIDOURO CONCRETO PRE MOLDADO, COMPLETO, PARA 10 CONTRIBUINTES</t>
  </si>
  <si>
    <t>758,25</t>
  </si>
  <si>
    <t>SUMIDOURO CONCRETO PRE MOLDADO, COMPLETO, PARA 100 CONTRIBUINTES</t>
  </si>
  <si>
    <t>3.974,31</t>
  </si>
  <si>
    <t>SUMIDOURO CONCRETO PRE MOLDADO, COMPLETO, PARA 150 CONTRIBUINTES</t>
  </si>
  <si>
    <t>5.185,77</t>
  </si>
  <si>
    <t>SUMIDOURO CONCRETO PRE MOLDADO, COMPLETO, PARA 200 CONTRIBUINTES</t>
  </si>
  <si>
    <t>5.447,24</t>
  </si>
  <si>
    <t>SUMIDOURO CONCRETO PRE MOLDADO, COMPLETO, PARA 5 CONTRIBUINTES</t>
  </si>
  <si>
    <t>551,26</t>
  </si>
  <si>
    <t>SUMIDOURO CONCRETO PRE MOLDADO, COMPLETO, PARA 50 CONTRIBUINTES</t>
  </si>
  <si>
    <t>2.688,76</t>
  </si>
  <si>
    <t>SUMIDOURO CONCRETO PRE MOLDADO, COMPLETO, PARA 75 CONTRIBUINTES</t>
  </si>
  <si>
    <t>3.686,69</t>
  </si>
  <si>
    <t>SUPORTE "Y" PARA FITA PERFURADA</t>
  </si>
  <si>
    <t>125,45</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</si>
  <si>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</si>
  <si>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</si>
  <si>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</si>
  <si>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</si>
  <si>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103,62</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</si>
  <si>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</si>
  <si>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</si>
  <si>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</si>
  <si>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</si>
  <si>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</si>
  <si>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</si>
  <si>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</si>
  <si>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</si>
  <si>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</si>
  <si>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1.534,45</t>
  </si>
  <si>
    <t>TABUA DE  MADEIRA PARA PISO, CUMARU/IPE CHAMPANHE OU EQUIVALENTE DA REGIAO, ENCAIXE MACHO/FEMEA, *10 X 2* CM</t>
  </si>
  <si>
    <t>99,60</t>
  </si>
  <si>
    <t>TABUA DE  MADEIRA PARA PISO, CUMARU/IPE CHAMPANHE OU EQUIVALENTE DA REGIAO, ENCAIXE MACHO/FEMEA, *15 X 2* CM</t>
  </si>
  <si>
    <t>107,50</t>
  </si>
  <si>
    <t>TABUA DE  MADEIRA PARA PISO, IPE (CERNE) OU EQUIVALENTE DA REGIAO, ENCAIXE MACHO/FEMEA, *20 X 2* CM</t>
  </si>
  <si>
    <t>TABUA DE MADEIRA APARELHADA *2,5 X 15* CM, MACARANDUBA, ANGELIM OU EQUIVALENTE DA REGIAO</t>
  </si>
  <si>
    <t>82,50</t>
  </si>
  <si>
    <t>TABUA DE MADEIRA APARELHADA *2,5 X 25* CM, MACARANDUBA, ANGELIM OU EQUIVALENTE DA REGIAO</t>
  </si>
  <si>
    <t>TABUA DE MADEIRA APARELHADA *2,5 X 30* CM, MACARANDUBA, ANGELIM OU EQUIVALENTE DA REGIAO</t>
  </si>
  <si>
    <t>TABUA DE MADEIRA NAO APARELHADA *2,5 X 10 CM (1 X 4 ") PINUS, MISTA OU EQUIVALENTE DA REGIAO</t>
  </si>
  <si>
    <t>TABUA DE MADEIRA NAO APARELHADA *2,5 X 15 CM (1 X 6 ") PINUS, MISTA OU EQUIVALENTE DA REGIAO</t>
  </si>
  <si>
    <t>TABUA DE MADEIRA NAO APARELHADA *2,5 X 20* CM, CEDRINHO OU EQUIVALENTE DA REGIAO</t>
  </si>
  <si>
    <t>TABUA DE MADEIRA NAO APARELHADA *2,5 X 23* CM (1 x 9 ") PINUS, MISTA OU EQUIVALENTE DA REGIAO</t>
  </si>
  <si>
    <t>TABUA DE MADEIRA NAO APARELHADA *2,5 X 30 CM (1 X 12 ") PINUS, MISTA OU EQUIVALENTE DA REGIAO</t>
  </si>
  <si>
    <t>TABUA DE MADEIRA NAO APARELHADA *2,5 X 30* CM, CEDRINHO OU EQUIVALENTE DA REGIAO</t>
  </si>
  <si>
    <t>TACO DE MADEIRA PARA PISO, IPE (CERNE) OU EQUIVALENTE DA REGIAO, 7 X 42 CM, E = 2 CM</t>
  </si>
  <si>
    <t>TALABARTE DE SEGURANCA, 2 MOSQUETOES TRAVA DUPLA *53* MM DE ABERTURA, COM ABSORVEDOR DE ENERGIA</t>
  </si>
  <si>
    <t>120,37</t>
  </si>
  <si>
    <t>TALHA ELETRICA 3 T, VELOCIDADE  2,1 M / MIN, POTENCIA 1,3 KW</t>
  </si>
  <si>
    <t>9.618,21</t>
  </si>
  <si>
    <t>TALHA MANUAL DE CORRENTE, CAPACIDADE DE 1 T COM ELEVACAO DE 3 M</t>
  </si>
  <si>
    <t>695,91</t>
  </si>
  <si>
    <t>TALHA MANUAL DE CORRENTE, CAPACIDADE DE 2 T COM ELEVACAO DE 3 M</t>
  </si>
  <si>
    <t>1.015,00</t>
  </si>
  <si>
    <t>TALHADEIRA COM PUNHO DE PROTECAO *20 X 250* MM</t>
  </si>
  <si>
    <t>TAMPA CEGA EM PVC PARA CONDULETE 4 X 2"</t>
  </si>
  <si>
    <t>TAMPA DE CONCRETO PARA PV OU CAIXA DE INSPECAO, DIMENSOES 600 X 600 X 50 MM</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</si>
  <si>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</si>
  <si>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</si>
  <si>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</si>
  <si>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</si>
  <si>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</si>
  <si>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</si>
  <si>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</si>
  <si>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</si>
  <si>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</si>
  <si>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</si>
  <si>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</si>
  <si>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</si>
  <si>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</si>
  <si>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</si>
  <si>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</si>
  <si>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COMPLETO PARA TIL, EM PVC, OCRE, DN 100 MM, PARA REDE COLETORA DE ESGOTO</t>
  </si>
  <si>
    <t>TAMPAO COMPLETO PARA TIL, EM PVC, OCRE, DN 150 MM, PARA REDE COLETORA DE ESGOTO</t>
  </si>
  <si>
    <t>88,35</t>
  </si>
  <si>
    <t>TAMPAO COMPLETO PARA TIL, EM PVC, OCRE, DN 200 MM, PARA REDE COLETORA DE ESGOTO</t>
  </si>
  <si>
    <t>TAMPAO COMPLETO PARA TIL, EM PVC, OCRE, DN 250 MM, PARA REDE COLETORA DE ESGOTO</t>
  </si>
  <si>
    <t>TAMPAO FOFO ARTICULADO P/ REGISTRO, CLASSE A15 CARGA MAX 1,5 T, *200 X 200* MM</t>
  </si>
  <si>
    <t>TAMPAO FOFO ARTICULADO P/ REGISTRO, CLASSE A15 CARGA MAXIMA 1,5 T, *400 X 400* MM</t>
  </si>
  <si>
    <t>125,89</t>
  </si>
  <si>
    <t>TAMPAO FOFO ARTICULADO, CLASSE B125 CARGA MAX 12,5 T, REDONDO TAMPA 600 MM, REDE PLUVIAL/ESGOTO</t>
  </si>
  <si>
    <t>319,22</t>
  </si>
  <si>
    <t>TAMPAO FOFO ARTICULADO, CLASSE D400 CARGA MAX 40 T, REDONDO TAMPA *600 MM, REDE PLUVIAL/ESGOTO</t>
  </si>
  <si>
    <t>391,16</t>
  </si>
  <si>
    <t>TAMPAO FOFO SIMPLES COM BASE, CLASSE A15 CARGA MAX 1,5 T, *400 X 600* MM, REDE TELEFONE</t>
  </si>
  <si>
    <t>163,20</t>
  </si>
  <si>
    <t>TAMPAO FOFO SIMPLES COM BASE, CLASSE A15 CARGA MAX 1,5 T, 300 X 300 MM, REDE PLUVIAL/ESGOTO</t>
  </si>
  <si>
    <t>TAMPAO FOFO SIMPLES COM BASE, CLASSE A15 CARGA MAX 1,5 T, 300 X 400 MM</t>
  </si>
  <si>
    <t>178,94</t>
  </si>
  <si>
    <t>TAMPAO FOFO SIMPLES COM BASE, CLASSE A15 CARGA MAX 1,5 T, 400 X 400 MM, REDE PLUVIAL/ESGOTO/ELETRICA</t>
  </si>
  <si>
    <t>116,89</t>
  </si>
  <si>
    <t>TAMPAO FOFO SIMPLES COM BASE, CLASSE A15 CARGA MAX 1,5 T, 400 X 500 MM, COM INSCRICAO INCENDIO</t>
  </si>
  <si>
    <t>197,82</t>
  </si>
  <si>
    <t>TAMPAO FOFO SIMPLES COM BASE, CLASSE B125 CARGA MAX 12,5 T, REDONDO TAMPA 500 MM, REDE PLUVIAL/ESGOTO</t>
  </si>
  <si>
    <t>251,78</t>
  </si>
  <si>
    <t>TAMPAO FOFO SIMPLES COM BASE, CLASSE B125 CARGA MAX 12,5 T, REDONDO TAMPA 600 MM, REDE PLUVIAL/ESGOTO</t>
  </si>
  <si>
    <t>290,00</t>
  </si>
  <si>
    <t>TAMPAO FOFO SIMPLES COM BASE, CLASSE D400 CARGA MAX 40 T, REDONDO TAMPA 500 MM, REDE PLUVIAL/ESGOTO</t>
  </si>
  <si>
    <t>345,75</t>
  </si>
  <si>
    <t>TAMPAO FOFO SIMPLES COM BASE, CLASSE D400 CARGA MAX 40 T, REDONDO TAMPA 600 MM, REDE PLUVIAL/ESGOTO</t>
  </si>
  <si>
    <t>383,96</t>
  </si>
  <si>
    <t>TAMPAO FOFO SIMPLES COM BASE, CLASSE D400 CARGA MAX 40 T, REDONDO TAMPA 900 MM, REDE PLUVIAL/ESGOTO</t>
  </si>
  <si>
    <t>1.223,39</t>
  </si>
  <si>
    <t>TAMPAO FOFO SIMPLES, CLASSE A15 CARGA MAX 1,5 T, *550 X 1100* MM, REDE TELEFONE</t>
  </si>
  <si>
    <t>414,09</t>
  </si>
  <si>
    <t>TAMPAO PARA TELHA ESTRUTURAL DE FIBROCIMENTO 1 ABA, DE 370 X 155 X 76 MM (SEM AMIANTO)</t>
  </si>
  <si>
    <t>TAMPAO PARA TELHA ESTRUTURAL DE FIBROCIMENTO 2 ABAS, DE 787 X 215 X 60 MM (SEM AMIANTO)</t>
  </si>
  <si>
    <t>TANQUE ACO INOXIDAVEL (ACO 304) COM ESFREGADOR E VALVULA, DE *50 X 40 X 22* CM</t>
  </si>
  <si>
    <t>380,92</t>
  </si>
  <si>
    <t>TANQUE DE ACO CARBONO NAO REVESTIDO, PARA TRANSPORTE DE AGUA COM CAPACIDADE DE 10 M3, COM BOMBA CENTRIFUGA POR TOMADA DE FORCA, VAZAO MAXIMA *75* M3/H (INCLUI MONTAGEM, NAO INCLUI CAMINHAO)</t>
  </si>
  <si>
    <t>50.000,00</t>
  </si>
  <si>
    <t>TANQUE DE ACO PARA TRANSPORTE DE AGUA COM CAPACIDADE DE 14 M3 (INCLUI MONTAGEM, NAO INCLUI CAMINHAO)</t>
  </si>
  <si>
    <t>61.538,46</t>
  </si>
  <si>
    <t>TANQUE DE ACO PARA TRANSPORTE DE AGUA COM CAPACIDADE DE 4 M3 (INCLUI MONTAGEM, NAO INCLUI CAMINHAO)</t>
  </si>
  <si>
    <t>35.117,05</t>
  </si>
  <si>
    <t>TANQUE DE ACO PARA TRANSPORTE DE AGUA COM CAPACIDADE DE 6 M3 (INCLUI MONTAGEM, NAO INCLUI CAMINHAO)</t>
  </si>
  <si>
    <t>41.722,41</t>
  </si>
  <si>
    <t>TANQUE DE ACO PARA TRANSPORTE DE AGUA COM CAPACIDADE DE 8 M3 (INCLUI MONTAGEM, NAO INCLUI CAMINHAO)</t>
  </si>
  <si>
    <t>33.193,98</t>
  </si>
  <si>
    <t>TANQUE DE ASFALTO ESTACIONARIO COM MACARICO, CAPACIDADE 20.000 L</t>
  </si>
  <si>
    <t>69.523,41</t>
  </si>
  <si>
    <t>TANQUE DE ASFALTO ESTACIONARIO COM SERPENTINA, CAPACIDADE 20.000 L</t>
  </si>
  <si>
    <t>72.867,89</t>
  </si>
  <si>
    <t>TANQUE DE ASFALTO ESTACIONARIO COM SERPENTINA, CAPACIDADE 30.000 L</t>
  </si>
  <si>
    <t>85.535,11</t>
  </si>
  <si>
    <t>TANQUE DE LAVAR ROUPAS EM CONCRETO PRE-MOLDADO, 1 BOCA, COM APOIO/PES, DE *60 X 65 X 80* CM (L X P X A)</t>
  </si>
  <si>
    <t>65,00</t>
  </si>
  <si>
    <t>TANQUE DUPLO EM MARMORE SINTETICO COM CUBA LISA E ESFREGADOR, *110 X 60* CM</t>
  </si>
  <si>
    <t>141,60</t>
  </si>
  <si>
    <t>TANQUE LOUCA BRANCA COM COLUNA *30* L</t>
  </si>
  <si>
    <t>497,74</t>
  </si>
  <si>
    <t>TANQUE LOUCA BRANCA SUSPENSO *20* L</t>
  </si>
  <si>
    <t>308,71</t>
  </si>
  <si>
    <t>TANQUE SIMPLES EM MARMORE SINTETICO COM COLUNA, CAPACIDADE *22* L, *60 X 46* CM</t>
  </si>
  <si>
    <t>173,50</t>
  </si>
  <si>
    <t>TANQUE SIMPLES EM MARMORE SINTETICO DE FIXAR NA PAREDE, CAPACIDADE *22* L, *60 X 46* CM</t>
  </si>
  <si>
    <t>92,16</t>
  </si>
  <si>
    <t>TANQUE SIMPLES EM MARMORE SINTETICO SUSPENSO, CAPACIDADE *38* L, *60 X 60* CM</t>
  </si>
  <si>
    <t>TAQUEADOR OU TAQUEIRO</t>
  </si>
  <si>
    <t>TAQUEADOR OU TAQUEIRO (MENSALISTA)</t>
  </si>
  <si>
    <t>3.701,81</t>
  </si>
  <si>
    <t>TARIFA "A" ENTRE  0 E 20M3 FORNECIMENTO D'AGUA</t>
  </si>
  <si>
    <t>TARJETA TIPO LIVRE / OCUPADO, CROMADA, PARA PORTA DE BANHEIRO</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</si>
  <si>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</si>
  <si>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</si>
  <si>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</si>
  <si>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</si>
  <si>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</si>
  <si>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</si>
  <si>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35,57</t>
  </si>
  <si>
    <t>TE CPVC, SOLDAVEL, 90 GRAUS, 73 MM, PARA AGUA QUENTE PREDIAL</t>
  </si>
  <si>
    <t>TE CPVC, SOLDAVEL, 90 GRAUS, 89 MM, PARA AGUA QUENTE PREDIAL</t>
  </si>
  <si>
    <t>TE DE COBRE (REF 611) SEM ANEL DE SOLDA, BOLSA X BOLSA X BOLSA, 104 MM</t>
  </si>
  <si>
    <t>805,82</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</si>
  <si>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</si>
  <si>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</si>
  <si>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</si>
  <si>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</si>
  <si>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</si>
  <si>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</si>
  <si>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82,75</t>
  </si>
  <si>
    <t>TE DE COBRE (REF 611) SEM ANEL DE SOLDA, BOLSA X BOLSA X BOLSA, 66 MM</t>
  </si>
  <si>
    <t>235,56</t>
  </si>
  <si>
    <t>TE DE COBRE (REF 611) SEM ANEL DE SOLDA, BOLSA X BOLSA X BOLSA, 79 MM</t>
  </si>
  <si>
    <t>368,55</t>
  </si>
  <si>
    <t>TE DE FERRO GALVANIZADO, DE 1 1/2"</t>
  </si>
  <si>
    <t>TE DE FERRO GALVANIZADO, DE 1 1/4"</t>
  </si>
  <si>
    <t>TE DE FERRO GALVANIZADO, DE 1/2"</t>
  </si>
  <si>
    <t>TE DE FERRO GALVANIZADO, DE 1"</t>
  </si>
  <si>
    <t>TE DE FERRO GALVANIZADO, DE 2 1/2"</t>
  </si>
  <si>
    <t>TE DE FERRO GALVANIZADO, DE 2"</t>
  </si>
  <si>
    <t>43,09</t>
  </si>
  <si>
    <t>TE DE FERRO GALVANIZADO, DE 3/4"</t>
  </si>
  <si>
    <t>TE DE FERRO GALVANIZADO, DE 3"</t>
  </si>
  <si>
    <t>109,59</t>
  </si>
  <si>
    <t>TE DE FERRO GALVANIZADO, DE 4"</t>
  </si>
  <si>
    <t>TE DE FERRO GALVANIZADO, DE 5"</t>
  </si>
  <si>
    <t>288,62</t>
  </si>
  <si>
    <t>TE DE FERRO GALVANIZADO, DE 6"</t>
  </si>
  <si>
    <t>676,50</t>
  </si>
  <si>
    <t>TE DE INSPECAO, PVC,  100 X 75 MM, SERIE NORMAL PARA ESGOTO PREDIAL</t>
  </si>
  <si>
    <t>34,50</t>
  </si>
  <si>
    <t>TE DE INSPECAO, PVC, SERIE R, 100 X 75 MM, PARA ESGOTO PREDIAL</t>
  </si>
  <si>
    <t>TE DE INSPECAO, PVC, SERIE R, 150 X 100 MM, PARA ESGOTO PREDIAL</t>
  </si>
  <si>
    <t>213,46</t>
  </si>
  <si>
    <t>TE DE INSPECAO, PVC, SERIE R, 75 X 75 MM, PARA ESGOTO PREDIAL</t>
  </si>
  <si>
    <t>TE DE REDUCAO COM ROSCA, PVC, 90 GRAUS, 1 X 3/4", PARA AGUA FRIA PREDIAL</t>
  </si>
  <si>
    <t>TE DE REDUCAO COM ROSCA, PVC, 90 GRAUS, 3/4 X 1/2", PARA AGUA FRIA PREDIAL</t>
  </si>
  <si>
    <t>TE DE REDUCAO DE FERRO GALVANIZADO, COM ROSCA BSP, DE 1 1/2" X 1"</t>
  </si>
  <si>
    <t>31,96</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</si>
  <si>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</si>
  <si>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</si>
  <si>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</si>
  <si>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</si>
  <si>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</si>
  <si>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</si>
  <si>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</si>
  <si>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</si>
  <si>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91,01</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</si>
  <si>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</si>
  <si>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</si>
  <si>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</si>
  <si>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</si>
  <si>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</si>
  <si>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127,22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</si>
  <si>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</si>
  <si>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</si>
  <si>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</si>
  <si>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</si>
  <si>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</si>
  <si>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240,88</t>
  </si>
  <si>
    <t>TE DE REDUCAO DE FERRO GALVANIZADO, COM ROSCA BSP, DE 4" X 3"</t>
  </si>
  <si>
    <t>TE DE REDUCAO METALICO, PARA CONEXAO COM ANEL DESLIZANTE EM TUBO PEX, DN 16 X 20 X 16 MM</t>
  </si>
  <si>
    <t>TE DE REDUCAO METALICO, PARA CONEXAO COM ANEL DESLIZANTE EM TUBO PEX, DN 16 X 25 X 16 MM</t>
  </si>
  <si>
    <t>27,39</t>
  </si>
  <si>
    <t>TE DE REDUCAO METALICO, PARA CONEXAO COM ANEL DESLIZANTE EM TUBO PEX, DN 20 X 16 X 16 MM</t>
  </si>
  <si>
    <t>TE DE REDUCAO METALICO, PARA CONEXAO COM ANEL DESLIZANTE EM TUBO PEX, DN 20 X 16 X 20 MM</t>
  </si>
  <si>
    <t>15,02</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</si>
  <si>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</si>
  <si>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</si>
  <si>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</si>
  <si>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</si>
  <si>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</si>
  <si>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</si>
  <si>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</si>
  <si>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27,84</t>
  </si>
  <si>
    <t>TE DE REDUCAO METALICO, PARA CONEXAO COM ANEL DESLIZANTE EM TUBO PEX, DN 25 X 32 X 25 MM</t>
  </si>
  <si>
    <t>41,38</t>
  </si>
  <si>
    <t>TE DE REDUCAO METALICO, PARA CONEXAO COM ANEL DESLIZANTE EM TUBO PEX, DN 32 X 20 X 32 MM</t>
  </si>
  <si>
    <t>33,28</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</si>
  <si>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</si>
  <si>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</si>
  <si>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</si>
  <si>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</si>
  <si>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</si>
  <si>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</si>
  <si>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</si>
  <si>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</si>
  <si>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68,20</t>
  </si>
  <si>
    <t>TE DE REDUCAO, PVC PBA, BBB, JE, DN 100 X 75 / DE 110 X 85 MM, PARA REDE AGUA (NBR 10351)</t>
  </si>
  <si>
    <t>57,63</t>
  </si>
  <si>
    <t>TE DE REDUCAO, PVC PBA, BBB, JE, DN 75 X 50 / DE 85 X 60 MM, PARA REDE AGUA (NBR 10351)</t>
  </si>
  <si>
    <t>TE DE REDUCAO, PVC, BBB, JE, 90 GRAUS, DN 200 X 150 MM, PARA TUBO CORRUGADO E/OU LISO, REDE COLETORA ESGOTO (NBR 10569)</t>
  </si>
  <si>
    <t>342,50</t>
  </si>
  <si>
    <t>TE DE REDUCAO, PVC, BBB, JE, 90 GRAUS, DN 250 X 150 MM, PARA TUBO CORRUGADO E/OU LISO, REDE COLETORA ESGOTO (NBR 10569)</t>
  </si>
  <si>
    <t>380,24</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</si>
  <si>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</si>
  <si>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</si>
  <si>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</si>
  <si>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</si>
  <si>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</si>
  <si>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</si>
  <si>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</si>
  <si>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</si>
  <si>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</si>
  <si>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</si>
  <si>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61,25</t>
  </si>
  <si>
    <t>TE DE SERVICO INTEGRADO, EM POLIPROPILENO (PP), PARA TUBOS EM PEAD/PVC, 60 X 20 MM - LIGACAO PREDIAL DE AGUA</t>
  </si>
  <si>
    <t>31,21</t>
  </si>
  <si>
    <t>TE DE SERVICO INTEGRADO, EM POLIPROPILENO (PP), PARA TUBOS EM PEAD/PVC, 60 X 32 MM - LIGACAO PREDIAL DE AGUA</t>
  </si>
  <si>
    <t>TE DE SERVICO INTEGRADO, EM POLIPROPILENO (PP), PARA TUBOS EM PEAD, 63 X 20 MM - LIGACAO PREDIAL DE AGUA</t>
  </si>
  <si>
    <t>39,92</t>
  </si>
  <si>
    <t>TE DE SERVICO, PEAD PE 100, DE 125 X 20 MM, PARA ELETROFUSAO</t>
  </si>
  <si>
    <t>121,10</t>
  </si>
  <si>
    <t>TE DE SERVICO, PEAD PE 100, DE 125 X 32 MM, PARA ELETROFUSAO</t>
  </si>
  <si>
    <t>123,15</t>
  </si>
  <si>
    <t>TE DE SERVICO, PEAD PE 100, DE 125 X 63 MM, PARA ELETROFUSAO</t>
  </si>
  <si>
    <t>186,67</t>
  </si>
  <si>
    <t>TE DE SERVICO, PEAD PE 100, DE 200 X 20 MM, PARA ELETROFUSAO</t>
  </si>
  <si>
    <t>203,50</t>
  </si>
  <si>
    <t>TE DE SERVICO, PEAD PE 100, DE 200 X 32 MM, PARA ELETROFUSAO</t>
  </si>
  <si>
    <t>206,68</t>
  </si>
  <si>
    <t>TE DE SERVICO, PEAD PE 100, DE 200 X 63 MM, PARA ELETROFUSAO</t>
  </si>
  <si>
    <t>283,50</t>
  </si>
  <si>
    <t>TE DE SERVICO, PEAD PE 100, DE 63 X 20 MM, PARA ELETROFUSAO</t>
  </si>
  <si>
    <t>96,12</t>
  </si>
  <si>
    <t>TE DE SERVICO, PEAD PE 100, DE 63 X 32 MM, PARA ELETROFUSAO</t>
  </si>
  <si>
    <t>TE DE SERVICO, PEAD PE 100, DE 63 X 63 MM, PARA ELETROFUSAO</t>
  </si>
  <si>
    <t>115,77</t>
  </si>
  <si>
    <t>TE DE TRANSICAO, CPVC, SOLDAVEL, 15 MM X 1/2", PARA AGUA QUENTE</t>
  </si>
  <si>
    <t>TE DE TRANSICAO, CPVC, SOLDAVEL, 22 MM X 1/2", PARA AGUA QUENTE</t>
  </si>
  <si>
    <t>TE DUPLA CURVA BRONZE/LATAO (REF 764) SEM ANEL DE SOLDA, ROSCA F X BOLSA X ROSCA F, 1/2" X 15 X 1/2"</t>
  </si>
  <si>
    <t>29,27</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</si>
  <si>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</si>
  <si>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</si>
  <si>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</si>
  <si>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</si>
  <si>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</si>
  <si>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</si>
  <si>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</si>
  <si>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</si>
  <si>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46,48</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</si>
  <si>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</si>
  <si>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</si>
  <si>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</si>
  <si>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</si>
  <si>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</si>
  <si>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</si>
  <si>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106,28</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</si>
  <si>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</si>
  <si>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</si>
  <si>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</si>
  <si>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</si>
  <si>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</si>
  <si>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</si>
  <si>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</si>
  <si>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</si>
  <si>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66,42</t>
  </si>
  <si>
    <t>TE PVC ROSCAVEL 90 GRAUS, 1", PARA  AGUA FRIA PREDIAL</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</si>
  <si>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</si>
  <si>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</si>
  <si>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</si>
  <si>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</si>
  <si>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</si>
  <si>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</si>
  <si>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</si>
  <si>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</si>
  <si>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</si>
  <si>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</si>
  <si>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</si>
  <si>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</si>
  <si>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</si>
  <si>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</si>
  <si>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</si>
  <si>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</si>
  <si>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30,86</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</si>
  <si>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</si>
  <si>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</si>
  <si>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</si>
  <si>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</si>
  <si>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</si>
  <si>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</si>
  <si>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</si>
  <si>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27,07</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</si>
  <si>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</si>
  <si>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</si>
  <si>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</si>
  <si>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</si>
  <si>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</si>
  <si>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</si>
  <si>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45,30</t>
  </si>
  <si>
    <t>TE SANITARIO, PVC, DN 100 X 100 MM, SERIE NORMAL, PARA ESGOTO PREDIAL</t>
  </si>
  <si>
    <t>TE SANITARIO, PVC, DN 100 X 50 MM, SERIE NORMAL, PARA ESGOTO PREDIAL</t>
  </si>
  <si>
    <t>TE SANITARIO, PVC, DN 100 X 75 MM, SERIE NORMAL PARA ESGOTO PREDIAL</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</si>
  <si>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</si>
  <si>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</si>
  <si>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</si>
  <si>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</si>
  <si>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</si>
  <si>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133,08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</si>
  <si>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</si>
  <si>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</si>
  <si>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</si>
  <si>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</si>
  <si>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</si>
  <si>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</si>
  <si>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</si>
  <si>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78,47</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</si>
  <si>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</si>
  <si>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</si>
  <si>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</si>
  <si>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</si>
  <si>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</si>
  <si>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28,24</t>
  </si>
  <si>
    <t>TE 45 GRAUS DE FERRO GALVANIZADO, COM ROSCA BSP, DE 2 1/2"</t>
  </si>
  <si>
    <t>TE 45 GRAUS DE FERRO GALVANIZADO, COM ROSCA BSP, DE 2"</t>
  </si>
  <si>
    <t>TE 45 GRAUS DE FERRO GALVANIZADO, COM ROSCA BSP, DE 3/4"</t>
  </si>
  <si>
    <t>TE 45 GRAUS DE FERRO GALVANIZADO, COM ROSCA BSP, DE 3"</t>
  </si>
  <si>
    <t>265,01</t>
  </si>
  <si>
    <t>TE 45 GRAUS DE FERRO GALVANIZADO, COM ROSCA BSP, DE 4"</t>
  </si>
  <si>
    <t>424,82</t>
  </si>
  <si>
    <t>TE 90 GRAUS EM ACO CARBONO, SOLDAVEL, PRESSAO 3.000 LBS, DN 1 1/2"</t>
  </si>
  <si>
    <t>TE 90 GRAUS EM ACO CARBONO, SOLDAVEL, PRESSAO 3.000 LBS, DN 1 1/4"</t>
  </si>
  <si>
    <t>TE 90 GRAUS EM ACO CARBONO, SOLDAVEL, PRESSAO 3.000 LBS, DN 1/2"</t>
  </si>
  <si>
    <t>22,47</t>
  </si>
  <si>
    <t>TE 90 GRAUS EM ACO CARBONO, SOLDAVEL, PRESSAO 3.000 LBS, DN 1"</t>
  </si>
  <si>
    <t>45,47</t>
  </si>
  <si>
    <t>TE 90 GRAUS EM ACO CARBONO, SOLDAVEL, PRESSAO 3.000 LBS, DN 2 1/2"</t>
  </si>
  <si>
    <t>291,95</t>
  </si>
  <si>
    <t>TE 90 GRAUS EM ACO CARBONO, SOLDAVEL, PRESSAO 3.000 LBS, DN 2"</t>
  </si>
  <si>
    <t>149,51</t>
  </si>
  <si>
    <t>TE 90 GRAUS EM ACO CARBONO, SOLDAVEL, PRESSAO 3.000 LBS, DN 3/4"</t>
  </si>
  <si>
    <t>TE 90 GRAUS EM ACO CARBONO, SOLDAVEL, PRESSAO 3.000 LBS, DN 3"</t>
  </si>
  <si>
    <t>477,63</t>
  </si>
  <si>
    <t>TE, PLASTICO, DN 16 MM, PARA CONEXAO COM CRIMPAGEM EM TUBO PEX</t>
  </si>
  <si>
    <t>TE, PLASTICO, DN 20 MM, PARA CONEXAO COM CRIMPAGEM EM TUBO PEX</t>
  </si>
  <si>
    <t>TE, PLASTICO, DN 25 MM, PARA CONEXAO COM CRIMPAGEM EM TUBO PEX</t>
  </si>
  <si>
    <t>TE, PLASTICO, DN 32 MM, PARA CONEXAO COM CRIMPAGEM EM TUBO PEX</t>
  </si>
  <si>
    <t>53,78</t>
  </si>
  <si>
    <t>TE, PVC LEVE, CURTO, 90 GRAUS, 150 MM, PARA ESGOTO</t>
  </si>
  <si>
    <t>TE, PVC PBA, BBB, 90 GRAUS, DN 100 / DE 110 MM, PARA REDE  AGUA (NBR 10351)</t>
  </si>
  <si>
    <t>TE, PVC PBA, BBB, 90 GRAUS, DN 50 / DE 60 MM, PARA REDE AGUA (NBR 10351)</t>
  </si>
  <si>
    <t>TE, PVC PBA, BBB, 90 GRAUS, DN 75 / DE 85 MM, PARA REDE AGUA (NBR 10351)</t>
  </si>
  <si>
    <t>TE, PVC, SERIE R, 100 X 100 MM, PARA ESGOTO PREDIAL</t>
  </si>
  <si>
    <t>TE, PVC, SERIE R, 100 X 75 MM, PARA ESGOTO PREDIAL</t>
  </si>
  <si>
    <t>TE, PVC, SERIE R, 150 X 100 MM, PARA ESGOTO PREDIAL</t>
  </si>
  <si>
    <t>TE, PVC, SERIE R, 150 X 150 MM, PARA ESGOTO PREDIAL</t>
  </si>
  <si>
    <t>108,89</t>
  </si>
  <si>
    <t>TE, PVC, SERIE R, 75 X 75 MM, PARA ESGOTO PREDIAL</t>
  </si>
  <si>
    <t>TE, PVC, 90 GRAUS, BBB, JE, DN 100 MM, PARA REDE COLETORA ESGOTO (NBR 10569)</t>
  </si>
  <si>
    <t>TE, PVC, 90 GRAUS, BBB, JE, DN 100 MM, PARA TUBO CORRUGADO E/OU LISO, REDE COLETORA ESGOTO (NBR 10569</t>
  </si>
  <si>
    <t>100,19</t>
  </si>
  <si>
    <t>TE, PVC, 90 GRAUS, BBB, JE, DN 150 MM, PARA REDE COLETORA ESGOTO (NBR 10569)</t>
  </si>
  <si>
    <t>TE, PVC, 90 GRAUS, BBB, JE, DN 150 MM, PARA TUBO CORRUGADO E/OU LISO, REDE COLETORA ESGOTO (NBR 10569)</t>
  </si>
  <si>
    <t>262,98</t>
  </si>
  <si>
    <t>TE, PVC, 90 GRAUS, BBB, JE, DN 200 MM, PARA REDE COLETORA ESGOTO (NBR 10569)</t>
  </si>
  <si>
    <t>117,25</t>
  </si>
  <si>
    <t>TE, PVC, 90 GRAUS, BBB, JE, DN 200 MM, PARA TUBO CORRUGADO E/OU LISO, REDE COLETORA ESGOTO (NBR 10569)</t>
  </si>
  <si>
    <t>393,30</t>
  </si>
  <si>
    <t>TE, PVC, 90 GRAUS, BBB, JE, DN 250 MM, PARA TUBO CORRUGADO E/OU LISO, REDE COLETORA ESGOTO (NBR 10569)</t>
  </si>
  <si>
    <t>1.130,56</t>
  </si>
  <si>
    <t>TE, PVC, 90 GRAUS, BBB, JE, DN 300 MM, PARA TUBO CORRUGADO E/OU LISO, REDE COLETORA ESGOTO (NBR 10569)</t>
  </si>
  <si>
    <t>1.407,17</t>
  </si>
  <si>
    <t>TE, PVC, 90 GRAUS, BBP, JE, DN 100 MM, PARA REDE COLETORA ESGOTO (NBR 10569)</t>
  </si>
  <si>
    <t>TECNICO DE EDIFICACOES</t>
  </si>
  <si>
    <t>TECNICO DE EDIFICACOES (MENSALISTA)</t>
  </si>
  <si>
    <t>4.730,60</t>
  </si>
  <si>
    <t>TECNICO EM LABORATORIO E CAMPO DE CONSTRUCAO CIVIL</t>
  </si>
  <si>
    <t>TECNICO EM LABORATORIO E CAMPO DE CONSTRUCAO CIVIL (MENSALISTA)</t>
  </si>
  <si>
    <t>TECNICO EM SEGURANCA DO TRABALHO</t>
  </si>
  <si>
    <t>TECNICO EM SEGURANCA DO TRABALHO (MENSALISTA)</t>
  </si>
  <si>
    <t>TECNICO EM SONDAGEM</t>
  </si>
  <si>
    <t>TECNICO EM SONDAGEM (MENSALISTA)</t>
  </si>
  <si>
    <t>4.269,54</t>
  </si>
  <si>
    <t>TELA ARAME GALVANIZADO REVESTIDO COM POLIMERO, MALHA HEXAGONAL DUPLA TORCAO, 8 X 10 CM (ZN/AL REVESTIDO COM POLIMERO), FIO *2,4* MM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</si>
  <si>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</si>
  <si>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</si>
  <si>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*1,24 MM, MALHA 25 X 25 MM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</si>
  <si>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</si>
  <si>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</si>
  <si>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</si>
  <si>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ACO SOLDADA NERVURADA CA-60, Q-138, (2,20 KG/M2), DIAMETRO DO FIO = 4,2 MM, LARGURA =  2,45 X 120 M DE COMPRIMENTO, ESPACAMENTO DA MALHA = 10  X 10 CM</t>
  </si>
  <si>
    <t>TELA DE ACO SOLDADA NERVURADA CA-60, Q-138, (2,20 KG/M2), DIAMETRO DO FIO = 4,2 MM, LARGURA =  2,45 X 120 M DE COMPRIMENTO, ESPACAMENTO DA MALHA = 10 X 10 CM</t>
  </si>
  <si>
    <t>TELA DE ACO SOLDADA NERVURADA CA-60, Q-61, (0,97 KG/M2), DIAMETRO DO FIO = 3,4 MM, LARGURA =  2,45 X 120 M DE COMPRIMENTO, ESPACAMENTO DA MALHA = 15  X 15 CM</t>
  </si>
  <si>
    <t>TELA DE ACO SOLDADA NERVURADA CA-60, Q-61, (0,97 KG/M2), DIAMETRO DO FIO = 3,4 MM, LARGURA =  2,45 X 120 M DE COMPRIMENTO, ESPACAMENTO DA MALHA = 15 X 15 CM</t>
  </si>
  <si>
    <t>TELA DE ACO SOLDADA NERVURADA CA-60, Q-92, (1,48 KG/M2), DIAMETRO DO FIO = 4,2 MM, LARGURA =  2,45 X 60 M DE COMPRIMENTO, ESPACAMENTO DA MALHA = 15  X 15 CM</t>
  </si>
  <si>
    <t>TELA DE ACO SOLDADA NERVURADA CA-60, Q-92, (1,48 KG/M2), DIAMETRO DO FIO = 4,2 MM, LARGURA =  2,45 X 60 M DE COMPRIMENTO, ESPACAMENTO DA MALHA = 15 X 15 CM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</si>
  <si>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</si>
  <si>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</si>
  <si>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Q-196, (3,11 KG/M2), DIAMETRO DO FIO = 5,0 MM, LARGURA =  2,45 M, ESPACAMENTO DA MALHA = 10 X 10 CM</t>
  </si>
  <si>
    <t>TELA DE ACO SOLDADA NERVURADA, CA-60, T-196, (2,11 KG/M2), DIAMETRO DO FIO = 5,0 MM, LARGURA =  2,45 M, ESPACAMENTO DA MALHA = 30 X 10 CM</t>
  </si>
  <si>
    <t>TELA DE ANIAGEM (JUTA)</t>
  </si>
  <si>
    <t>TELA DE ARAME GALV QUADRANGULAR / LOSANGULAR,  FIO 2,11 MM (14  BWG), MALHA  8 X 8 CM, H = 2 M</t>
  </si>
  <si>
    <t>TELA DE ARAME GALV QUADRANGULAR / LOSANGULAR,  FIO 2,11 MM (14 BWG), MALHA  5 X 5 CM, H = 2 M</t>
  </si>
  <si>
    <t>TELA DE ARAME GALV QUADRANGULAR / LOSANGULAR,  FIO 2,77 MM (12  BWG), MALHA  10 X 10 CM, H = 2 M</t>
  </si>
  <si>
    <t>TELA DE ARAME GALV QUADRANGULAR / LOSANGULAR,  FIO 2,77 MM (12  BWG), MALHA  8 X 8 CM, H = 2 M</t>
  </si>
  <si>
    <t>TELA DE ARAME GALV QUADRANGULAR / LOSANGULAR,  FIO 2,77 MM (12 BWG), MALHA  5 X 5 CM, H = 2 M</t>
  </si>
  <si>
    <t>TELA DE ARAME GALV QUADRANGULAR / LOSANGULAR,  FIO 3,4 MM (10  BWG), MALHA  5 X 5 CM, H = 2 M</t>
  </si>
  <si>
    <t>TELA DE ARAME GALV QUADRANGULAR / LOSANGULAR,  FIO 4,19 MM (8 BWG), MALHA  5 X 5 CM, H = 2 M</t>
  </si>
  <si>
    <t>TELA DE ARAME GALV REVESTIDO EM PVC, QUADRANGULAR / LOSANGULAR,  FIO 1,24 MM (18 BWG), BITOLA = *1,9* MM, MALHA  1,9 X 1,9  CM, H = 2 M</t>
  </si>
  <si>
    <t>31,29</t>
  </si>
  <si>
    <t>TELA DE ARAME GALV REVESTIDO EM PVC, QUADRANGULAR / LOSANGULAR,  FIO 2,11 MM (14 BWG), BITOLA FINAL = *2,8* MM, MALHA  *8 X 8* CM, H = 2 M</t>
  </si>
  <si>
    <t>TELA DE ARAME GALV REVESTIDO EM PVC, QUADRANGULAR / LOSANGULAR,  FIO 2,77 MM (12 BWG), BITOLA FINAL = *3,8* MM, MALHA  7,5 X 7,5 CM, H = 2 M</t>
  </si>
  <si>
    <t>TELA DE ARAME GALV REVESTIDO EM PVC, QUADRANGULAR/LOSANGULAR, FIO 2,77 MM (12 BWG), MALHA 3 X 3 CM, H = 2 M</t>
  </si>
  <si>
    <t>62,19</t>
  </si>
  <si>
    <t>TELA DE ARAME GALV,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</si>
  <si>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</si>
  <si>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</si>
  <si>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</si>
  <si>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</si>
  <si>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</si>
  <si>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</si>
  <si>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</si>
  <si>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TELA SOLDADA ARAME GALVANIZADO 12 BWG (2,77MM), MALHA 15 X 5 CM</t>
  </si>
  <si>
    <t>TELHA ALUMINIO ONDULADA, ALTURA = *18* MM, E = 0,5 MM</t>
  </si>
  <si>
    <t>TELHA ALUMINIO ONDULADA, ALTURA = *18* MM, E = 0,6 MM</t>
  </si>
  <si>
    <t>TELHA ALUMINIO ONDULADA, ALTURA = *18* MM, E = 0,7 MM</t>
  </si>
  <si>
    <t>TELHA CERAMICA TIPO AMERICANA, COMPRIMENTO DE *45* CM, RENDIMENTO DE *12* TELHAS/M2</t>
  </si>
  <si>
    <t>TELHA DE ACO ZINCADO ONDULADA, A = *17* MM, E = 0,5 MM, SEM PINTURA</t>
  </si>
  <si>
    <t>24,34</t>
  </si>
  <si>
    <t>TELHA DE ACO ZINCADO TRAPEZOIDAL AUTOPORTANTE, A = 120 MM, E = 0,95 MM, COM PINTURA ELETROSTATICA BRANCA EM 1 FACE</t>
  </si>
  <si>
    <t>TELHA DE ACO ZINCADO TRAPEZOIDAL AUTOPORTANTE, A = 120 MM, E = 0,95 MM, SEM PINTURA</t>
  </si>
  <si>
    <t>57,50</t>
  </si>
  <si>
    <t>TELHA DE ACO ZINCADO TRAPEZOIDAL AUTOPORTANTE, A = 259 MM, E = 0,95 MM, COM PINTURA ELETROSTATICA BRANCA EM 1 FACE</t>
  </si>
  <si>
    <t>TELHA DE ACO ZINCADO TRAPEZOIDAL AUTOPORTANTE, A = 259 MM, E = 0,95 MM, SEM PINTURA</t>
  </si>
  <si>
    <t>61,37</t>
  </si>
  <si>
    <t>TELHA DE ACO ZINCADO TRAPEZOIDAL, A = *40* MM, E = 0,5 MM, SEM PINTURA</t>
  </si>
  <si>
    <t>TELHA DE ALUMINIO TRAPEZOIDAL, ALTURA = 38 MM, E = 0,5 MM (LARGURA = 1056 MM E COMPRIMENTO = 5000 MM)</t>
  </si>
  <si>
    <t>TELHA DE ALUMINIO TRAPEZOIDAL, ALTURA = 38 MM, E = 0,7 MM (LARGURA = 1056 MM E COMPRIMENTO = 5000 MM)</t>
  </si>
  <si>
    <t>TELHA DE BARRO / CERAMICA, NAO ESMALTADA, TIPO COLONIAL, CANAL, PLAN, PAULISTA, COMPRIMENTO DE *44 A 50* CM, RENDIMENTO DE COBERTURA DE *26* TELHAS/M2</t>
  </si>
  <si>
    <t>750,00</t>
  </si>
  <si>
    <t>TELHA DE BARRO / CERAMICA, TIPO ROMANA, AMERICANA, PORTUGUESA, FRANCESA, COMPRIMENTO DE *41* CM,  RENDIMENTO DE *16* TELHAS/M2</t>
  </si>
  <si>
    <t>TELHA DE CONCRETO TIPO CLASSICA, COR CINZA, COMPRIMENTO DE *42* CM, RENDIMENTO DE *10* TELHAS/M2 (COLETADO CAIXA)</t>
  </si>
  <si>
    <t>TELHA DE FIBRA DE VIDRO ONDULADA INCOLOR, E = 0,6 MM, DE *0,50 X 2,44* M</t>
  </si>
  <si>
    <t>TELHA DE FIBROCIMENTO E = 6 MM, DE 3,00 X 1,06 M (SEM AMIANTO)</t>
  </si>
  <si>
    <t>109,92</t>
  </si>
  <si>
    <t>TELHA DE FIBROCIMENTO E = 6 MM, DE 4,10 X 1,06 M (SEM AMIANTO)</t>
  </si>
  <si>
    <t>147,47</t>
  </si>
  <si>
    <t>TELHA DE FIBROCIMENTO E = 6 MM, DE 4,60 X 1,06 M (SEM AMIANTO)</t>
  </si>
  <si>
    <t>TELHA DE FIBROCIMENTO E = 8 MM, DE 3,00 X 1,06 M (SEM AMIANTO)</t>
  </si>
  <si>
    <t>139,20</t>
  </si>
  <si>
    <t>TELHA DE FIBROCIMENTO E = 8 MM, DE 4,10 X 1,06 M (SEM AMIANTO)</t>
  </si>
  <si>
    <t>TELHA DE FIBROCIMENTO E = 8 MM, DE 4,60 X 1,06 M (SEM AMIANTO)</t>
  </si>
  <si>
    <t>212,60</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</si>
  <si>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</si>
  <si>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</si>
  <si>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</si>
  <si>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</si>
  <si>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</si>
  <si>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</si>
  <si>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</si>
  <si>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21,28</t>
  </si>
  <si>
    <t>57,12</t>
  </si>
  <si>
    <t>TELHA DE FIBROCIMENTO ONDULADA E = 6 MM, DE 3,66 X 1,10 M (SEM AMIANTO)</t>
  </si>
  <si>
    <t>85,82</t>
  </si>
  <si>
    <t>TELHA DE FIBROCIMENTO ONDULADA E = 8 MM, DE 1,53 X 1,10 M (SEM AMIANTO)</t>
  </si>
  <si>
    <t>TELHA DE FIBROCIMENTO ONDULADA E = 8 MM, DE 1,83 X 1,10 M (SEM AMIANTO)</t>
  </si>
  <si>
    <t>TELHA DE FIBROCIMENTO ONDULADA E = 8 MM, DE 2,44 X 1,10 M (SEM AMIANTO)</t>
  </si>
  <si>
    <t>79,14</t>
  </si>
  <si>
    <t>TELHA DE FIBROCIMENTO ONDULADA E = 8 MM, DE 3,66 X 1,10 M (SEM AMIANTO)</t>
  </si>
  <si>
    <t>118,62</t>
  </si>
  <si>
    <t>TELHA DE VIDRO TIPO FRANCESA, *39 X 23* CM</t>
  </si>
  <si>
    <t>TELHA ESTRUTURAL DE FIBROCIMENTO 1 ABA, DE 0,52 X 2,00 M (SEM AMIANTO)</t>
  </si>
  <si>
    <t>73,35</t>
  </si>
  <si>
    <t>TELHA ESTRUTURAL DE FIBROCIMENTO 1 ABA, DE 0,52 X 2,50 M (SEM AMIANTO)</t>
  </si>
  <si>
    <t>85,49</t>
  </si>
  <si>
    <t>TELHA ESTRUTURAL DE FIBROCIMENTO 1 ABA, DE 0,52 X 3,60 M (SEM AMIANTO)</t>
  </si>
  <si>
    <t>TELHA ESTRUTURAL DE FIBROCIMENTO 1 ABA, DE 0,52 X 4,00 M (SEM AMIANTO)</t>
  </si>
  <si>
    <t>TELHA ESTRUTURAL DE FIBROCIMENTO 1 ABA, DE 0,52 X 4,50 M (SEM AMIANTO)</t>
  </si>
  <si>
    <t>66,22</t>
  </si>
  <si>
    <t>154,97</t>
  </si>
  <si>
    <t>TELHA ESTRUTURAL DE FIBROCIMENTO 1 ABA, DE 0,52 X 5,00 M (SEM AMIANTO)</t>
  </si>
  <si>
    <t>172,20</t>
  </si>
  <si>
    <t>TELHA ESTRUTURAL DE FIBROCIMENTO 1 ABA, DE 0,52 X 5,50 M (SEM AMIANTO)</t>
  </si>
  <si>
    <t>189,49</t>
  </si>
  <si>
    <t>TELHA ESTRUTURAL DE FIBROCIMENTO 1 ABA, DE 0,52 X 6,00 M (SEM AMIANTO)</t>
  </si>
  <si>
    <t>206,67</t>
  </si>
  <si>
    <t>TELHA ESTRUTURAL DE FIBROCIMENTO 1 ABA, DE 0,52 X 6,50 M (SEM AMIANTO)</t>
  </si>
  <si>
    <t>223,89</t>
  </si>
  <si>
    <t>TELHA ESTRUTURAL DE FIBROCIMENTO 1 ABA, DE 0,52 X 7,20 M (SEM AMIANTO)</t>
  </si>
  <si>
    <t>247,90</t>
  </si>
  <si>
    <t>TELHA ESTRUTURAL DE FIBROCIMENTO 2 ABAS, DE 1,00 X 3,00 M (SEM AMIANTO)</t>
  </si>
  <si>
    <t>163,94</t>
  </si>
  <si>
    <t>TELHA ESTRUTURAL DE FIBROCIMENTO 2 ABAS, DE 1,00 X 4,60 M (SEM AMIANTO)</t>
  </si>
  <si>
    <t>261,24</t>
  </si>
  <si>
    <t>TELHA ESTRUTURAL DE FIBROCIMENTO 2 ABAS, DE 1,00 X 6,00 M (SEM AMIANTO)</t>
  </si>
  <si>
    <t>343,09</t>
  </si>
  <si>
    <t>TELHA ESTRUTURAL DE FIBROCIMENTO 2 ABAS, DE 1,00 X 7,40 M (SEM AMIANTO)</t>
  </si>
  <si>
    <t>421,80</t>
  </si>
  <si>
    <t>TELHA ESTRUTURAL DE FIBROCIMENTO 2 ABAS, DE 1,00 X 8,20 M (SEM AMIANTO)</t>
  </si>
  <si>
    <t>469,48</t>
  </si>
  <si>
    <t>TELHA ESTRUTURAL DE FIBROCIMENTO 2 ABAS, DE 1,00 X 9,20 M (SEM AMIANTO)</t>
  </si>
  <si>
    <t>525,60</t>
  </si>
  <si>
    <t>TELHA GALVALUME COM ISOLAMENTO TERMOACUSTICO EM ESPUMA RIGIDA DE POLIURETANO (PU) INJETADO, ESPESSURA DE 30 MM, DENSIDADE DE 35 KG/M3, COM DUAS FACES TRAPEZOIDAIS, ACABAMENTO NATURAL (NAO INCLUI ACESSORIOS DE FIXACAO) (COLETADO CAIXA)</t>
  </si>
  <si>
    <t>TELHA ISOLANTE COM NUCLEO EM POLIESTIRENO (EPS), E = 30 MM, REVESTIDA EM ACO ZINCADO *0,5* MM COM PRE-PINTURA NAS DUAS FACES, FACE SUPERIOR EM TELHA TRAPEZOIDAL E FACE INFERIOR EM CHAPA PLANA (NAO INCLUI ACESSORIOS DE FIXACAO)</t>
  </si>
  <si>
    <t>97,17</t>
  </si>
  <si>
    <t>TELHA ISOLANTE COM NUCLEO EM POLIESTIRENO (EPS), E = 50 MM, REVESTIDA EM ACO ZINCADO *0,5* MM COM PRE-PINTURA NAS DUAS FACES, FACE SUPERIOR EM TELHA TRAPEZOIDAL E FACE INFERIOR EM CHAPA PLANA (NAO INCLUI ACESSORIOS DE FIXACAO)</t>
  </si>
  <si>
    <t>104,07</t>
  </si>
  <si>
    <t>TELHA ISOLANTE COM NUCLEO EM POLIESTIRENO (EPS), E = 50 MM, REVESTIDA EM TELHA TRAPEZOIDAL DE ACO ZINCADO *0,5* MM COM PRE-PINTURA NAS DUAS FACES (NAO INCLUI ACESSORIOS DE FIXACAO)</t>
  </si>
  <si>
    <t>TELHA VIDRO TIPO CANAL OU COLONIAL, C = 46 A 50 CM</t>
  </si>
  <si>
    <t>TELHADOR</t>
  </si>
  <si>
    <t>TELHADOR ( MENSALISTA )</t>
  </si>
  <si>
    <t>2.662,08</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</si>
  <si>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</si>
  <si>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</si>
  <si>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</si>
  <si>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</si>
  <si>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</si>
  <si>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</si>
  <si>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</si>
  <si>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</si>
  <si>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</si>
  <si>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</si>
  <si>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</si>
  <si>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AEREO EM ACO GALVANIZADO DN 5/16", COMPRIMENTO DE 350MM, COM BASE DE FIXACAO HORIZONTAL</t>
  </si>
  <si>
    <t>TERMINAL DE VENTILACAO, 100 MM, SERIE NORMAL, ESGOTO PREDIAL</t>
  </si>
  <si>
    <t>15,17</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</si>
  <si>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</si>
  <si>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</si>
  <si>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</si>
  <si>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</si>
  <si>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65,46</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</si>
  <si>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</si>
  <si>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</si>
  <si>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</si>
  <si>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</si>
  <si>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</si>
  <si>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</si>
  <si>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</si>
  <si>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</si>
  <si>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</si>
  <si>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</si>
  <si>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32,10</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</si>
  <si>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</si>
  <si>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</si>
  <si>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</si>
  <si>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</si>
  <si>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</si>
  <si>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</si>
  <si>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</si>
  <si>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756,93</t>
  </si>
  <si>
    <t>TERMOFUSORA PARA TUBOS E CONEXOES EM PPR COM DIAMETROS DE 75 A 110 MM, POTENCIA DE *1100* W, TENSAO 220 V</t>
  </si>
  <si>
    <t>1.062,35</t>
  </si>
  <si>
    <t>TERRA VEGETAL (ENSACADA)</t>
  </si>
  <si>
    <t>TERRA VEGETAL (GRANEL)</t>
  </si>
  <si>
    <t>154,28</t>
  </si>
  <si>
    <t>TESTEIRA ANTIDERRAPANTE PARA PISO VINILICO *5 X 2,5* CM, E = 2 MM</t>
  </si>
  <si>
    <t>TIJOLO CERAMICO LAMINADO 5,5 X 11 X 23 CM</t>
  </si>
  <si>
    <t>TIJOLO CERAMICO MACICO *5 X 10 X 20* CM</t>
  </si>
  <si>
    <t>TIJOLO CERAMICO MACICO APARENTE *6 X 12 X 24* CM</t>
  </si>
  <si>
    <t>TIJOLO CERAMICO MACICO APARENTE 2 FUROS, *6,5 X 10 X 20* CM</t>
  </si>
  <si>
    <t>TIJOLO CERAMICO REFRATARIO 2,5 X 11,4 X 22,9 CM</t>
  </si>
  <si>
    <t>TIJOLO CERAMICO REFRATARIO 6,3 X 11,4 X 22,9 CM</t>
  </si>
  <si>
    <t>TIL PARA LIGACAO PREDIAL, EM PVC, JE, BBB, DN 100 X 100 MM, PARA REDE COLETORA ESGOTO (NBR 10569)</t>
  </si>
  <si>
    <t>TIL TUBO QUEDA, EM PVC, JE, BBB, DN 100 X 100 MM, PARA REDE COLETORA DE ESGOTO (NBR 10569)</t>
  </si>
  <si>
    <t>267,83</t>
  </si>
  <si>
    <t>TINTA A BASE DE RESINA ACRILICA EMULSIONADA EM AGUA, PARA SINALIZACAO HORIZONTAL VIARIA (NBR 13699)</t>
  </si>
  <si>
    <t>TINTA A BASE DE RESINA ACRILICA, PARA SINALIZACAO HORIZONTAL VIARIA (NBR 11862)</t>
  </si>
  <si>
    <t>14,54</t>
  </si>
  <si>
    <t>TINTA A OLEO BRILHANTE PARA MADEIRA E METAIS</t>
  </si>
  <si>
    <t>72,24</t>
  </si>
  <si>
    <t>TINTA ACRILICA PARA CERAMICA</t>
  </si>
  <si>
    <t>TINTA ACRILICA PREMIUM PARA PISO</t>
  </si>
  <si>
    <t>TINTA ACRILICA PREMIUM, COR BRANCO  FOSCO</t>
  </si>
  <si>
    <t>67,10</t>
  </si>
  <si>
    <t>TINTA ACRILICA PREMIUM, COR BRANCO FOSCO</t>
  </si>
  <si>
    <t>TINTA ASFALTICA IMPERMEABILIZANTE DILUIDA EM SOLVENTE, PARA MATERIAIS CIMENTICIOS, METAL E MADEIRA</t>
  </si>
  <si>
    <t>TINTA ASFALTICA IMPERMEABILIZANTE DISPERSA EM AGUA, PARA MATERIAIS CIMENTICIOS</t>
  </si>
  <si>
    <t>TINTA BORRACHA CLORADA, ACABAMENTO SEMIBRILHO, BRANCA</t>
  </si>
  <si>
    <t>76,45</t>
  </si>
  <si>
    <t>TINTA BORRACHA CLORADA, ACABAMENTO SEMIBRILHO, CORES VIVAS</t>
  </si>
  <si>
    <t>82,39</t>
  </si>
  <si>
    <t>TINTA BORRACHA, CLORADA, ACABAMENTO SEMIBRILHO, PRETA</t>
  </si>
  <si>
    <t>77,14</t>
  </si>
  <si>
    <t>TINTA EPOXI PREMIUM, BRANCA</t>
  </si>
  <si>
    <t>TINTA ESMALTE SINTETICO GRAFITE COM PROTECAO PARA METAIS FERROSOS</t>
  </si>
  <si>
    <t>TINTA ESMALTE SINTETICO PREMIUM ACETINADO</t>
  </si>
  <si>
    <t>TINTA ESMALTE SINTETICO PREMIUM BRILHANTE</t>
  </si>
  <si>
    <t>TINTA ESMALTE SINTETICO PREMIUM FOSCO</t>
  </si>
  <si>
    <t>TINTA LATEX ACRILICA ECONOMICA, COR BRANCA</t>
  </si>
  <si>
    <t>TINTA LATEX ACRILICA STANDARD, COR BRANCA</t>
  </si>
  <si>
    <t>TINTA LATEX PVA PREMIUM,  COR BRANCA</t>
  </si>
  <si>
    <t>TINTA LATEX PVA PREMIUM, COR BRANCA</t>
  </si>
  <si>
    <t>TINTA LATEX PVA STANDARD, COR BRANCA</t>
  </si>
  <si>
    <t>TINTA MINERAL IMPERMEAVEL EM PO, BRANCA</t>
  </si>
  <si>
    <t>TINTA PROTETORA SUPERFICIE METALICA ALUMINIO</t>
  </si>
  <si>
    <t>TINTA/REVESTIMENTO  A BASE DE RESINA EPOXI COM ALCATRAO, BICOMPONENTE</t>
  </si>
  <si>
    <t>39,58</t>
  </si>
  <si>
    <t>TINTA/REVESTIMENTO A BASE DE RESINA EPOXI COM ALCATRAO, BICOMPONENTE</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</si>
  <si>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</si>
  <si>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</si>
  <si>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</si>
  <si>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</si>
  <si>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</si>
  <si>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36,19</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</si>
  <si>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</si>
  <si>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</si>
  <si>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</si>
  <si>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</si>
  <si>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</si>
  <si>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</si>
  <si>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</si>
  <si>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</si>
  <si>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</si>
  <si>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</si>
  <si>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</si>
  <si>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</si>
  <si>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</si>
  <si>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</si>
  <si>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4.959,15</t>
  </si>
  <si>
    <t>TORNEIRA CROMADA COM BICO PARA JARDIM/TANQUE 1/2 " OU 3/4 " (REF 1153)</t>
  </si>
  <si>
    <t>45,55</t>
  </si>
  <si>
    <t>TORNEIRA CROMADA CURTA SEM BICO PARA TANQUE, PADRAO POPULAR, 1/2 " OU 3/4 " (REF 1140)</t>
  </si>
  <si>
    <t>TORNEIRA CROMADA CURTA SEM BICO PARA USO GERAL  1/2 " OU 3/4 " (REF 1152)</t>
  </si>
  <si>
    <t>31,83</t>
  </si>
  <si>
    <t>TORNEIRA CROMADA DE MESA PARA COZINHA BICA MOVEL COM AREJADOR 1/2 " OU 3/4 " (REF 1167)</t>
  </si>
  <si>
    <t>77,30</t>
  </si>
  <si>
    <t>TORNEIRA CROMADA DE MESA PARA LAVATORIO COM SENSOR DE PRESENCA</t>
  </si>
  <si>
    <t>497,21</t>
  </si>
  <si>
    <t>TORNEIRA CROMADA DE MESA PARA LAVATORIO TEMPORIZADA PRESSAO BICA BAIXA</t>
  </si>
  <si>
    <t>128,01</t>
  </si>
  <si>
    <t>TORNEIRA CROMADA DE MESA PARA LAVATORIO, BICA ALTA (REF 1195)</t>
  </si>
  <si>
    <t>65,96</t>
  </si>
  <si>
    <t>TORNEIRA CROMADA DE MESA PARA LAVATORIO, PADRAO POPULAR, 1/2 " OU 3/4 " (REF 1193)</t>
  </si>
  <si>
    <t>TORNEIRA CROMADA DE PAREDE LONGA PARA LAVATORIO (REF 1178)</t>
  </si>
  <si>
    <t>126,08</t>
  </si>
  <si>
    <t>TORNEIRA CROMADA DE PAREDE PARA COZINHA BICA MOVEL COM AREJADOR 1/2 " OU 3/4 " (REF 1168)</t>
  </si>
  <si>
    <t>TORNEIRA CROMADA DE PAREDE PARA COZINHA COM AREJADOR 1/2 " OU 3/4 " (REF 1157)</t>
  </si>
  <si>
    <t>77,06</t>
  </si>
  <si>
    <t>TORNEIRA CROMADA DE PAREDE PARA COZINHA COM AREJADOR, PADRAO POPULAR, 1/2 " OU 3/4 " (REF 1159)</t>
  </si>
  <si>
    <t>TORNEIRA CROMADA DE PAREDE PARA COZINHA SEM AREJADOR, PADRAO POPULAR, 1/2 " OU 3/4 " (REF 1158)</t>
  </si>
  <si>
    <t>31,75</t>
  </si>
  <si>
    <t>TORNEIRA CROMADA SEM BICO PARA TANQUE 1/2 " OU 3/4 " (REF 1143)</t>
  </si>
  <si>
    <t>TORNEIRA CROMADA SEM BICO PARA TANQUE, PADRAO POPULAR, 1/2 " OU 3/4 " (REF 1126)</t>
  </si>
  <si>
    <t>TORNEIRA DE BOIA CONVENCIONAL PARA CAIXA D'AGUA, 1.1/2", COM HASTE E TORNEIRA METALICOS E BALAO PLASTICO</t>
  </si>
  <si>
    <t>TORNEIRA DE BOIA CONVENCIONAL PARA CAIXA D'AGUA, 1.1/4", COM HASTE E TORNEIRA METALICOS E BALAO PLASTICO</t>
  </si>
  <si>
    <t>TORNEIRA DE BOIA CONVENCIONAL PARA CAIXA D'AGUA, 1/2", COM HASTE E TORNEIRA METALICOS E BALAO PLASTICO</t>
  </si>
  <si>
    <t>TORNEIRA DE BOIA CONVENCIONAL PARA CAIXA D'AGUA, 1", COM HASTE E TORNEIRA METALICOS E BALAO PLASTICO</t>
  </si>
  <si>
    <t>TORNEIRA DE BOIA CONVENCIONAL PARA CAIXA D'AGUA, 2", COM HASTE E TORNEIRA METALICOS E BALAO PLASTICO</t>
  </si>
  <si>
    <t>TORNEIRA DE BOIA CONVENCIONAL PARA CAIXA D'AGUA, 3/4", COM HASTE E TORNEIRA METALICOS E BALAO PLASTICO</t>
  </si>
  <si>
    <t>TORNEIRA DE BOIA VAZAO TOTAL PARA CAIXA D'AGUA, 1/2", COM HASTE E TORNEIRA METALICOS E BALAO PLASTICO</t>
  </si>
  <si>
    <t>TORNEIRA DE BOIA VAZAO TOTAL PARA CAIXA D'AGUA, 1", COM HASTE E TORNEIRA METALICOS E BALAO PLASTICO</t>
  </si>
  <si>
    <t>TORNEIRA DE BOIA VAZAO TOTAL PARA CAIXA D'AGUA, 3/4", COM HASTE E TORNEIRA METALICOS E BALAO PLASTICO</t>
  </si>
  <si>
    <t>TORNEIRA ELETRICA DE PAREDE, BICA ALTA, PARA COZINHA, 5500 W (110/220 V)</t>
  </si>
  <si>
    <t>120,99</t>
  </si>
  <si>
    <t>TORNEIRA METAL AMARELO COM BICO PARA JARDIM, PADRAO POPULAR, 1/2 " OU 3/4 " (REF 1128)</t>
  </si>
  <si>
    <t>TORNEIRA METAL AMARELO CURTA SEM BICO PARA TANQUE, PADRAO POPULAR, 1/2 " OU 3/4 " (REF 1120)</t>
  </si>
  <si>
    <t>TORNEIRA METALICA DE BOIA CONVENCIONAL PARA CAIXA D'AGUA, 1/2 ", COM HASTE, TORNEIRA E BALAO METALICOS</t>
  </si>
  <si>
    <t>TORNEIRA METALICA DE BOIA CONVENCIONAL PARA CAIXA D'AGUA, 3/4 ", COM HASTE, TORNEIRA E BALAO METALICOS</t>
  </si>
  <si>
    <t>TORNEIRA PLASTICA DE BOIA CONVENCIONAL PARA CAIXA DE AGUA,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</si>
  <si>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</si>
  <si>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</si>
  <si>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</si>
  <si>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</si>
  <si>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52.005,85</t>
  </si>
  <si>
    <t>TRANSFORMADOR TRIFASICO DE DISTRIBUICAO, POTENCIA DE 112,5 KVA, TENSAO NOMINAL DE 15 KV, TENSAO SECUNDARIA DE 220/127V, EM OLEO ISOLANTE TIPO MINERAL</t>
  </si>
  <si>
    <t>8.038,99</t>
  </si>
  <si>
    <t>TRANSFORMADOR TRIFASICO DE DISTRIBUICAO, POTENCIA DE 15 KVA, TENSAO NOMINAL DE 15 KV, TENSAO SECUNDARIA DE 220/127V, EM OLEO ISOLANTE TIPO MINERAL</t>
  </si>
  <si>
    <t>3.687,61</t>
  </si>
  <si>
    <t>TRANSFORMADOR TRIFASICO DE DISTRIBUICAO, POTENCIA DE 150 KVA, TENSAO NOMINAL DE 15 KV, TENSAO SECUNDARIA DE 220/127V, EM OLEO ISOLANTE TIPO MINERAL</t>
  </si>
  <si>
    <t>10.139,08</t>
  </si>
  <si>
    <t>TRANSFORMADOR TRIFASICO DE DISTRIBUICAO, POTENCIA DE 1500 KVA, TENSAO NOMINAL DE 15 KV, TENSAO SECUNDARIA DE 220/127V, EM OLEO ISOLANTE TIPO MINERAL</t>
  </si>
  <si>
    <t>65.759,59</t>
  </si>
  <si>
    <t>TRANSFORMADOR TRIFASICO DE DISTRIBUICAO, POTENCIA DE 225 KVA, TENSAO NOMINAL DE 15 KV, TENSAO SECUNDARIA DE 220/127V, EM OLEO ISOLANTE TIPO MINERAL</t>
  </si>
  <si>
    <t>14.223,64</t>
  </si>
  <si>
    <t>TRANSFORMADOR TRIFASICO DE DISTRIBUICAO, POTENCIA DE 30 KVA, TENSAO NOMINAL DE 15 KV, TENSAO SECUNDARIA DE 220/127V, EM OLEO ISOLANTE TIPO MINERAL</t>
  </si>
  <si>
    <t>4.504,15</t>
  </si>
  <si>
    <t>TRANSFORMADOR TRIFASICO DE DISTRIBUICAO, POTENCIA DE 300 KVA, TENSAO NOMINAL DE 15 KV, TENSAO SECUNDARIA DE 220/127V, EM OLEO ISOLANTE TIPO MINERAL</t>
  </si>
  <si>
    <t>16.594,25</t>
  </si>
  <si>
    <t>TRANSFORMADOR TRIFASICO DE DISTRIBUICAO, POTENCIA DE 45 KVA, TENSAO NOMINAL DE 15 KV, TENSAO SECUNDARIA DE 220/127V, EM OLEO ISOLANTE TIPO MINERAL</t>
  </si>
  <si>
    <t>5.030,95</t>
  </si>
  <si>
    <t>TRANSFORMADOR TRIFASICO DE DISTRIBUICAO, POTENCIA DE 500 KVA, TENSAO NOMINAL DE 15 KV, TENSAO SECUNDARIA DE 220/127V, EM OLEO ISOLANTE TIPO MINERAL</t>
  </si>
  <si>
    <t>27.079,18</t>
  </si>
  <si>
    <t>TRANSFORMADOR TRIFASICO DE DISTRIBUICAO, POTENCIA DE 75 KVA, TENSAO NOMINAL DE 15 KV, TENSAO SECUNDARIA DE 220/127V, EM OLEO ISOLANTE TIPO MINERAL</t>
  </si>
  <si>
    <t>6.506,00</t>
  </si>
  <si>
    <t>TRANSFORMADOR TRIFASICO DE DISTRIBUICAO, POTENCIA DE 750 KVA, TENSAO NOMINAL DE 15 KV, TENSAO SECUNDARIA DE 220/127V, EM OLEO ISOLANTE TIPO MINERAL</t>
  </si>
  <si>
    <t>37.143,72</t>
  </si>
  <si>
    <t>TRANSPORTE - HORISTA (COLETADO CAIXA)</t>
  </si>
  <si>
    <t>TRANSPORTE - MENSALISTA (COLETADO CAIXA)</t>
  </si>
  <si>
    <t>TRATOR DE ESTEIRAS, POTENCIA BRUTA DE 133 HP, PESO OPERACIONAL DE 14 T, COM LAMINA COM CAPACIDADE DE 3,00 M3</t>
  </si>
  <si>
    <t>556.574,90</t>
  </si>
  <si>
    <t>TRATOR DE ESTEIRAS, POTENCIA BRUTA DE 347 HP, PESO OPERACIONAL DE 38,5 T, COM ESCARIFICADOR E LAMINA COM CAPACIDADE DE 4,70M3</t>
  </si>
  <si>
    <t>2.292.892,77</t>
  </si>
  <si>
    <t>TRATOR DE ESTEIRAS, POTENCIA DE 100 HP, PESO OPERACIONAL DE 9,4 T, COM LAMINA COM CAPACIDADE DE 2,19 M3</t>
  </si>
  <si>
    <t>539.959,00</t>
  </si>
  <si>
    <t>TRATOR DE ESTEIRAS, POTENCIA DE 150 HP, PESO OPERACIONAL DE 16,7 T, COM RODA MOTRIZ ELEVADA E LAMINA COM CONTATO DE 3,18M3</t>
  </si>
  <si>
    <t>TRATOR DE ESTEIRAS, POTENCIA DE 170 HP, PESO OPERACIONAL DE 19 T, COM LAMINA COM CAPACIDADE DE 5,2 M3</t>
  </si>
  <si>
    <t>695.718,59</t>
  </si>
  <si>
    <t>TRATOR DE ESTEIRAS, POTENCIA DE 347 HP, PESO OPERACIONAL DE 38,5 T, COM LAMINA COM CAPACIDADE DE 8,70M3</t>
  </si>
  <si>
    <t>TRATOR DE ESTEIRAS, POTENCIA NO VOLANTE DE 200 HP, PESO OPERACIONAL DE 20,1 T, COM RODA MOTRIZ ELEVADA E LAMINA COM CAPACIDADE DE 3,89 M3</t>
  </si>
  <si>
    <t>1.031.204,86</t>
  </si>
  <si>
    <t>TRATOR DE ESTEIRAS, POTENCIA 125 HP, PESO OPERACIONAL DE 12,9 T, COM LAMINA COM CAPACIDADE DE 2,7 M3</t>
  </si>
  <si>
    <t>565.137,58</t>
  </si>
  <si>
    <t>TRATOR DE PNEUS COM POTENCIA DE 105 CV, TRACAO 4 X 4, PESO COM LASTRO DE 5775 KG</t>
  </si>
  <si>
    <t>156.028,02</t>
  </si>
  <si>
    <t>TRATOR DE PNEUS COM POTENCIA DE 122 CV, TRACAO 4 X 4, PESO COM LASTRO DE 4510 KG</t>
  </si>
  <si>
    <t>180.794,38</t>
  </si>
  <si>
    <t>TRATOR DE PNEUS COM POTENCIA DE 15 CV, PESO COM LASTRO DE 1160 KG</t>
  </si>
  <si>
    <t>53.247,65</t>
  </si>
  <si>
    <t>TRATOR DE PNEUS COM POTENCIA DE 50 CV, TRACAO 4 X 2, PESO COM LASTRO DE 2714 KG</t>
  </si>
  <si>
    <t>86.349,12</t>
  </si>
  <si>
    <t>TRATOR DE PNEUS COM POTENCIA DE 85 CV, TRACAO 4 X 4, PESO COM LASTRO DE 4675 KG</t>
  </si>
  <si>
    <t>132.500,00</t>
  </si>
  <si>
    <t>TRATOR DE PNEUS COM POTENCIA DE 85 CV, TURBO,  PESO COM LASTRO DE 4900 KG</t>
  </si>
  <si>
    <t>127.639,59</t>
  </si>
  <si>
    <t>TRATOR DE PNEUS COM POTENCIA DE 95 CV, TRACAO 4 X 4, PESO MAXIMO DE 5225 KG</t>
  </si>
  <si>
    <t>142.406,53</t>
  </si>
  <si>
    <t>TRAVA-QUEDAS EM ACO PARA CORDA DE 12 MM, EXTENSOR DE 25 X 300 MM, COM MOSQUETAO TIPO GANCHO TRAVA DUPLA</t>
  </si>
  <si>
    <t>105,75</t>
  </si>
  <si>
    <t>TRELICA NERVURADA (ESPACADOR), ALTURA = 120,0 MM, DIAMETRO DOS BANZOS INFERIORES E SUPERIOR = 6,0 MM, DIAMETRO DA DIAGONAL = 4,2 MM (COLETADO CAIXA)</t>
  </si>
  <si>
    <t>TRILHO EM ALUMINIO "U", COM ABAULADO PARA ROLDANA DE PORTA DE CORRER, *40 X 40* MM</t>
  </si>
  <si>
    <t>TRILHO QUADRADO, EM ALUMINIO (VERGALHAO MACICO), 1/4", (*6 X 6* CM), PARA RODIZIOS</t>
  </si>
  <si>
    <t>TRINCO / FECHO TIPO AVIAO, EM ZAMAC CROMADO, *60* MM, PARA JANELAS - INCLUI PARAFUSOS</t>
  </si>
  <si>
    <t>TROLEY MANUAL CAPACIDADE 1 T</t>
  </si>
  <si>
    <t>561,91</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</si>
  <si>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</si>
  <si>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</si>
  <si>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</si>
  <si>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</si>
  <si>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24,65</t>
  </si>
  <si>
    <t>TUBO ACO CARBONO COM COSTURA, NBR 5580, CLASSE L, DN = 80 MM, E = 3,35 MM, 7,07 KG/M</t>
  </si>
  <si>
    <t>52,31</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</si>
  <si>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</si>
  <si>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</si>
  <si>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</si>
  <si>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</si>
  <si>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42,74</t>
  </si>
  <si>
    <t>TUBO ACO CARBONO SEM COSTURA 1/2", E= *2,77 MM, SCHEDULE 40, *1,27 KG/M</t>
  </si>
  <si>
    <t>19,06</t>
  </si>
  <si>
    <t>TUBO ACO CARBONO SEM COSTURA 1/2", E= *3,73 MM, SCHEDULE 80, *1,62 KG/M</t>
  </si>
  <si>
    <t>TUBO ACO CARBONO SEM COSTURA 14", E= *11,13 MM, SCHEDULE 40, *94,55 KG/M</t>
  </si>
  <si>
    <t>906,35</t>
  </si>
  <si>
    <t>TUBO ACO CARBONO SEM COSTURA 2 1/2", E = 5,16 MM, SCHEDULE 40 (8,62 KG/M)</t>
  </si>
  <si>
    <t>TUBO ACO CARBONO SEM COSTURA 2", E= *3,91* MM, SCHEDULE 40, *5,43* KG/M</t>
  </si>
  <si>
    <t>52,45</t>
  </si>
  <si>
    <t>TUBO ACO CARBONO SEM COSTURA 20", E= *12,70 MM, SCHEDULE 30, *154,97 KG/M</t>
  </si>
  <si>
    <t>1.739,10</t>
  </si>
  <si>
    <t>TUBO ACO CARBONO SEM COSTURA 20", E= *6,35 MM,  SCHEDULE 10, *78,46 KG/M</t>
  </si>
  <si>
    <t>963,72</t>
  </si>
  <si>
    <t>TUBO ACO CARBONO SEM COSTURA 3/4", E= *2,87 MM, SCHEDULE 40, *1,69 KG/M</t>
  </si>
  <si>
    <t>26,00</t>
  </si>
  <si>
    <t>TUBO ACO CARBONO SEM COSTURA 3/4", E= *3,91 MM, SCHEDULE 80, *2,19 KG/M.</t>
  </si>
  <si>
    <t>TUBO ACO CARBONO SEM COSTURA 4", E= *6,02 MM, SCHEDULE 40, *16,06 KG/M</t>
  </si>
  <si>
    <t>155,67</t>
  </si>
  <si>
    <t>TUBO ACO CARBONO SEM COSTURA 4", E= *8,56 MM, SCHEDULE 80, *22,31 KG/M</t>
  </si>
  <si>
    <t>222,54</t>
  </si>
  <si>
    <t>TUBO ACO CARBONO SEM COSTURA 6", E= *10,97 MM, SCHEDULE 80, *42,56 KG/M</t>
  </si>
  <si>
    <t>419,59</t>
  </si>
  <si>
    <t>TUBO ACO CARBONO SEM COSTURA 6", E= 7,11 MM,  SCHEDULE 40, *28,26 KG/M</t>
  </si>
  <si>
    <t>274,88</t>
  </si>
  <si>
    <t>TUBO ACO CARBONO SEM COSTURA 8", E= *12,70 MM, SCHEDULE 80, *64,64 KG/M</t>
  </si>
  <si>
    <t>551,42</t>
  </si>
  <si>
    <t>TUBO ACO CARBONO SEM COSTURA 8", E= *6,35 MM,  SCHEDULE 20, *33,27 KG/M</t>
  </si>
  <si>
    <t>318,92</t>
  </si>
  <si>
    <t>TUBO ACO CARBONO SEM COSTURA 8", E= *7,04 MM, SCHEDULE 30, *36,75 KG/M</t>
  </si>
  <si>
    <t>347,91</t>
  </si>
  <si>
    <t>TUBO ACO CARBONO SEM COSTURA 8", E= *8,18 MM, SCHEDULE 40, *42,55 KG/M</t>
  </si>
  <si>
    <t>413,87</t>
  </si>
  <si>
    <t>TUBO ACO GALVANIZADO COM COSTURA, CLASSE LEVE, DN 100 MM ( 4"),  E = 3,75 MM,  *10,55* KG/M (NBR 5580)</t>
  </si>
  <si>
    <t>114,28</t>
  </si>
  <si>
    <t>TUBO ACO GALVANIZADO COM COSTURA, CLASSE LEVE, DN 15 MM ( 1/2"),  E = 2,25 MM,  *1,2* KG/M (NBR 5580)</t>
  </si>
  <si>
    <t>TUBO ACO GALVANIZADO COM COSTURA, CLASSE LEVE, DN 20 MM ( 3/4"),  E = 2,25 MM,  *1,3* KG/M (NBR 5580)</t>
  </si>
  <si>
    <t>17,38</t>
  </si>
  <si>
    <t>TUBO ACO GALVANIZADO COM COSTURA, CLASSE LEVE, DN 25 MM ( 1"),  E = 2,65 MM,  *2,11* KG/M (NBR 5580)</t>
  </si>
  <si>
    <t>23,34</t>
  </si>
  <si>
    <t>TUBO ACO GALVANIZADO COM COSTURA, CLASSE LEVE, DN 32 MM ( 1 1/4"),  E = 2,65 MM,  *2,71* KG/M (NBR 5580)</t>
  </si>
  <si>
    <t>34,02</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</si>
  <si>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</si>
  <si>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</si>
  <si>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</si>
  <si>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</si>
  <si>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</si>
  <si>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</si>
  <si>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</si>
  <si>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</si>
  <si>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</si>
  <si>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67,34</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</si>
  <si>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</si>
  <si>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</si>
  <si>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</si>
  <si>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90,62</t>
  </si>
  <si>
    <t>TUBO ACO GALVANIZADO COM COSTURA, CLASSE MEDIA, DN 4", E = 4,50* MM, PESO 12,10* KG/M (NBR 5580)</t>
  </si>
  <si>
    <t>124,80</t>
  </si>
  <si>
    <t>TUBO ACO GALVANIZADO COM COSTURA, CLASSE MEDIA, DN 5", E = *5,40* MM, PESO *17,80* KG/M (NBR 5580)</t>
  </si>
  <si>
    <t>186,85</t>
  </si>
  <si>
    <t>TUBO ACO GALVANIZADO COM COSTURA, CLASSE MEDIA, DN 6", E = 4,85* MM, PESO 19,68* KG/M (NBR 5580)</t>
  </si>
  <si>
    <t>202,64</t>
  </si>
  <si>
    <t>TUBO ACO INDUSTRIAL DN 2" (50,8 MM) E=1,50MM, PESO= 1,8237 KG/M</t>
  </si>
  <si>
    <t>TUBO COLETOR DE ESGOTO PVC, JEI, DN 100 MM (NBR  7362)</t>
  </si>
  <si>
    <t>TUBO COLETOR DE ESGOTO PVC, JEI, DN 200 MM (NBR 7362)</t>
  </si>
  <si>
    <t>64,48</t>
  </si>
  <si>
    <t>TUBO COLETOR DE ESGOTO PVC, JEI, DN 250 MM (NBR 7362)</t>
  </si>
  <si>
    <t>TUBO COLETOR DE ESGOTO PVC, JEI, DN 300 MM (NBR 7362)</t>
  </si>
  <si>
    <t>177,60</t>
  </si>
  <si>
    <t>TUBO COLETOR DE ESGOTO PVC, JEI, DN 350 MM (NBR 7362)</t>
  </si>
  <si>
    <t>TUBO COLETOR DE ESGOTO PVC, JEI, DN 400 MM (NBR 7362)</t>
  </si>
  <si>
    <t>284,90</t>
  </si>
  <si>
    <t>TUBO COLETOR DE ESGOTO, PVC, JEI, DN 150 MM  (NBR 7362)</t>
  </si>
  <si>
    <t>TUBO CONCRETO ARMADO, CLASSE EA-2, PB JE, DN 1000 MM, PARA ESGOTO SANITARIO (NBR 8890)</t>
  </si>
  <si>
    <t>354,72</t>
  </si>
  <si>
    <t>TUBO CONCRETO ARMADO, CLASSE EA-2, PB JE, DN 300 MM, PARA ESGOTO SANITARIO (NBR 8890)</t>
  </si>
  <si>
    <t>72,25</t>
  </si>
  <si>
    <t>TUBO CONCRETO ARMADO, CLASSE EA-2, PB JE, DN 400 MM, PARA ESGOTO SANITARIO (NBR 8890)</t>
  </si>
  <si>
    <t>TUBO CONCRETO ARMADO, CLASSE EA-2, PB JE, DN 500 MM, PARA ESGOTO SANITARIO (NBR 8890)</t>
  </si>
  <si>
    <t>124,40</t>
  </si>
  <si>
    <t>TUBO CONCRETO ARMADO, CLASSE EA-2, PB JE, DN 600 MM, PARA ESGOTO SANITARIO (NBR 8890)</t>
  </si>
  <si>
    <t>167,47</t>
  </si>
  <si>
    <t>TUBO CONCRETO ARMADO, CLASSE EA-2, PB JE, DN 700 MM, PARA ESGOTO SANITARIO (NBR 8890)</t>
  </si>
  <si>
    <t>193,05</t>
  </si>
  <si>
    <t>TUBO CONCRETO ARMADO, CLASSE EA-2, PB JE, DN 800 MM, PARA ESGOTO SANITARIO (NBR 8890)</t>
  </si>
  <si>
    <t>240,41</t>
  </si>
  <si>
    <t>TUBO CONCRETO ARMADO, CLASSE EA-2, PB JE, DN 900 MM, PARA ESGOTO SANITARIO (NBR 8890)</t>
  </si>
  <si>
    <t>326,71</t>
  </si>
  <si>
    <t>TUBO CONCRETO ARMADO, CLASSE EA-3, PB JE, DN 1000 MM, PARA ESGOTO SANITARIO (NBR 8890)</t>
  </si>
  <si>
    <t>447,79</t>
  </si>
  <si>
    <t>TUBO CONCRETO ARMADO, CLASSE EA-3, PB JE, DN 400 MM, PARA ESGOTO SANITARIO (NBR 8890)</t>
  </si>
  <si>
    <t>120,09</t>
  </si>
  <si>
    <t>TUBO CONCRETO ARMADO, CLASSE EA-3, PB JE, DN 500 MM, PARA ESGOTO SANITARIO (NBR 8890)</t>
  </si>
  <si>
    <t>156,30</t>
  </si>
  <si>
    <t>TUBO CONCRETO ARMADO, CLASSE EA-3, PB JE, DN 600 MM, PARA ESGOTO SANITARIO (NBR 8890)</t>
  </si>
  <si>
    <t>206,40</t>
  </si>
  <si>
    <t>TUBO CONCRETO ARMADO, CLASSE EA-3, PB JE, DN 700 MM, PARA ESGOTO SANITARIO (NBR 8890)</t>
  </si>
  <si>
    <t>230,16</t>
  </si>
  <si>
    <t>TUBO CONCRETO ARMADO, CLASSE EA-3, PB JE, DN 800 MM, PARA ESGOTO SANITARIO (NBR 8890)</t>
  </si>
  <si>
    <t>283,16</t>
  </si>
  <si>
    <t>TUBO CONCRETO ARMADO, CLASSE EA-3, PB JE, DN 900 MM, PARA ESGOTO SANITARIO (NBR 8890)</t>
  </si>
  <si>
    <t>409,37</t>
  </si>
  <si>
    <t>TUBO CONCRETO ARMADO, CLASSE PA-1, PB, DN 1000 MM, PARA AGUAS PLUVIAIS (NBR 8890)</t>
  </si>
  <si>
    <t>207,56</t>
  </si>
  <si>
    <t>TUBO CONCRETO ARMADO, CLASSE PA-1, PB, DN 1100 MM, PARA AGUAS PLUVIAIS (NBR 8890)</t>
  </si>
  <si>
    <t>242,29</t>
  </si>
  <si>
    <t>TUBO CONCRETO ARMADO, CLASSE PA-1, PB, DN 1200 MM, PARA AGUAS PLUVIAIS (NBR 8890)</t>
  </si>
  <si>
    <t>294,15</t>
  </si>
  <si>
    <t>TUBO CONCRETO ARMADO, CLASSE PA-1, PB, DN 1500 MM, PARA AGUAS PLUVIAIS (NBR 8890)</t>
  </si>
  <si>
    <t>437,52</t>
  </si>
  <si>
    <t>TUBO CONCRETO ARMADO, CLASSE PA-1, PB, DN 2000 MM, PARA AGUAS PLUVIAIS (NBR 8890)</t>
  </si>
  <si>
    <t>953,20</t>
  </si>
  <si>
    <t>TUBO CONCRETO ARMADO, CLASSE PA-1, PB, DN 300 MM, PARA AGUAS PLUVIAIS (NBR 8890)</t>
  </si>
  <si>
    <t>51,46</t>
  </si>
  <si>
    <t>TUBO CONCRETO ARMADO, CLASSE PA-1, PB, DN 400 MM, PARA AGUAS PLUVIAIS (NBR 8890)</t>
  </si>
  <si>
    <t>TUBO CONCRETO ARMADO, CLASSE PA-1, PB, DN 500 MM, PARA AGUAS PLUVIAIS (NBR 8890)</t>
  </si>
  <si>
    <t>TUBO CONCRETO ARMADO, CLASSE PA-1, PB, DN 600 MM, PARA AGUAS PLUVIAIS (NBR 8890)</t>
  </si>
  <si>
    <t>TUBO CONCRETO ARMADO, CLASSE PA-1, PB, DN 700 MM, PARA AGUAS PLUVIAIS (NBR 8890)</t>
  </si>
  <si>
    <t>133,34</t>
  </si>
  <si>
    <t>TUBO CONCRETO ARMADO, CLASSE PA-1, PB, DN 800 MM, PARA AGUAS PLUVIAIS (NBR 8890)</t>
  </si>
  <si>
    <t>151,21</t>
  </si>
  <si>
    <t>TUBO CONCRETO ARMADO, CLASSE PA-1, PB, DN 900 MM, PARA AGUAS PLUVIAIS (NBR 8890)</t>
  </si>
  <si>
    <t>186,68</t>
  </si>
  <si>
    <t>TUBO CONCRETO ARMADO, CLASSE PA-2, PB, DN 1000 MM, PARA AGUAS PLUVIAIS (NBR 8890)</t>
  </si>
  <si>
    <t>229,22</t>
  </si>
  <si>
    <t>TUBO CONCRETO ARMADO, CLASSE PA-2, PB, DN 1100 MM, PARA AGUAS PLUVIAIS (NBR 8890)</t>
  </si>
  <si>
    <t>246,65</t>
  </si>
  <si>
    <t>TUBO CONCRETO ARMADO, CLASSE PA-2, PB, DN 1200 MM, PARA AGUAS PLUVIAIS (NBR 8890)</t>
  </si>
  <si>
    <t>333,37</t>
  </si>
  <si>
    <t>TUBO CONCRETO ARMADO, CLASSE PA-2, PB, DN 1500 MM, PARA AGUAS PLUVIAIS (NBR 8890)</t>
  </si>
  <si>
    <t>513,70</t>
  </si>
  <si>
    <t>TUBO CONCRETO ARMADO, CLASSE PA-2, PB, DN 2000 MM, PARA AGUAS PLUVIAIS (NBR 8890)</t>
  </si>
  <si>
    <t>1.115,59</t>
  </si>
  <si>
    <t>TUBO CONCRETO ARMADO, CLASSE PA-2, PB, DN 300 MM, PARA AGUAS PLUVIAIS (NBR 8890)</t>
  </si>
  <si>
    <t>54,12</t>
  </si>
  <si>
    <t>TUBO CONCRETO ARMADO, CLASSE PA-2, PB, DN 400 MM, PARA AGUAS PLUVIAIS (NBR 8890)</t>
  </si>
  <si>
    <t>57,52</t>
  </si>
  <si>
    <t>TUBO CONCRETO ARMADO, CLASSE PA-2, PB, DN 500 MM, PARA AGUAS PLUVIAIS (NBR 8890)</t>
  </si>
  <si>
    <t>69,68</t>
  </si>
  <si>
    <t>TUBO CONCRETO ARMADO, CLASSE PA-2, PB, DN 600 MM, PARA AGUAS PLUVIAIS (NBR 8890)</t>
  </si>
  <si>
    <t>91,16</t>
  </si>
  <si>
    <t>TUBO CONCRETO ARMADO, CLASSE PA-2, PB, DN 700 MM, PARA AGUAS PLUVIAIS (NBR 8890)</t>
  </si>
  <si>
    <t>140,57</t>
  </si>
  <si>
    <t>TUBO CONCRETO ARMADO, CLASSE PA-2, PB, DN 800 MM, PARA AGUAS PLUVIAIS (NBR 8890)</t>
  </si>
  <si>
    <t>156,66</t>
  </si>
  <si>
    <t>TUBO CONCRETO ARMADO, CLASSE PA-2, PB, DN 900 MM, PARA AGUAS PLUVIAIS (NBR 8890)</t>
  </si>
  <si>
    <t>235,32</t>
  </si>
  <si>
    <t>TUBO CONCRETO ARMADO, CLASSE PA-3, PB, DN 1000 MM, PARA AGUAS PLUVIAIS (NBR 8890)</t>
  </si>
  <si>
    <t>TUBO CONCRETO ARMADO, CLASSE PA-3, PB, DN 1100 MM, PARA AGUAS PLUVIAIS (NBR 8890)</t>
  </si>
  <si>
    <t>324,22</t>
  </si>
  <si>
    <t>TUBO CONCRETO ARMADO, CLASSE PA-3, PB, DN 1200 MM, PARA AGUAS PLUVIAIS (NBR 8890)</t>
  </si>
  <si>
    <t>421,29</t>
  </si>
  <si>
    <t>TUBO CONCRETO ARMADO, CLASSE PA-3, PB, DN 1500 MM, PARA AGUAS PLUVIAIS (NBR 8890)</t>
  </si>
  <si>
    <t>618,37</t>
  </si>
  <si>
    <t>TUBO CONCRETO ARMADO, CLASSE PA-3, PB, DN 400 MM, PARA AGUAS PLUVIAIS (NBR 8890)</t>
  </si>
  <si>
    <t>TUBO CONCRETO ARMADO, CLASSE PA-3, PB, DN 500 MM, PARA AGUAS PLUVIAIS (NBR 8890)</t>
  </si>
  <si>
    <t>TUBO CONCRETO ARMADO, CLASSE PA-3, PB, DN 600 MM, PARA AGUAS PLUVIAIS (NBR 8890)</t>
  </si>
  <si>
    <t>113,38</t>
  </si>
  <si>
    <t>TUBO CONCRETO ARMADO, CLASSE PA-3, PB, DN 700 MM, PARA AGUAS PLUVIAIS (NBR 8890)</t>
  </si>
  <si>
    <t>166,03</t>
  </si>
  <si>
    <t>TUBO CONCRETO ARMADO, CLASSE PA-3, PB, DN 800 MM, PARA AGUAS PLUVIAIS (NBR 8890)</t>
  </si>
  <si>
    <t>214,33</t>
  </si>
  <si>
    <t>TUBO CONCRETO ARMADO, CLASSE PA-3, PB, DN 900 MM, PARA AGUAS PLUVIAIS (NBR 8890)</t>
  </si>
  <si>
    <t>293,27</t>
  </si>
  <si>
    <t>TUBO CORRUGADO PEAD, PAREDE DUPLA, INTERNA LISA, JEI, DN/DI *1000* MM, PARA SANEAMENTO</t>
  </si>
  <si>
    <t>1.135,72</t>
  </si>
  <si>
    <t>TUBO CORRUGADO PEAD, PAREDE DUPLA, INTERNA LISA, JEI, DN/DI *400* MM, PARA SANEAMENTO</t>
  </si>
  <si>
    <t>323,80</t>
  </si>
  <si>
    <t>TUBO CORRUGADO PEAD, PAREDE DUPLA, INTERNA LISA, JEI, DN/DI *800* MM, PARA SANEAMENTO</t>
  </si>
  <si>
    <t>854,46</t>
  </si>
  <si>
    <t>TUBO CORRUGADO PEAD, PAREDE DUPLA, INTERNA LISA, JEI, DN/DI 1200 MM, PARA SANEAMENTO</t>
  </si>
  <si>
    <t>1.782,50</t>
  </si>
  <si>
    <t>TUBO CORRUGADO PEAD, PAREDE DUPLA, INTERNA LISA, JEI, DN/DI 250 MM, PARA SANEAMENTO</t>
  </si>
  <si>
    <t>124,19</t>
  </si>
  <si>
    <t>TUBO CORRUGADO PEAD, PAREDE DUPLA, INTERNA LISA, JEI, DN/DI 300 MM, PARA SANEAMENTO</t>
  </si>
  <si>
    <t>146,88</t>
  </si>
  <si>
    <t>TUBO CORRUGADO PEAD, PAREDE DUPLA, INTERNA LISA, JEI, DN/DI 600 MM, PARA SANEAMENTO</t>
  </si>
  <si>
    <t>605,48</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</si>
  <si>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</si>
  <si>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</si>
  <si>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</si>
  <si>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</si>
  <si>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</si>
  <si>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</si>
  <si>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</si>
  <si>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</si>
  <si>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</si>
  <si>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</si>
  <si>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74,93</t>
  </si>
  <si>
    <t>TUBO DE BORRACHA ELASTOMERICA FLEXIVEL, PRETA, PARA ISOLAMENTO TERMICO DE TUBULACAO, DN 1 5/8" (42 MM), E= 32 MM, COEFICIENTE DE CONDUTIVIDADE TERMICA 0,036W/mK, VAPOR DE AGUA MAIOR OU IGUAL A 10.000</t>
  </si>
  <si>
    <t>85,52</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</si>
  <si>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</si>
  <si>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</si>
  <si>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</si>
  <si>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</si>
  <si>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102,34</t>
  </si>
  <si>
    <t>TUBO DE BORRACHA ELASTOMERICA FLEXIVEL, PRETA, PARA ISOLAMENTO TERMICO DE TUBULACAO, DN 2 5/8" (*64* MM), E= *32* MM, COEFICIENTE DE CONDUTIVIDADE TERMICA 0,036W/MK, VAPOR DE AGUA MAIOR OU IGUAL A 10.000</t>
  </si>
  <si>
    <t>103,79</t>
  </si>
  <si>
    <t>TUBO DE BORRACHA ELASTOMERICA FLEXIVEL, PRETA, PARA ISOLAMENTO TERMICO DE TUBULACAO, DN 3/4" (18 MM), E= 32 MM, COEFICIENTE DE CONDUTIVIDADE TERMICA 0,036W/mK, VAPOR DE AGUA MAIOR OU IGUAL A 10.000</t>
  </si>
  <si>
    <t>56,79</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</si>
  <si>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</si>
  <si>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</si>
  <si>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</si>
  <si>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45,64</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</si>
  <si>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</si>
  <si>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</si>
  <si>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</si>
  <si>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85,43</t>
  </si>
  <si>
    <t>TUBO DE COBRE CLASSE "A", DN = 1/2 " (15 MM), PARA INSTALACOES DE MEDIA PRESSAO PARA GASES COMBUSTIVEIS E MEDICINAIS</t>
  </si>
  <si>
    <t>TUBO DE COBRE CLASSE "A", DN = 2 1/2 " (66 MM), PARA INSTALACOES DE MEDIA PRESSAO PARA GASES COMBUSTIVEIS E MEDICINAIS</t>
  </si>
  <si>
    <t>189,21</t>
  </si>
  <si>
    <t>TUBO DE COBRE CLASSE "A", DN = 3 " (79 MM), PARA INSTALACOES DE MEDIA PRESSAO PARA GASES COMBUSTIVEIS E MEDICINAIS</t>
  </si>
  <si>
    <t>278,76</t>
  </si>
  <si>
    <t>TUBO DE COBRE CLASSE "A", DN = 3/4 " (22 MM), PARA INSTALACOES DE MEDIA PRESSAO PARA GASES COMBUSTIVEIS E MEDICINAIS</t>
  </si>
  <si>
    <t>TUBO DE COBRE CLASSE "A", DN = 4 " (104 MM), PARA INSTALACOES DE MEDIA PRESSAO PARA GASES COMBUSTIVEIS E MEDICINAIS</t>
  </si>
  <si>
    <t>422,66</t>
  </si>
  <si>
    <t>TUBO DE COBRE CLASSE "E", DN = 104 MM, PARA INSTALACAO HIDRAULICA PREDIAL</t>
  </si>
  <si>
    <t>334,67</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</si>
  <si>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</si>
  <si>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</si>
  <si>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</si>
  <si>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</si>
  <si>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</si>
  <si>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75,99</t>
  </si>
  <si>
    <t>TUBO DE COBRE CLASSE "E", DN = 54 MM, PARA INSTALACAO HIDRAULICA PREDIAL</t>
  </si>
  <si>
    <t>110,20</t>
  </si>
  <si>
    <t>TUBO DE COBRE CLASSE "E", DN = 66 MM, PARA INSTALACAO HIDRAULICA PREDIAL</t>
  </si>
  <si>
    <t>155,26</t>
  </si>
  <si>
    <t>TUBO DE COBRE CLASSE "E", DN = 79 MM, PARA INSTALACAO HIDRAULICA PREDIAL</t>
  </si>
  <si>
    <t>226,97</t>
  </si>
  <si>
    <t>TUBO DE COBRE CLASSE "I", DN = 1 " (28 MM), PARA INSTALACOES INDUSTRIAIS DE ALTA PRESSAO E VAPOR</t>
  </si>
  <si>
    <t>74,55</t>
  </si>
  <si>
    <t>TUBO DE COBRE CLASSE "I", DN = 1 1/2 " (42 MM), PARA INSTALACOES INDUSTRIAIS DE ALTA PRESSAO E VAPOR</t>
  </si>
  <si>
    <t>TUBO DE COBRE CLASSE "I", DN = 1 1/4 " (35 MM), PARA INSTALACOES INDUSTRIAIS DE ALTA PRESSAO E VAPOR</t>
  </si>
  <si>
    <t>107,82</t>
  </si>
  <si>
    <t>TUBO DE COBRE CLASSE "I", DN = 1/2 " (15 MM), PARA INSTALACOES INDUSTRIAIS DE ALTA PRESSAO E VAPOR</t>
  </si>
  <si>
    <t>TUBO DE COBRE CLASSE "I", DN = 2 " (54 MM), PARA INSTALACOES INDUSTRIAIS DE ALTA PRESSAO E VAPOR</t>
  </si>
  <si>
    <t>181,44</t>
  </si>
  <si>
    <t>TUBO DE COBRE CLASSE "I", DN = 2 1/2 " (66 MM), PARA INSTALACOES INDUSTRIAIS DE ALTA PRESSAO E VAPOR</t>
  </si>
  <si>
    <t>235,41</t>
  </si>
  <si>
    <t>TUBO DE COBRE CLASSE "I", DN = 3 " (79 MM), PARA INSTALACOES INDUSTRIAIS DE ALTA PRESSAO E VAPOR</t>
  </si>
  <si>
    <t>348,66</t>
  </si>
  <si>
    <t>TUBO DE COBRE CLASSE "I", DN = 3/4 " (22 MM), PARA INSTALACOES INDUSTRIAIS DE ALTA PRESSAO E VAPOR</t>
  </si>
  <si>
    <t>53,80</t>
  </si>
  <si>
    <t>TUBO DE COBRE CLASSE "I", DN = 4" (104 MM), PARA INSTALACOES INDUSTRIAIS DE ALTA PRESSAO E VAPOR</t>
  </si>
  <si>
    <t>513,21</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</si>
  <si>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</si>
  <si>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</si>
  <si>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</si>
  <si>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</si>
  <si>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35,18</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</si>
  <si>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</si>
  <si>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</si>
  <si>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</si>
  <si>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</si>
  <si>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146,26</t>
  </si>
  <si>
    <t>TUBO DE CONCRETO SIMPLES POROSO, MACHO/FEMEA, DN 200 MM</t>
  </si>
  <si>
    <t>TUBO DE CONCRETO SIMPLES POROSO, MACHO/FEMEA, DN 300 MM</t>
  </si>
  <si>
    <t>TUBO DE CONCRETO SIMPLES, CLASSE ES, PB JE, DN 400 MM, PARA ESGOTO SANITARIO (NBR 8890)</t>
  </si>
  <si>
    <t>71,63</t>
  </si>
  <si>
    <t>TUBO DE CONCRETO SIMPLES, CLASSE ES, PB JE, DN 500 MM, PARA ESGOTO SANITARIO (NBR 8890)</t>
  </si>
  <si>
    <t>TUBO DE CONCRETO SIMPLES, CLASSE ES, PB JE, DN 600 MM, PARA ESGOTO SANITARIO (NBR 8890)</t>
  </si>
  <si>
    <t>132,81</t>
  </si>
  <si>
    <t>TUBO DE CONCRETO SIMPLES, CLASSE- PS1, MACHO/FEMEA, DN 200 MM, PARA AGUAS PLUVIAIS (NBR 8890)</t>
  </si>
  <si>
    <t>TUBO DE CONCRETO SIMPLES, CLASSE- PS1, MACHO/FEMEA, DN 300 MM, PARA AGUAS PLUVIAIS (NBR 8890)</t>
  </si>
  <si>
    <t>26,77</t>
  </si>
  <si>
    <t>TUBO DE CONCRETO SIMPLES, CLASSE- PS1, MACHO/FEMEA, DN 400 MM, PARA AGUAS PLUVIAIS (NBR 8890)</t>
  </si>
  <si>
    <t>TUBO DE CONCRETO SIMPLES, CLASSE- PS1, MACHO/FEMEA, DN 500 MM, PARA AGUAS PLUVIAIS (NBR 8890)</t>
  </si>
  <si>
    <t>54,37</t>
  </si>
  <si>
    <t>TUBO DE CONCRETO SIMPLES, CLASSE- PS1, MACHO/FEMEA, DN 600 MM, PARA AGUAS PLUVIAIS (NBR 8890)</t>
  </si>
  <si>
    <t>68,23</t>
  </si>
  <si>
    <t>TUBO DE CONCRETO SIMPLES, CLASSE- PS1, PB, DN 200 MM, PARA AGUAS PLUVIAIS (NBR 8890)</t>
  </si>
  <si>
    <t>TUBO DE CONCRETO SIMPLES, CLASSE- PS1, PB, DN 300 MM, PARA AGUAS PLUVIAIS (NBR 8890)</t>
  </si>
  <si>
    <t>TUBO DE CONCRETO SIMPLES, CLASSE- PS1, PB, DN 400 MM, PARA AGUAS PLUVIAIS (NBR 8890)</t>
  </si>
  <si>
    <t>40,78</t>
  </si>
  <si>
    <t>TUBO DE CONCRETO SIMPLES, CLASSE- PS1, PB, DN 500 MM, PARA AGUAS PLUVIAIS (NBR 8890)</t>
  </si>
  <si>
    <t>TUBO DE CONCRETO SIMPLES, CLASSE- PS1, PB, DN 600 MM, PARA AGUAS PLUVIAIS (NBR 8890)</t>
  </si>
  <si>
    <t>75,29</t>
  </si>
  <si>
    <t>TUBO DE CONCRETO SIMPLES, CLASSE- PS2, PB, DN 200 MM, PARA AGUAS PLUVIAIS (NBR 8890)</t>
  </si>
  <si>
    <t>TUBO DE CONCRETO SIMPLES, CLASSE- PS2, PB, DN 300 MM, PARA AGUAS PLUVIAIS (NBR 8890)</t>
  </si>
  <si>
    <t>33,46</t>
  </si>
  <si>
    <t>TUBO DE CONCRETO SIMPLES, CLASSE- PS2, PB, DN 400 MM, PARA AGUAS PLUVIAIS (NBR 8890)</t>
  </si>
  <si>
    <t>TUBO DE CONCRETO SIMPLES, CLASSE- PS2, PB, DN 500 MM, PARA AGUAS PLUVIAIS (NBR 8890)</t>
  </si>
  <si>
    <t>63,79</t>
  </si>
  <si>
    <t>TUBO DE CONCRETO SIMPLES, CLASSE- PS2, PB, DN 600 MM, PARA AGUAS PLUVIAIS (NBR 8890)</t>
  </si>
  <si>
    <t>82,32</t>
  </si>
  <si>
    <t>TUBO DE DESCARGA PVC, PARA LIGACAO CAIXA DE DESCARGA - EMBUTIR,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</si>
  <si>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</si>
  <si>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</si>
  <si>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</si>
  <si>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</si>
  <si>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</si>
  <si>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</si>
  <si>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</si>
  <si>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</si>
  <si>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</si>
  <si>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</si>
  <si>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</si>
  <si>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</si>
  <si>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</si>
  <si>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</si>
  <si>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</si>
  <si>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3.232,97</t>
  </si>
  <si>
    <t>TUBO DE POLIETILENO DE ALTA DENSIDADE, PEAD, PE-80, DE = 110 MM X 10,0 MM PAREDE, ( SDR 11 - PN 12,5 ) PARA REDE DE AGUA OU ESGOTO (NBR 15561)</t>
  </si>
  <si>
    <t>79,23</t>
  </si>
  <si>
    <t>TUBO DE POLIETILENO DE ALTA DENSIDADE, PEAD, PE-80, DE = 1200 MM X 37,2 MM PAREDE ( SDR 32,25 - PN 04 ) PARA REDE DE AGUA OU ESGOTO (NBR 15561)</t>
  </si>
  <si>
    <t>5.670,14</t>
  </si>
  <si>
    <t>TUBO DE POLIETILENO DE ALTA DENSIDADE, PEAD, PE-80, DE = 1400 MM X 42,9 MM PAREDE, (SDR 32,25 - PN 04 ) PARA REDE DE AGUA OU ESGOTO (NBR 15561)</t>
  </si>
  <si>
    <t>7.737,13</t>
  </si>
  <si>
    <t>TUBO DE POLIETILENO DE ALTA DENSIDADE, PEAD, PE-80, DE = 160 MM X 14,6 MM PAREDE, (SDR 11 - PN 12,5 ) PARA REDE DE AGUA OU ESGOTO (NBR 15561)</t>
  </si>
  <si>
    <t>170,08</t>
  </si>
  <si>
    <t>TUBO DE POLIETILENO DE ALTA DENSIDADE, PEAD, PE-80, DE = 1600 MM X 49,0 MM PAREDE, ( SDR 32,25 - PN 04 ) PARA REDE DE AGUA OU ESGOTO (NBR 15561)</t>
  </si>
  <si>
    <t>7.339,59</t>
  </si>
  <si>
    <t>TUBO DE POLIETILENO DE ALTA DENSIDADE, PEAD, PE-80, DE = 900 MM X 34,7 MM PAREDE, ( SDR 26 - PN 05 ) PARA REDE DE AGUA OU ESGOTO (NBR 15561)</t>
  </si>
  <si>
    <t>2.932,28</t>
  </si>
  <si>
    <t>TUBO DE POLIETILENO DE ALTA DENSIDADE, PEAD, PE-80, DE= 200 MM X 18,2 MM PAREDE, ( SDR 11 - PN 12,5 ) PARA REDE DE AGUA OU ESGOTO (NBR 15561)</t>
  </si>
  <si>
    <t>265,13</t>
  </si>
  <si>
    <t>TUBO DE POLIETILENO DE ALTA DENSIDADE, PEAD, PE-80, DE= 315 MM X 28,7 MM PAREDE, ( SDR 11 - PN 12,5 ) PARA REDE DE AGUA OU ESGOTO (NBR 15561)</t>
  </si>
  <si>
    <t>649,64</t>
  </si>
  <si>
    <t>TUBO DE POLIETILENO DE ALTA DENSIDADE, PEAD, PE-80, DE= 400 MM X 36,4 MM PAREDE, ( SDR 11 - PN 12,5 ) PARA REDE DE AGUA OU ESGOTO (NBR 15561)</t>
  </si>
  <si>
    <t>1.046,34</t>
  </si>
  <si>
    <t>TUBO DE POLIETILENO DE ALTA DENSIDADE, PEAD, PE-80, DE= 50 MM X 4,6 MM PAREDE, (SDR 11 - PN 12,5) PARA REDE DE AGUA OU ESGOTO (NBR 15561)</t>
  </si>
  <si>
    <t>TUBO DE POLIETILENO DE ALTA DENSIDADE, PEAD, PE-80, DE= 500 MM X 45,5 MM PAREDE, ( SDR 11 - PN 12,5 ) PARA REDE DE AGUA OU ESGOTO (NBR 15561)</t>
  </si>
  <si>
    <t>1.836,99</t>
  </si>
  <si>
    <t>TUBO DE POLIETILENO DE ALTA DENSIDADE, PEAD, PE-80, DE= 630 MM X 57,3 MM PAREDE (SDR 11 - PN 12,5 ) PARA REDE DE AGUA OU ESGOTO (NBR 15561)</t>
  </si>
  <si>
    <t>2.732,13</t>
  </si>
  <si>
    <t>TUBO DE POLIETILENO DE ALTA DENSIDADE, PEAD, PE-80, DE= 730 MM X 34,1 MM PAREDE, ( SDR 21 - PN 06 ) PARA REDE DE AGUA OU ESGOTO (NBR 15561)</t>
  </si>
  <si>
    <t>1.370,09</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</si>
  <si>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</si>
  <si>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</si>
  <si>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1.787,51</t>
  </si>
  <si>
    <t>TUBO DE PVC, PBL, TIPO LEVE, DN = 125 MM,  PARA VENTILACAO</t>
  </si>
  <si>
    <t>TUBO DE PVC, PBL, TIPO LEVE, DN = 250 MM,  PARA VENTILACAO</t>
  </si>
  <si>
    <t>67,79</t>
  </si>
  <si>
    <t>TUBO DE PVC, PBL, TIPO LEVE, DN = 300 MM,  PARA VENTILACAO</t>
  </si>
  <si>
    <t>TUBO DE PVC, PBL, TIPO LEVE, DN = 400 MM,  PARA VENTILACAO</t>
  </si>
  <si>
    <t>210,76</t>
  </si>
  <si>
    <t>TUBO DE REVESTIMENTO, EM ACO, CORPO SCHEDULE 40, PONTEIRA SCHEDULE 80, ROSQUEAVEL E SEGMENTADO PARA PERFURACAO,  DIAMETRO 6'' (200 MM) (COLETADO CAIXA)</t>
  </si>
  <si>
    <t>366,28</t>
  </si>
  <si>
    <t>TUBO DE REVESTIMENTO, EM ACO, CORPO SCHEDULE 40, PONTEIRA SCHEDULE 80, ROSQUEAVEL E SEGMENTADO PARA PERFURACAO, DIAMETRO 10'' (310 MM)  (COLETADO CAIXA)</t>
  </si>
  <si>
    <t>902,63</t>
  </si>
  <si>
    <t>TUBO DE REVESTIMENTO, EM ACO, CORPO SCHEDULE 40, PONTEIRA SCHEDULE 80, ROSQUEAVEL E SEGMENTADO PARA PERFURACAO, DIAMETRO 14'' (400 MM)  (COLETADO CAIXA)</t>
  </si>
  <si>
    <t>1.655,78</t>
  </si>
  <si>
    <t>TUBO DE REVESTIMENTO, EM ACO, CORPO SCHEDULE 40, PONTEIRA SCHEDULE 80, ROSQUEAVEL E SEGMENTADO PARA PERFURACAO, DIAMETRO 16'' (450 MM)  (COLETADO CAIXA)</t>
  </si>
  <si>
    <t>2.827,55</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</si>
  <si>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</si>
  <si>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</si>
  <si>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</si>
  <si>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</si>
  <si>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</si>
  <si>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</si>
  <si>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</si>
  <si>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</si>
  <si>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13,13</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</si>
  <si>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</si>
  <si>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</si>
  <si>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</si>
  <si>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</si>
  <si>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</si>
  <si>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</si>
  <si>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</si>
  <si>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103,63</t>
  </si>
  <si>
    <t>TUBO PPR, CLASSE PN 12, DN 32 MM</t>
  </si>
  <si>
    <t>TUBO PPR, CLASSE PN 12, DN 40 MM</t>
  </si>
  <si>
    <t>TUBO PPR, CLASSE PN 12, DN 50 MM</t>
  </si>
  <si>
    <t>TUBO PPR, CLASSE PN 12, DN 63 MM</t>
  </si>
  <si>
    <t>TUBO PPR, CLASSE PN 12, DN 75 MM</t>
  </si>
  <si>
    <t>41,80</t>
  </si>
  <si>
    <t>TUBO PPR, CLASSE PN 12, DN 90 MM</t>
  </si>
  <si>
    <t>58,62</t>
  </si>
  <si>
    <t>TUBO PPR, CLASSE PN 25, DN 110 MM, PARA AGUA QUENTE E FRIA PREDIAL</t>
  </si>
  <si>
    <t>117,97</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</si>
  <si>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</si>
  <si>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</si>
  <si>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</si>
  <si>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</si>
  <si>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</si>
  <si>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</si>
  <si>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30,41</t>
  </si>
  <si>
    <t>TUBO PPR, CLASSE PN 25, DN 75 MM, PARA AGUA QUENTE E FRIA PREDIAL</t>
  </si>
  <si>
    <t>58,66</t>
  </si>
  <si>
    <t>TUBO PPR, CLASSE PN 25, DN 90 MM, PARA AGUA QUENTE E FRIA PREDIAL</t>
  </si>
  <si>
    <t>86,84</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</si>
  <si>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</si>
  <si>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</si>
  <si>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</si>
  <si>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</si>
  <si>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</si>
  <si>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</si>
  <si>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</si>
  <si>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125,63</t>
  </si>
  <si>
    <t>TUBO PVC CORRUGADO, PAREDE DUPLA, JE, DN 350 MM, REDE COLETORA ESGOTO</t>
  </si>
  <si>
    <t>177,27</t>
  </si>
  <si>
    <t>TUBO PVC CORRUGADO, PAREDE DUPLA, JE, DN 400 MM, REDE COLETORA ESGOTO</t>
  </si>
  <si>
    <t>205,55</t>
  </si>
  <si>
    <t>TUBO PVC DE REVESTIMENTO GEOMECANICO NERVURADO REFORCADO, DN = 150 MM, COMPRIMENTO = 2 M</t>
  </si>
  <si>
    <t>98,00</t>
  </si>
  <si>
    <t>TUBO PVC DE REVESTIMENTO GEOMECANICO NERVURADO REFORCADO, DN = 200 MM, COMPRIMENTO = 2 M</t>
  </si>
  <si>
    <t>174,27</t>
  </si>
  <si>
    <t>TUBO PVC DE REVESTIMENTO GEOMECANICO NERVURADO STANDARD, DN = 154 MM, COMPRIMENTO = 2 M</t>
  </si>
  <si>
    <t>76,36</t>
  </si>
  <si>
    <t>TUBO PVC DE REVESTIMENTO GEOMECANICO NERVURADO STANDARD, DN = 206 MM, COMPRIMENTO = 2 M</t>
  </si>
  <si>
    <t>132,40</t>
  </si>
  <si>
    <t>TUBO PVC DE REVESTIMENTO GEOMECANICO NERVURADO STANDARD, DN = 250 MM, COMPRIMENTO = 2 M</t>
  </si>
  <si>
    <t>221,46</t>
  </si>
  <si>
    <t>TUBO PVC DEFOFO, JEI, 1 MPA, DN 100 MM, PARA REDE DE AGUA (NBR 7665)</t>
  </si>
  <si>
    <t>TUBO PVC DEFOFO, JEI, 1 MPA, DN 150 MM, PARA REDE DE  AGUA (NBR 7665)</t>
  </si>
  <si>
    <t>93,60</t>
  </si>
  <si>
    <t>TUBO PVC DEFOFO, JEI, 1 MPA, DN 200 MM, PARA REDE DE AGUA (NBR 7665)</t>
  </si>
  <si>
    <t>TUBO PVC DEFOFO, JEI, 1 MPA, DN 250 MM, PARA REDE DE AGUA (NBR 7665)</t>
  </si>
  <si>
    <t>241,50</t>
  </si>
  <si>
    <t>TUBO PVC DEFOFO, JEI, 1 MPA, DN 300 MM, PARA REDE DE AGUA (NBR 7665)</t>
  </si>
  <si>
    <t>342,93</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</si>
  <si>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</si>
  <si>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</si>
  <si>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</si>
  <si>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</si>
  <si>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</si>
  <si>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</si>
  <si>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</si>
  <si>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</si>
  <si>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</si>
  <si>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</si>
  <si>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</si>
  <si>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</si>
  <si>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</si>
  <si>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</si>
  <si>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</si>
  <si>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</si>
  <si>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</si>
  <si>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</si>
  <si>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TUBO PVC, ROSCAVEL, 1 1/4", AGUA FRIA PREDIAL</t>
  </si>
  <si>
    <t>20,89</t>
  </si>
  <si>
    <t>TUBO PVC, ROSCAVEL, 1/2", AGUA FRIA PREDIAL</t>
  </si>
  <si>
    <t>TUBO PVC, ROSCAVEL, 1", AGUA FRIA PREDIAL</t>
  </si>
  <si>
    <t>TUBO PVC, ROSCAVEL, 3", AGUA FRIA PREDIAL</t>
  </si>
  <si>
    <t>74,23</t>
  </si>
  <si>
    <t>TUBO PVC, ROSCAVEL, 4",  AGUA FRIA PREDIAL</t>
  </si>
  <si>
    <t>89,61</t>
  </si>
  <si>
    <t>TUBO PVC, ROSCAVEL, 5",  AGUA FRIA PREDIAL</t>
  </si>
  <si>
    <t>128,87</t>
  </si>
  <si>
    <t>TUBO PVC, ROSCAVEL, 6",  AGUA FRIA PREDIAL</t>
  </si>
  <si>
    <t>135,11</t>
  </si>
  <si>
    <t>TUBO PVC, SERIE R, DN 100 MM, PARA ESGOTO OU AGUAS PLUVIAIS PREDIAL (NBR 5688)</t>
  </si>
  <si>
    <t>31,14</t>
  </si>
  <si>
    <t>TUBO PVC, SERIE R, DN 150 MM, PARA ESGOTO OU AGUAS PLUVIAIS PREDIAL (NBR 5688)</t>
  </si>
  <si>
    <t>63,30</t>
  </si>
  <si>
    <t>TUBO PVC, SERIE R, DN 40 MM, PARA ESGOTO OU AGUAS PLUVIAIS PREDIAL (NBR 5688)</t>
  </si>
  <si>
    <t>TUBO PVC, SERIE R, DN 50 MM, PARA ESGOTO OU AGUAS PLUVIAIS PREDIAL (NBR 5688)</t>
  </si>
  <si>
    <t>TUBO PVC, SERIE R, DN 75 MM, PARA ESGOTO OU AGUAS PLUVIAIS PREDIAL (NBR 5688)</t>
  </si>
  <si>
    <t>TUBO PVC, SOLDAVEL, DN 110 MM, AGUA FRIA (NBR-5648)</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</si>
  <si>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</si>
  <si>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</si>
  <si>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</si>
  <si>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</si>
  <si>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</si>
  <si>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</si>
  <si>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</si>
  <si>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</si>
  <si>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39,01</t>
  </si>
  <si>
    <t>TUBO 26" EM CHAPA PRETA, E= 3/16", 147 KG/6 M</t>
  </si>
  <si>
    <t>1.548,18</t>
  </si>
  <si>
    <t>TUBO 30" EM CHAPA PRETA, E= 1/4", 175 KG/6 M</t>
  </si>
  <si>
    <t>1.973,57</t>
  </si>
  <si>
    <t>TUBO 30" EM CHAPA PRETA, E= 3/8", 177 KG/6 M</t>
  </si>
  <si>
    <t>1.996,12</t>
  </si>
  <si>
    <t>UNIAO COM ASSENTO CONICO DE BRONZE, DIAMETRO 1/2"</t>
  </si>
  <si>
    <t>29,50</t>
  </si>
  <si>
    <t>UNIAO COM ASSENTO CONICO DE BRONZE, DIAMETRO 1"</t>
  </si>
  <si>
    <t>UNIAO COM ASSENTO CONICO DE BRONZE, DIAMETRO 2 1/2"</t>
  </si>
  <si>
    <t>168,24</t>
  </si>
  <si>
    <t>UNIAO COM ASSENTO CONICO DE BRONZE, DIAMETRO 2'</t>
  </si>
  <si>
    <t>107,98</t>
  </si>
  <si>
    <t>UNIAO COM ASSENTO CONICO DE BRONZE, DIAMETRO 3/4"</t>
  </si>
  <si>
    <t>UNIAO COM ASSENTO CONICO DE BRONZE, DIAMETRO 3"</t>
  </si>
  <si>
    <t>UNIAO COM ASSENTO CONICO DE BRONZE, DIAMETRO 4"</t>
  </si>
  <si>
    <t>462,97</t>
  </si>
  <si>
    <t>UNIAO COM ASSENTO CONICO DE FERRO LONGO (MACHO-FEMEA), DIAMETRO 1 1/2"</t>
  </si>
  <si>
    <t>UNIAO COM ASSENTO CONICO DE FERRO LONGO (MACHO-FEMEA), DIAMETRO 1/2"</t>
  </si>
  <si>
    <t>UNIAO COM ASSENTO CONICO DE FERRO LONGO (MACHO-FEMEA), DIAMETRO 1"</t>
  </si>
  <si>
    <t>60,61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</si>
  <si>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</si>
  <si>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</si>
  <si>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</si>
  <si>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</si>
  <si>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274,18</t>
  </si>
  <si>
    <t>UNIAO COM ASSENTO CONICO DE FERRO LONGO (MACHO-FEMEA), DIAMETRO 4"</t>
  </si>
  <si>
    <t>346,35</t>
  </si>
  <si>
    <t>UNIAO COM FLANGE PPR, DN 40 MM, PARA AGUA QUENTE PREDIAL</t>
  </si>
  <si>
    <t>89,30</t>
  </si>
  <si>
    <t>UNIAO DE FERRO GALVANIZADO, COM ASSENTO CONICO DE BRONZE, DE 1 1/2"</t>
  </si>
  <si>
    <t>UNIAO DE FERRO GALVANIZADO, COM ASSENTO CONICO DE BRONZE, DE 1 1/4"</t>
  </si>
  <si>
    <t>60,32</t>
  </si>
  <si>
    <t>UNIAO DE FERRO GALVANIZADO, COM ROSCA BSP, COM ASSENTO PLANO, DE 1 1/2"</t>
  </si>
  <si>
    <t>44,99</t>
  </si>
  <si>
    <t>UNIAO DE FERRO GALVANIZADO, COM ROSCA BSP, COM ASSENTO PLANO, DE 1 1/4"</t>
  </si>
  <si>
    <t>36,15</t>
  </si>
  <si>
    <t>UNIAO DE FERRO GALVANIZADO, COM ROSCA BSP, COM ASSENTO PLANO, DE 1/2"</t>
  </si>
  <si>
    <t>UNIAO DE FERRO GALVANIZADO, COM ROSCA BSP, COM ASSENTO PLANO, DE 1"</t>
  </si>
  <si>
    <t>UNIAO DE FERRO GALVANIZADO, COM ROSCA BSP, COM ASSENTO PLANO, DE 2 1/2"</t>
  </si>
  <si>
    <t>109,47</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</si>
  <si>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</si>
  <si>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</si>
  <si>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</si>
  <si>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</si>
  <si>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238,08</t>
  </si>
  <si>
    <t>UNIAO DE REDUCAO METALICA, PARA CONEXAO COM ANEL DESLIZANTE EM TUBO PEX, DN 20 X 16 MM</t>
  </si>
  <si>
    <t>UNIAO DE REDUCAO METALICA, PARA CONEXAO COM ANEL DESLIZANTE EM TUBO PEX, DN 25 X 16 MM</t>
  </si>
  <si>
    <t>13,21</t>
  </si>
  <si>
    <t>UNIAO DE REDUCAO METALICA, PARA CONEXAO COM ANEL DESLIZANTE EM TUBO PEX, DN 25 X 20 MM</t>
  </si>
  <si>
    <t>UNIAO DE REDUCAO METALICA, PARA CONEXAO COM ANEL DESLIZANTE EM TUBO PEX, DN 32 X 25 MM</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</si>
  <si>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</si>
  <si>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</si>
  <si>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</si>
  <si>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</si>
  <si>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</si>
  <si>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</si>
  <si>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9,04</t>
  </si>
  <si>
    <t>UNIAO METALICA, PARA CONEXAO COM ANEL DESLIZANTE EM TUBO PEX, DN 25 MM</t>
  </si>
  <si>
    <t>UNIAO METALICA, PARA CONEXAO COM ANEL DESLIZANTE EM TUBO PEX, DN 32 MM</t>
  </si>
  <si>
    <t>UNIAO PVC, ROSCAVEL 1/2",  AGUA FRIA PREDIAL</t>
  </si>
  <si>
    <t>UNIAO PVC, ROSCAVEL 2",  AGUA FRIA PREDIAL</t>
  </si>
  <si>
    <t>68,07</t>
  </si>
  <si>
    <t>UNIAO PVC, ROSCAVEL, 1 1/2",  AGUA FRIA PREDIAL</t>
  </si>
  <si>
    <t>UNIAO PVC, ROSCAVEL, 1 1/4",  AGUA FRIA PREDIAL</t>
  </si>
  <si>
    <t>UNIAO PVC, ROSCAVEL, 1",  AGUA FRIA PREDIAL</t>
  </si>
  <si>
    <t>UNIAO PVC, ROSCAVEL, 2 1/2",  AGUA FRIA PREDIAL</t>
  </si>
  <si>
    <t>139,98</t>
  </si>
  <si>
    <t>UNIAO PVC, ROSCAVEL, 3/4",  AGUA FRIA PREDIAL</t>
  </si>
  <si>
    <t>UNIAO PVC, ROSCAVEL, 3",  AGUA FRIA PREDIAL</t>
  </si>
  <si>
    <t>177,26</t>
  </si>
  <si>
    <t>UNIAO PVC, SOLDAVEL, 110 MM,  PARA AGUA FRIA PREDIAL</t>
  </si>
  <si>
    <t>353,43</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</si>
  <si>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</si>
  <si>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</si>
  <si>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</si>
  <si>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</si>
  <si>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</si>
  <si>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</si>
  <si>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</si>
  <si>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124,37</t>
  </si>
  <si>
    <t>UNIAO PVC, SOLDAVEL, 85 MM,  PARA AGUA FRIA PREDIAL</t>
  </si>
  <si>
    <t>191,24</t>
  </si>
  <si>
    <t>UNIAO TIPO STORZ, COM EMPATACAO INTERNA TIPO ANEL DE EXPANSAO, ENGATE RAPIDO 1 1/2", PARA MANGUEIRA DE COMBATE A INCENDIO PREDIAL</t>
  </si>
  <si>
    <t>UNIAO TIPO STORZ, COM EMPATACAO INTERNA TIPO ANEL DE EXPANSAO, ENGATE RAPIDO 2 1/2", PARA MANGUEIRA DE COMBATE A INCENDIO PREDIAL</t>
  </si>
  <si>
    <t>131,42</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</si>
  <si>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</si>
  <si>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</si>
  <si>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</si>
  <si>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</si>
  <si>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</si>
  <si>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</si>
  <si>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</si>
  <si>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85,01</t>
  </si>
  <si>
    <t>UNIAO, CPVC, SOLDAVEL, 89 MM, PARA AGUA QUENTE PREDIAL</t>
  </si>
  <si>
    <t>125,34</t>
  </si>
  <si>
    <t>USINA DE ASFALTO A FRIO, CAPACIDADE DE 30 A 40 T/H, ELETRICA, POTENCIA DE 30 CV</t>
  </si>
  <si>
    <t>78.078,77</t>
  </si>
  <si>
    <t>USINA DE ASFALTO A FRIO, CAPACIDADE DE 40 A 60 T/H, ELETRICA, POTENCIA DE 30 CV</t>
  </si>
  <si>
    <t>97.246,07</t>
  </si>
  <si>
    <t>USINA DE ASFALTO A QUENTE, FIXA, TIPO CONTRA FLUXO, CAPACIDADE DE 100 A 140 T/H, POTENCIA DE 280 KW, COM MISTURADOR EXTERNO ROTATIVO</t>
  </si>
  <si>
    <t>1.891.630,04</t>
  </si>
  <si>
    <t>USINA DE ASFALTO, GRAVIMETRICA, CAPACIDADE DE 150 T/H, POTENCIA DE 400 KW</t>
  </si>
  <si>
    <t>4.980.595,15</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</si>
  <si>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</si>
  <si>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</si>
  <si>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</si>
  <si>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</si>
  <si>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</si>
  <si>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</si>
  <si>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1.540.000,00</t>
  </si>
  <si>
    <t>USINA MISTURADORA DE SOLOS,  DOSADORES TRIPLOS, CALHA VIBRATORIA CAPACIDADE DE 200 A 500 T/H, POTENCIA DE 75 KW</t>
  </si>
  <si>
    <t>794.404,84</t>
  </si>
  <si>
    <t>VALVULA DE DESCARGA EM METAL CROMADO PARA MICTORIO COM ACIONAMENTO POR PRESSAO E FECHAMENTO AUTOMATICO</t>
  </si>
  <si>
    <t>VALVULA DE DESCARGA METALICA, BASE 1 1/2 " E ACABAMENTO METALICO CROMADO</t>
  </si>
  <si>
    <t>181,26</t>
  </si>
  <si>
    <t>VALVULA DE DESCARGA METALICA, BASE 1 1/4 " E ACABAMENTO METALICO CROMADO</t>
  </si>
  <si>
    <t>146,84</t>
  </si>
  <si>
    <t>VALVULA DE ESFERA BRUTA EM BRONZE, BITOLA 1 " (REF 1552-B)</t>
  </si>
  <si>
    <t>58,10</t>
  </si>
  <si>
    <t>VALVULA DE ESFERA BRUTA EM BRONZE, BITOLA 1 1/2 " (REF 1552-B)</t>
  </si>
  <si>
    <t>104,36</t>
  </si>
  <si>
    <t>VALVULA DE ESFERA BRUTA EM BRONZE, BITOLA 1 1/4 " (REF 1552-B)</t>
  </si>
  <si>
    <t>86,60</t>
  </si>
  <si>
    <t>VALVULA DE ESFERA BRUTA EM BRONZE, BITOLA 1/2 " (REF 1552-B)</t>
  </si>
  <si>
    <t>VALVULA DE ESFERA BRUTA EM BRONZE, BITOLA 2 " (REF 1552-B)</t>
  </si>
  <si>
    <t>160,92</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</si>
  <si>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</si>
  <si>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</si>
  <si>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</si>
  <si>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</si>
  <si>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</si>
  <si>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191,87</t>
  </si>
  <si>
    <t>VALVULA DE RETENCAO DE BRONZE, PE COM CRIVOS, EXTREMIDADE COM ROSCA, DE 2", PARA FUNDO DE POCO</t>
  </si>
  <si>
    <t>107,36</t>
  </si>
  <si>
    <t>VALVULA DE RETENCAO DE BRONZE, PE COM CRIVOS, EXTREMIDADE COM ROSCA, DE 3/4", PARA FUNDO DE POCO</t>
  </si>
  <si>
    <t>VALVULA DE RETENCAO DE BRONZE, PE COM CRIVOS, EXTREMIDADE COM ROSCA, DE 3", PARA FUNDO DE POCO</t>
  </si>
  <si>
    <t>263,03</t>
  </si>
  <si>
    <t>VALVULA DE RETENCAO DE BRONZE, PE COM CRIVOS, EXTREMIDADE COM ROSCA, DE 4", PARA FUNDO DE POCO</t>
  </si>
  <si>
    <t>462,91</t>
  </si>
  <si>
    <t>VALVULA DE RETENCAO HORIZONTAL, DE BRONZE (PN-25), 1 1/2", 400 PSI, TAMPA DE PORCA DE UNIAO, EXTREMIDADES COM ROSCA</t>
  </si>
  <si>
    <t>137,52</t>
  </si>
  <si>
    <t>VALVULA DE RETENCAO HORIZONTAL, DE BRONZE (PN-25), 1 1/4", 400 PSI, TAMPA DE PORCA DE UNIAO, EXTREMIDADES COM ROSCA</t>
  </si>
  <si>
    <t>123,06</t>
  </si>
  <si>
    <t>VALVULA DE RETENCAO HORIZONTAL, DE BRONZE (PN-25), 1/2", 400 PSI, TAMPA DE PORCA DE UNIAO, EXTREMIDADES COM ROSCA</t>
  </si>
  <si>
    <t>49,90</t>
  </si>
  <si>
    <t>VALVULA DE RETENCAO HORIZONTAL, DE BRONZE (PN-25), 1", 400 PSI, TAMPA DE PORCA DE UNIAO, EXTREMIDADES COM ROSCA</t>
  </si>
  <si>
    <t>82,20</t>
  </si>
  <si>
    <t>VALVULA DE RETENCAO HORIZONTAL, DE BRONZE (PN-25), 2 1/2", 400 PSI, TAMPA DE PORCA DE UNIAO, EXTREMIDADES COM ROSCA</t>
  </si>
  <si>
    <t>275,53</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</si>
  <si>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</si>
  <si>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</si>
  <si>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</si>
  <si>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380,57</t>
  </si>
  <si>
    <t>VALVULA DE RETENCAO HORIZONTAL, DE BRONZE (PN-25), 4", 400 PSI, TAMPA DE PORCA DE UNIAO, EXTREMIDADES COM ROSCA</t>
  </si>
  <si>
    <t>590,26</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</si>
  <si>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</si>
  <si>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</si>
  <si>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</si>
  <si>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</si>
  <si>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42,36</t>
  </si>
  <si>
    <t>VALVULA DE RETENCAO VERTICAL, DE BRONZE (PN-16), 2 1/2", 200 PSI, EXTREMIDADES COM ROSCA</t>
  </si>
  <si>
    <t>170,94</t>
  </si>
  <si>
    <t>VALVULA DE RETENCAO VERTICAL, DE BRONZE (PN-16), 2", 200 PSI, EXTREMIDADES COM ROSCA</t>
  </si>
  <si>
    <t>106,68</t>
  </si>
  <si>
    <t>VALVULA DE RETENCAO VERTICAL, DE BRONZE (PN-16), 3/4", 200 PSI, EXTREMIDADES COM ROSCA</t>
  </si>
  <si>
    <t>VALVULA DE RETENCAO VERTICAL, DE BRONZE (PN-16), 3", 200 PSI, EXTREMIDADES COM ROSCA</t>
  </si>
  <si>
    <t>233,43</t>
  </si>
  <si>
    <t>VALVULA DE RETENCAO VERTICAL, DE BRONZE (PN-16), 4", 200 PSI, EXTREMIDADES COM ROSCA</t>
  </si>
  <si>
    <t>405,14</t>
  </si>
  <si>
    <t>VALVULA EM METAL CROMADO PARA LAVATORIO, 1 " SEM LADRAO</t>
  </si>
  <si>
    <t>VALVULA EM METAL CROMADO PARA PIA AMERICANA 3.1/2 X 1.1/2 "</t>
  </si>
  <si>
    <t>VALVULA EM METAL CROMADO PARA TANQUE, 1.1/2 " SEM LADRAO</t>
  </si>
  <si>
    <t>VALVULA EM PLASTICO BRANCO COM SAIDA LISA PARA TANQUE 1.1/4 "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</si>
  <si>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</si>
  <si>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</si>
  <si>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</si>
  <si>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</si>
  <si>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</si>
  <si>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VARA / PERFIL PARA CREMONA, EM FERRO CROMADO, COMPRIMENTO DE 120 CM</t>
  </si>
  <si>
    <t>VARA / PERFIL PARA CREMONA, EM FERRO CROMADO, COMPRIMENTO DE 150 CM</t>
  </si>
  <si>
    <t>VARA/ PERFIL PARA CREMONA, EM LATAO CROMADO, COMPRIMENTO DE 120 CM</t>
  </si>
  <si>
    <t>30,82</t>
  </si>
  <si>
    <t>VARIADOR DE LUMINOSIDADE ROTATIVO (DIMMER) 127 V, 300 W (APENAS MODULO)</t>
  </si>
  <si>
    <t>VARIADOR DE LUMINOSIDADE ROTATIVO (DIMMER) 127V, 300W, CONJUNTO MONTADO PARA EMBUTIR 4" X 2" (PLACA + SUPORTE + MODULO)</t>
  </si>
  <si>
    <t>52,25</t>
  </si>
  <si>
    <t>VARIADOR DE LUMINOSIDADE ROTATIVO (DIMMER) 220 V, 600 W (APENAS MODULO)</t>
  </si>
  <si>
    <t>64,92</t>
  </si>
  <si>
    <t>VARIADOR DE LUMINOSIDADE ROTATIVO (DIMMER) 220V, 600W, CONJUNTO MONTADO PARA EMBUTIR 4" X 2" (PLACA + SUPORTE + MODULO)</t>
  </si>
  <si>
    <t>68,26</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</si>
  <si>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</si>
  <si>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</si>
  <si>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</si>
  <si>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</si>
  <si>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VASO SANITARIO SIFONADO INFANTIL LOUCA BRANCA</t>
  </si>
  <si>
    <t>256,77</t>
  </si>
  <si>
    <t>VASSOURA MECANICA REBOCAVEL COM ESCOVA CILINDRICA LARGURA UTIL DE VARRIMENTO = 2,44M</t>
  </si>
  <si>
    <t>35.265,19</t>
  </si>
  <si>
    <t>VASSOURA 40 CM COM CABO</t>
  </si>
  <si>
    <t>VEDACAO DE CALHA, EM BORRACHA COR PRETA, MEDIDA ENTRE 119 E 170 MM, PARA DRENAGEM PLUVIAL PREDIAL</t>
  </si>
  <si>
    <t>VEDACAO PVC, 100 MM, PARA SAIDA VASO SANITARIO</t>
  </si>
  <si>
    <t>VERGALHAO ZINCADO ROSCA TOTAL, 1/4 " (6,3 MM)</t>
  </si>
  <si>
    <t>VERNIZ POLIURETANO BRILHANTE PARA MADEIRA, COM FILTRO SOLAR, USO INTERNO E EXTERNO</t>
  </si>
  <si>
    <t>VERNIZ POLIURETANO BRILHANTE PARA MADEIRA, SEM FILTRO SOLAR, USO INTERNO E EXTERNO</t>
  </si>
  <si>
    <t>VERNIZ SINTETICO BRILHANTE PARA MADEIRA TIPO COPAL, USO INTERNO</t>
  </si>
  <si>
    <t>VERNIZ SINTETICO BRILHANTE PARA MADEIRA, COM FILTRO SOLAR, USO INTERNO E EXTERNO (BASE SOLVENTE)</t>
  </si>
  <si>
    <t>VEU DE VIDRO/VEU DE SUPERFICIE 30 A 35 G/M2</t>
  </si>
  <si>
    <t>VEU POLIESTER</t>
  </si>
  <si>
    <t>VIBRADOR DE IMERSAO, COM PONTEIRA DE *35* MM, MANGOTE DE 5 M, SEM MOTOR</t>
  </si>
  <si>
    <t>645,41</t>
  </si>
  <si>
    <t>VIBRADOR DE IMERSAO, COM PONTEIRA DE *45* MM, MANGOTE DE 5 M, SEM MOTOR.</t>
  </si>
  <si>
    <t>701,53</t>
  </si>
  <si>
    <t>VIBRADOR DE IMERSAO, COM PONTEIRA DE *60* MM, MANGOTE DE 5 M, SEM MOTOR.</t>
  </si>
  <si>
    <t>786,95</t>
  </si>
  <si>
    <t>VIBRADOR DE IMERSAO, DIAMETRO DA PONTEIRA DE *35* MM, COM MOTOR 4 TEMPOS A GASOLINA DE 5,5 HP (5,5 CV)</t>
  </si>
  <si>
    <t>1.693,04</t>
  </si>
  <si>
    <t>VIBRADOR DE IMERSAO, DIAMETRO DA PONTEIRA DE *45* MM, COM MOTOR ELETRICO TRIFASICO DE 2 HP (2 CV)</t>
  </si>
  <si>
    <t>1.518,80</t>
  </si>
  <si>
    <t>VIBRADOR DE IMERSAO, DIAMETRO DA PONTEIRA DE *45* MM, COM MOTOR 4 TEMPOS A GASOLINA DE 5,5 HP (5,5 CV)</t>
  </si>
  <si>
    <t>1.850,08</t>
  </si>
  <si>
    <t>VIBROACABADORA DE ASFALTO SOBRE ESTEIRAS, LARG. PAVIM. MAX. 8,00 M, POT. 100 KW/ 134 HP, CAP. 600 T/ H</t>
  </si>
  <si>
    <t>2.868.230,50</t>
  </si>
  <si>
    <t>VIBROACABADORA DE ASFALTO SOBRE ESTEIRAS, LARG. PAVIM. 2,13 M A 4,55 M, POT. 74 KW/ 100 HP, CAP. 400 T/ H</t>
  </si>
  <si>
    <t>1.207.491,75</t>
  </si>
  <si>
    <t>VIBROACABADORA DE ASFALTO SOBRE ESTEIRAS, LARG. PAVIM. 2,60 M A 5,75 M, POT. 110 HP, CAP. 450 T/ H</t>
  </si>
  <si>
    <t>1.216.241,77</t>
  </si>
  <si>
    <t>VIBROACABADORA DE ASFALTO SOBRE ESTEIRAS, LARG. PAVIMENT. 1,90 A 5,3 M, POT. 78 KW/105 HP, CAP. 450 T/H</t>
  </si>
  <si>
    <t>1.473.490,00</t>
  </si>
  <si>
    <t>VIBROACABADORA DE ASFALTO SOBRE RODAS, LARGURA DE PAVIMENTACAO DE 1,70 A 4,20 M, POTENCIA 78 KW/105 HP, CAPACIDADE 300 T/H</t>
  </si>
  <si>
    <t>1.305.491,06</t>
  </si>
  <si>
    <t>VIDRACEIRO</t>
  </si>
  <si>
    <t>16,29</t>
  </si>
  <si>
    <t>VIDRACEIRO (MENSALISTA)</t>
  </si>
  <si>
    <t>2.871,44</t>
  </si>
  <si>
    <t>VIDRO COMUM LAMINADO LISO INCOLOR DUPLO, ESPESSURA TOTAL 8 MM (CADA CAMADA DE 4 MM) - COLOCADO</t>
  </si>
  <si>
    <t>695,65</t>
  </si>
  <si>
    <t>VIDRO COMUM LAMINADO, LISO, INCOLOR, DUPLO, ESPESSURA TOTAL 6 MM (CADA CAMADA E= 3 MM) - COLOCADO</t>
  </si>
  <si>
    <t>605,55</t>
  </si>
  <si>
    <t>VIDRO COMUM LAMINADO, LISO, INCOLOR, TRIPLO, ESPESSURA TOTAL 12 MM (CADA CAMADA E=  4 MM) - COLOCADO</t>
  </si>
  <si>
    <t>1.574,44</t>
  </si>
  <si>
    <t>VIDRO COMUM LAMINADO, LISO, INCOLOR, TRIPLO, ESPESSURA TOTAL 15 MM (CADA CAMADA E = 5 MM) - COLOCADO</t>
  </si>
  <si>
    <t>1.840,88</t>
  </si>
  <si>
    <t>VIDRO CRISTAL COLORIDO, 10 MM, PINTADO NA COR BRANCA</t>
  </si>
  <si>
    <t>542,57</t>
  </si>
  <si>
    <t>VIDRO CRISTAL COLORIDO, 4 MM, PINTADO NA COR BRANCA</t>
  </si>
  <si>
    <t>169,55</t>
  </si>
  <si>
    <t>VIDRO CRISTAL COLORIDO, 6 MM, PINTADO NA COR BRANCA</t>
  </si>
  <si>
    <t>240,97</t>
  </si>
  <si>
    <t>VIDRO CRISTAL COLORIDO, 8 MM, PINTADO NA COR BRANCA</t>
  </si>
  <si>
    <t>391,18</t>
  </si>
  <si>
    <t>VIDRO LISO FUME E = 4MM - SEM COLOCACAO</t>
  </si>
  <si>
    <t>193,77</t>
  </si>
  <si>
    <t>VIDRO LISO FUME E = 6MM - SEM COLOCACAO</t>
  </si>
  <si>
    <t>290,66</t>
  </si>
  <si>
    <t>VIDRO LISO FUME, E = 5 MM - SEM COLOCACAO</t>
  </si>
  <si>
    <t>209,17</t>
  </si>
  <si>
    <t>VIDRO LISO INCOLOR 10 MM - SEM COLOCACAO</t>
  </si>
  <si>
    <t>363,33</t>
  </si>
  <si>
    <t>VIDRO LISO INCOLOR 2 A 3 MM - SEM COLOCACAO</t>
  </si>
  <si>
    <t>109,00</t>
  </si>
  <si>
    <t>VIDRO LISO INCOLOR 4MM - SEM COLOCACAO</t>
  </si>
  <si>
    <t>VIDRO LISO INCOLOR 5MM - SEM COLOCACAO</t>
  </si>
  <si>
    <t>VIDRO LISO INCOLOR 6 MM - SEM COLOCACAO</t>
  </si>
  <si>
    <t>205,88</t>
  </si>
  <si>
    <t>VIDRO LISO INCOLOR 8MM  -  SEM COLOCACAO</t>
  </si>
  <si>
    <t>300,35</t>
  </si>
  <si>
    <t>VIDRO MARTELADO OU CANELADO, 4 MM - SEM COLOCACAO</t>
  </si>
  <si>
    <t>121,11</t>
  </si>
  <si>
    <t>VIDRO PLANO ARAMADO E = 6 MM - SEM COLOCACAO</t>
  </si>
  <si>
    <t>VIDRO PLANO ARMADO E = 7MM - SEM COLOCACAO</t>
  </si>
  <si>
    <t>375,44</t>
  </si>
  <si>
    <t>VIDRO TEMPERADO INCOLOR E = 10 MM, SEM COLOCACAO</t>
  </si>
  <si>
    <t>VIDRO TEMPERADO INCOLOR E = 6 MM, SEM COLOCACAO</t>
  </si>
  <si>
    <t>194,21</t>
  </si>
  <si>
    <t>VIDRO TEMPERADO INCOLOR E = 8 MM, SEM COLOCACAO</t>
  </si>
  <si>
    <t>253,53</t>
  </si>
  <si>
    <t>VIDRO TEMPERADO INCOLOR PARA PORTA DE ABRIR, E = 10 MM (SEM FERRAGENS E SEM COLOCACAO)</t>
  </si>
  <si>
    <t>356,00</t>
  </si>
  <si>
    <t>VIDRO TEMPERADO VERDE E = 10 MM, SEM COLOCACAO</t>
  </si>
  <si>
    <t>414,82</t>
  </si>
  <si>
    <t>VIDRO TEMPERADO VERDE E = 6 MM, SEM COLOCACAO</t>
  </si>
  <si>
    <t>234,36</t>
  </si>
  <si>
    <t>VIDRO TEMPERADO VERDE E = 8 MM, SEM COLOCACAO</t>
  </si>
  <si>
    <t>316,62</t>
  </si>
  <si>
    <t>VIGA DE ESCORAMAENTO H20, DE MADEIRA, PESO DE 5,00 A 5,20 KG/M, COM EXTREMIDADES PLASTICAS</t>
  </si>
  <si>
    <t>VIGA DE MADEIRA APARELHADA *6 X 12* CM, MACARANDUBA, ANGELIM OU EQUIVALENTE DA REGIAO</t>
  </si>
  <si>
    <t>17,03</t>
  </si>
  <si>
    <t>VIGA DE MADEIRA APARELHADA *6 X 16* CM, MACARANDUBA, ANGELIM OU EQUIVALENTE DA REGIAO</t>
  </si>
  <si>
    <t>VIGA DE MADEIRA NAO APARELHADA *6 X 16* CM, MACARANDUBA, ANGELIM OU EQUIVALENTE DA REGIAO</t>
  </si>
  <si>
    <t>VIGA DE MADEIRA NAO APARELHADA *6 X 20* CM, MACARANDUBA, ANGELIM OU EQUIVALENTE DA REGIAO</t>
  </si>
  <si>
    <t>VIGA DE MADEIRA NAO APARELHADA *7,5 X 15 CM (3 X 6 ") PINUS, MISTA OU EQUIVALENTE DA REGIAO</t>
  </si>
  <si>
    <t>VIGA DE MADEIRA NAO APARELHADA 6 X 12 CM, MACARANDUBA, ANGELIM OU EQUIVALENTE DA REGIAO</t>
  </si>
  <si>
    <t>VIGA DE MADEIRA NAO APARELHADA 8 X 16 CM, MACARANDUBA, ANGELIM OU EQUIVALENTE DA REGIAO</t>
  </si>
  <si>
    <t>VIGIA DIURNO</t>
  </si>
  <si>
    <t>VIGIA DIURNO (MENSALISTA)</t>
  </si>
  <si>
    <t>1.961,63</t>
  </si>
  <si>
    <t>VIGIA NOTURNO, HORA EFETIVAMENTE TRABALHADA DE 22 H AS 5 H (COM ADICIONAL NOTURNO)</t>
  </si>
  <si>
    <t>VIGOTA DE MADEIRA NAO APARELHADA *5 X 10* CM, MACARANDUBA, ANGELIM OU EQUIVALENTE DA REGIAO</t>
  </si>
  <si>
    <t>WASH PRIMER PARA TINTA AUTOMOTIVA</t>
  </si>
  <si>
    <t>136,69</t>
  </si>
  <si>
    <t>TOTAL DE INSUMOS : 5331</t>
  </si>
  <si>
    <t>SISTEMA DE MACRODRENAGEM VILA VELHA</t>
  </si>
  <si>
    <t xml:space="preserve">MÃO DE OBRA </t>
  </si>
  <si>
    <t>3) Não foi possível comparar a mão de obra do IOPES, uma vez que, é DESONERADA</t>
  </si>
  <si>
    <r>
      <t xml:space="preserve">DER </t>
    </r>
    <r>
      <rPr>
        <b/>
        <vertAlign val="superscript"/>
        <sz val="11"/>
        <rFont val="Calibri"/>
        <family val="2"/>
        <scheme val="minor"/>
      </rPr>
      <t>(4)</t>
    </r>
  </si>
  <si>
    <r>
      <t xml:space="preserve">MÃO DE OBRA - TABELA REFERENCIAL: SINAPI / DER / IOPES </t>
    </r>
    <r>
      <rPr>
        <b/>
        <vertAlign val="superscript"/>
        <sz val="13"/>
        <color theme="1"/>
        <rFont val="Calibri"/>
        <family val="2"/>
        <scheme val="minor"/>
      </rPr>
      <t>(3)</t>
    </r>
    <r>
      <rPr>
        <b/>
        <sz val="13"/>
        <color theme="1"/>
        <rFont val="Calibri"/>
        <family val="2"/>
        <scheme val="minor"/>
      </rPr>
      <t xml:space="preserve"> - SEM DESONERAÇÃO</t>
    </r>
  </si>
  <si>
    <t xml:space="preserve"> DATA BASE: JULHO/2019</t>
  </si>
  <si>
    <t>20048</t>
  </si>
  <si>
    <t>20029</t>
  </si>
  <si>
    <t>20098</t>
  </si>
  <si>
    <t>20014</t>
  </si>
  <si>
    <t>Fonte: SINAPI - Composição de Encargos Sociais - Outubro/2018</t>
  </si>
  <si>
    <t>Cálculo do BDI - Benefício e Despesas Indiretas</t>
  </si>
  <si>
    <t>1. Metodologia de Verificação</t>
  </si>
  <si>
    <t>Sem Desoneração</t>
  </si>
  <si>
    <t>2. Dados do Empreendimento</t>
  </si>
  <si>
    <t>2.1 Tipologia</t>
  </si>
  <si>
    <t>Construção de Edificios</t>
  </si>
  <si>
    <t>3. Incidência sobre Custo</t>
  </si>
  <si>
    <t>Item Componente do BDI</t>
  </si>
  <si>
    <t>Intervalo de admissibilidade</t>
  </si>
  <si>
    <t>Valores Propostos</t>
  </si>
  <si>
    <t>1º Quartil</t>
  </si>
  <si>
    <t>Médio</t>
  </si>
  <si>
    <t>3º Quartil</t>
  </si>
  <si>
    <r>
      <t>A</t>
    </r>
    <r>
      <rPr>
        <sz val="10"/>
        <color rgb="FF000000"/>
        <rFont val="Calibri"/>
        <family val="2"/>
      </rPr>
      <t xml:space="preserve">dministração </t>
    </r>
    <r>
      <rPr>
        <b/>
        <sz val="10"/>
        <color rgb="FF000000"/>
        <rFont val="Calibri"/>
        <family val="2"/>
      </rPr>
      <t>C</t>
    </r>
    <r>
      <rPr>
        <sz val="10"/>
        <color rgb="FF000000"/>
        <rFont val="Calibri"/>
        <family val="2"/>
      </rPr>
      <t>entral</t>
    </r>
  </si>
  <si>
    <r>
      <t>R</t>
    </r>
    <r>
      <rPr>
        <sz val="10"/>
        <color rgb="FF000000"/>
        <rFont val="Calibri"/>
        <family val="2"/>
      </rPr>
      <t>iscos</t>
    </r>
  </si>
  <si>
    <r>
      <t>S</t>
    </r>
    <r>
      <rPr>
        <sz val="10"/>
        <color rgb="FF000000"/>
        <rFont val="Calibri"/>
        <family val="2"/>
      </rPr>
      <t xml:space="preserve">eguros e </t>
    </r>
    <r>
      <rPr>
        <b/>
        <sz val="10"/>
        <color rgb="FF000000"/>
        <rFont val="Calibri"/>
        <family val="2"/>
      </rPr>
      <t>G</t>
    </r>
    <r>
      <rPr>
        <sz val="10"/>
        <color rgb="FF000000"/>
        <rFont val="Calibri"/>
        <family val="2"/>
      </rPr>
      <t>arantias Contratuais</t>
    </r>
  </si>
  <si>
    <r>
      <t>D</t>
    </r>
    <r>
      <rPr>
        <sz val="10"/>
        <color rgb="FF000000"/>
        <rFont val="Calibri"/>
        <family val="2"/>
      </rPr>
      <t xml:space="preserve">espesas </t>
    </r>
    <r>
      <rPr>
        <b/>
        <sz val="10"/>
        <color rgb="FF000000"/>
        <rFont val="Calibri"/>
        <family val="2"/>
      </rPr>
      <t>F</t>
    </r>
    <r>
      <rPr>
        <sz val="10"/>
        <color rgb="FF000000"/>
        <rFont val="Calibri"/>
        <family val="2"/>
      </rPr>
      <t>inanceiras</t>
    </r>
  </si>
  <si>
    <r>
      <t>L</t>
    </r>
    <r>
      <rPr>
        <sz val="10"/>
        <color rgb="FF000000"/>
        <rFont val="Calibri"/>
        <family val="2"/>
      </rPr>
      <t>ucro</t>
    </r>
  </si>
  <si>
    <t>4. Incidência sobre o preço de venda</t>
  </si>
  <si>
    <t>Mínimo</t>
  </si>
  <si>
    <t>Máximo</t>
  </si>
  <si>
    <t>Despesas Tributárias</t>
  </si>
  <si>
    <r>
      <t>I1</t>
    </r>
    <r>
      <rPr>
        <sz val="10"/>
        <color rgb="FF000000"/>
        <rFont val="Calibri"/>
        <family val="2"/>
      </rPr>
      <t>:ISS (PMV = 5%)</t>
    </r>
  </si>
  <si>
    <r>
      <t>I2</t>
    </r>
    <r>
      <rPr>
        <sz val="10"/>
        <color rgb="FF000000"/>
        <rFont val="Calibri"/>
        <family val="2"/>
      </rPr>
      <t>:COFINS</t>
    </r>
  </si>
  <si>
    <r>
      <t>I3</t>
    </r>
    <r>
      <rPr>
        <sz val="10"/>
        <color rgb="FF000000"/>
        <rFont val="Calibri"/>
        <family val="2"/>
      </rPr>
      <t>:PIS</t>
    </r>
  </si>
  <si>
    <r>
      <t>I4</t>
    </r>
    <r>
      <rPr>
        <sz val="10"/>
        <color rgb="FF000000"/>
        <rFont val="Calibri"/>
        <family val="2"/>
      </rPr>
      <t>:CONT. PREV. S/ REC. BRUTA (LEI 12844/13 - DESONERAÇÃO)</t>
    </r>
  </si>
  <si>
    <t>5. Demonstrativo de cálculo do BDI sem desoneração</t>
  </si>
  <si>
    <r>
      <t>BDI =</t>
    </r>
    <r>
      <rPr>
        <b/>
        <u/>
        <sz val="10"/>
        <color rgb="FF000000"/>
        <rFont val="Calibri"/>
        <family val="2"/>
      </rPr>
      <t xml:space="preserve"> ((1+AC+S+R+G)(1+DF)(1+L))</t>
    </r>
    <r>
      <rPr>
        <b/>
        <sz val="10"/>
        <color rgb="FF000000"/>
        <rFont val="Calibri"/>
        <family val="2"/>
      </rPr>
      <t xml:space="preserve"> - 1 =</t>
    </r>
  </si>
  <si>
    <t>(1-I1-I2-I3-I4)</t>
  </si>
  <si>
    <t>2) Salário Hora = Salário Mês/176h</t>
  </si>
  <si>
    <t>MEMORIAL DE CÁLCULO COMPLEMENTAR</t>
  </si>
  <si>
    <t>LOCAL</t>
  </si>
  <si>
    <t>ESTACAS</t>
  </si>
  <si>
    <t>LAGURA MÉDIA
(m)</t>
  </si>
  <si>
    <t>MARGENS DO CANAL 
(m)</t>
  </si>
  <si>
    <t>TOTAL GERAL</t>
  </si>
  <si>
    <t>BACIA DO CANAL JARDIM DE ALAH</t>
  </si>
  <si>
    <t>EXTENSÃO
(m)</t>
  </si>
  <si>
    <t xml:space="preserve">Canal da Costa </t>
  </si>
  <si>
    <t>Canal capixaba</t>
  </si>
  <si>
    <t>BACIA DO CANAL DA COSTA</t>
  </si>
  <si>
    <t>Ramo 1</t>
  </si>
  <si>
    <t>Ramo 2</t>
  </si>
  <si>
    <t>Ramo 3</t>
  </si>
  <si>
    <t xml:space="preserve">BACIA DO CANAL CAMPO GRANDE  </t>
  </si>
  <si>
    <t xml:space="preserve">BACIA DO CANAL ARIBIRI  </t>
  </si>
  <si>
    <t>1) Margens do canal: para o levantamento estimamos 10m de cada lado do córrego, totalizando 20m.</t>
  </si>
  <si>
    <t>4) A Tabela de Referência do DER - OUTUBRO/2018 foi atualizada conforme Tabela de Preços de Consultoria do DNIT.</t>
  </si>
  <si>
    <t xml:space="preserve">SISTEMA DE MACRODRENAGEM VILA VELHA
 </t>
  </si>
  <si>
    <t>COTAÇÕES</t>
  </si>
  <si>
    <t>DATA BASE: JULHO/2019</t>
  </si>
  <si>
    <t xml:space="preserve">DESCRIÇÃO DOS MATERIAIS </t>
  </si>
  <si>
    <t>PREÇOS DE MERCADO</t>
  </si>
  <si>
    <t>MEDIANA</t>
  </si>
  <si>
    <t>Transporte com caminhão basculante de 14 m³ - rodovia pavimentada</t>
  </si>
  <si>
    <t>tkm</t>
  </si>
  <si>
    <t>t</t>
  </si>
  <si>
    <t>Dragagem de material de 1ª categoria com Máquina anfíbia e multifuncional inclusive implementos (Cortadores de vegetação aquática e terrestre, Ancinhos coletores, Unidade escavadora e Bomba de dragagem) e acessórios (Carreta de Transporte/Reboque)</t>
  </si>
  <si>
    <t>Carga, manobra e descarga de areia, brita, pedra de mão ou solos em caminhão basculante de 10 m³ - carga com carregadeira e descarga livre</t>
  </si>
  <si>
    <t>Transporte com caminhão basculante de 10 m³ - rodovia pavimentada</t>
  </si>
  <si>
    <t>ALTURA DE DRAGAGEM (m)</t>
  </si>
  <si>
    <t>DRAGAGEM</t>
  </si>
  <si>
    <t>E=AxBxD</t>
  </si>
  <si>
    <t>TOMMASI AMBIENTAL</t>
  </si>
  <si>
    <t xml:space="preserve"> DRAGAGEM</t>
  </si>
  <si>
    <t>Canal Jardim de Alah Ramo 1 -  Trecho 1</t>
  </si>
  <si>
    <t>PROFUNDIDADE (M)</t>
  </si>
  <si>
    <t>Canal Jardim de Alah Ramo 1 - Trecho 2</t>
  </si>
  <si>
    <t>Galeria - BDCC - 4x3m</t>
  </si>
  <si>
    <t>Galeria Centro - BTCC - 3x3 m</t>
  </si>
  <si>
    <t>Galeria - BDCC - 3x3m</t>
  </si>
  <si>
    <t>Canal em paredes de concreto 8x2,3</t>
  </si>
  <si>
    <t>Canal em paredes de concreto 12x2,3</t>
  </si>
  <si>
    <t>Canal em paredes de concreto 18x2,3</t>
  </si>
  <si>
    <t>Canal em terra</t>
  </si>
  <si>
    <t>Canal do dique em terra</t>
  </si>
  <si>
    <t>BACIA DO GUARANHUNS</t>
  </si>
  <si>
    <t>Canal de terra - trecho 01</t>
  </si>
  <si>
    <t>Canal de terra - trecho 02</t>
  </si>
  <si>
    <t>Canal de paredes de gabião 20 x 2 m - trecho 03</t>
  </si>
  <si>
    <t>Canal de terra - trecho 05</t>
  </si>
  <si>
    <t>Canal de terra - trecho 06</t>
  </si>
  <si>
    <t>Canal de terra - trecho 07</t>
  </si>
  <si>
    <t>Canal de terra - trecho 08</t>
  </si>
  <si>
    <t>Canal de terra - trecho 09</t>
  </si>
  <si>
    <t>Canal de terra - trecho 10</t>
  </si>
  <si>
    <t>BACIA DO RIO MARINHO</t>
  </si>
  <si>
    <t>Canal com paredes de concreto - trecho 04</t>
  </si>
  <si>
    <t>Canal Jardim de Alah Ramo 2 -Trecho 1</t>
  </si>
  <si>
    <t>Galeria - BTCC - 3x3m</t>
  </si>
  <si>
    <t>Canal Aribiri</t>
  </si>
  <si>
    <t xml:space="preserve">Canal diagonal - em terra </t>
  </si>
  <si>
    <t>Canal Araças - em terra - prof. 3m</t>
  </si>
  <si>
    <t>Canal Araças - em terra - prof. 4m</t>
  </si>
  <si>
    <t xml:space="preserve">Galeria - BDCC -2x2 m </t>
  </si>
  <si>
    <t xml:space="preserve">Rio Aribiri </t>
  </si>
  <si>
    <t xml:space="preserve">Trecho inundável </t>
  </si>
  <si>
    <t xml:space="preserve">Galeria BDCC 2 x 2 m </t>
  </si>
  <si>
    <t>Ramo 2 inundável</t>
  </si>
  <si>
    <t>VOLUME DRAGADO CANAL (M3)</t>
  </si>
  <si>
    <t>VOLUME DRAGADO BUEIRO (M3)</t>
  </si>
  <si>
    <t>F=AxBxD</t>
  </si>
  <si>
    <t>DESTINAÇÃO FINAL  - CANAL (T)</t>
  </si>
  <si>
    <t>VOLUME DRAGADO TRANSPORTADO - CANAL (M3)</t>
  </si>
  <si>
    <t>G=E</t>
  </si>
  <si>
    <t>VOLUME DRAGADO TRANSPORTADO - BUEIRO (M3)</t>
  </si>
  <si>
    <t>H=F</t>
  </si>
  <si>
    <t>I=G*1,60</t>
  </si>
  <si>
    <t>K</t>
  </si>
  <si>
    <t>Análise Teor de Sólidos</t>
  </si>
  <si>
    <t>2.2</t>
  </si>
  <si>
    <t>Ensaio de Análise Física do material a ser dragado - CONAMA 454/12</t>
  </si>
  <si>
    <t>Ensaio de Análise Química de material a ser dragado - CONAMA 454/12</t>
  </si>
  <si>
    <t>Coleta para ensaio de Caracterização de material conf. Normativa da CONAMA 454/12</t>
  </si>
  <si>
    <t>Remoção de entulho pesado com escavadeira hidráulica</t>
  </si>
  <si>
    <t>Limpeza mecanizada da camada vegetal - margem do canal</t>
  </si>
  <si>
    <r>
      <t xml:space="preserve">Galeria - </t>
    </r>
    <r>
      <rPr>
        <sz val="11"/>
        <rFont val="Calibri"/>
        <family val="2"/>
        <scheme val="minor"/>
      </rPr>
      <t>BDTC</t>
    </r>
    <r>
      <rPr>
        <sz val="11"/>
        <color theme="1"/>
        <rFont val="Calibri"/>
        <family val="2"/>
        <scheme val="minor"/>
      </rPr>
      <t xml:space="preserve"> - 2x2m - Ramo 2 - Trecho 2   </t>
    </r>
  </si>
  <si>
    <r>
      <t xml:space="preserve">Galeria - </t>
    </r>
    <r>
      <rPr>
        <sz val="11"/>
        <rFont val="Calibri"/>
        <family val="2"/>
        <scheme val="minor"/>
      </rPr>
      <t>BDTC</t>
    </r>
    <r>
      <rPr>
        <sz val="11"/>
        <color theme="1"/>
        <rFont val="Calibri"/>
        <family val="2"/>
        <scheme val="minor"/>
      </rPr>
      <t xml:space="preserve"> - 2x2m - Ramo 3   </t>
    </r>
  </si>
  <si>
    <t>Limpeza e desobstrução de BDTC e BDCC em Vias Urbanas</t>
  </si>
  <si>
    <t>m</t>
  </si>
  <si>
    <t>Limpeza e desobstrução de BTTC e BTCC em Vias Urbanas</t>
  </si>
  <si>
    <t>Desobstrução de bueiro</t>
  </si>
  <si>
    <t>Limpeza de bueiro</t>
  </si>
  <si>
    <t>Limpeza e desobstrução de bueiros</t>
  </si>
  <si>
    <t>K=A*B</t>
  </si>
  <si>
    <t>L=A*C*2</t>
  </si>
  <si>
    <t>REMOÇÃO DE CAMADA VEGETAL - MARGENS DO CANAL (M2)</t>
  </si>
  <si>
    <t>J=H*1,60</t>
  </si>
  <si>
    <t>DESTINAÇÃO FINAL  - BUEIRO (T)</t>
  </si>
  <si>
    <t>3) Remoção de camada vegetal - margens do canal - Foi estimado 50% da área com vegetação nas margens, com esp. de 20cm.</t>
  </si>
  <si>
    <t xml:space="preserve">3.1) Para o levantamento estimamos 40% do serviço mecanizado </t>
  </si>
  <si>
    <t xml:space="preserve">3.2) Para o levantamento estimamos 60% do serviço manual </t>
  </si>
  <si>
    <t>4) Considerado Peso material classe II A - peso específico 1,6 t/m³</t>
  </si>
  <si>
    <t>5) Considerado 30% de empolamento.</t>
  </si>
  <si>
    <t xml:space="preserve">6) Considerado distância máxima até o aterro 32km. </t>
  </si>
  <si>
    <t>Transporte com caminhão do tipo tanque cap. de 30 m³ - Aterro Licenciado (Lodo)</t>
  </si>
  <si>
    <t>CANTEIRO DE OBRAS</t>
  </si>
  <si>
    <t>Banheiro Quimico</t>
  </si>
  <si>
    <t>unm</t>
  </si>
  <si>
    <t>CESAN</t>
  </si>
  <si>
    <t>Placa de obra nas dimensões de 3,0 x 6,0 m, padrão DER-ES</t>
  </si>
  <si>
    <t xml:space="preserve">Aluguel de container p/ escritório c/ ar condicionado e banheiro, isolam.térmico e acústico, 2 luminárias, janela de vidro, tomada p/ comput. e telef.
</t>
  </si>
  <si>
    <t>Remoção de vegetação aquática- leito do canal</t>
  </si>
  <si>
    <t>REMOÇÃO DE VEGETAÇÃO AQUÁTICA - LEITO DO CANAL (M2)</t>
  </si>
  <si>
    <t>Transporte com caminhão basculante de 12 m³ - rodovia pavimentada - Usina de Compostagem (Vegetação)</t>
  </si>
  <si>
    <t>Destinação Final material dragado</t>
  </si>
  <si>
    <t>2) Remoção de vegetação aquática - Leito do canal - Foi estimado 30% da área do canal com vegetação no leito.</t>
  </si>
  <si>
    <t>EXTENSÃO</t>
  </si>
  <si>
    <t>m³</t>
  </si>
  <si>
    <t>DESCRIÇÃO</t>
  </si>
  <si>
    <t>CRONOGRAMA</t>
  </si>
  <si>
    <t>QTD</t>
  </si>
  <si>
    <t>TOTAL</t>
  </si>
  <si>
    <t>ESPESSURA</t>
  </si>
  <si>
    <t>Ensaio de caracterização Ecotoxicológico de material a ser dragado - CONAMA 454/12</t>
  </si>
  <si>
    <t>PREÇO REFERÊNCIA</t>
  </si>
  <si>
    <t>DER-ROD</t>
  </si>
  <si>
    <t>MERCADO</t>
  </si>
  <si>
    <t>SICRO</t>
  </si>
  <si>
    <t>BDI APLICADO</t>
  </si>
  <si>
    <t>Raspagem e limpeza de terreno plano</t>
  </si>
  <si>
    <t>Capina manual</t>
  </si>
  <si>
    <t>BUSCA</t>
  </si>
  <si>
    <t>PREÇO UNITÁRIO</t>
  </si>
  <si>
    <t>FGV - Coluna 39 - Consultoria</t>
  </si>
  <si>
    <t>JAN</t>
  </si>
  <si>
    <t>FEV</t>
  </si>
  <si>
    <t>MAR</t>
  </si>
  <si>
    <t>ABR</t>
  </si>
  <si>
    <t>MAI</t>
  </si>
  <si>
    <t>JUN</t>
  </si>
  <si>
    <t>JUL</t>
  </si>
  <si>
    <t>AGO</t>
  </si>
  <si>
    <t>SET</t>
  </si>
  <si>
    <t>OUT</t>
  </si>
  <si>
    <t>NOV</t>
  </si>
  <si>
    <t>DEZ</t>
  </si>
  <si>
    <t>Limpeza e desobstrução de rede de drenagem, utilizando caminhão equipado com conjunto de  alta pressão e sucção</t>
  </si>
  <si>
    <t>SEM BDI</t>
  </si>
  <si>
    <t>BDI COMUM</t>
  </si>
  <si>
    <t>BDI REDUZIDO</t>
  </si>
  <si>
    <t>SERVIÇOS</t>
  </si>
  <si>
    <t>ISS</t>
  </si>
  <si>
    <t>PIS</t>
  </si>
  <si>
    <t>Seguridade Social (COFINS)</t>
  </si>
  <si>
    <t>E</t>
  </si>
  <si>
    <t>F</t>
  </si>
  <si>
    <t>SELECIONAR A FAIXA DE CUSTO DA OBRA</t>
  </si>
  <si>
    <t>4ª FAIXA</t>
  </si>
  <si>
    <t>TAXA DE BDI PADRÃO APLICÁVEL</t>
  </si>
  <si>
    <t>COMPONENTES</t>
  </si>
  <si>
    <t>1ª FAIXA</t>
  </si>
  <si>
    <t>2ª FAIXA</t>
  </si>
  <si>
    <t>3ª FAIXA</t>
  </si>
  <si>
    <t>até R$ 330.000,00</t>
  </si>
  <si>
    <t>R$ 330.000,00 a
R$ 3.300.000,00</t>
  </si>
  <si>
    <t>R$ 3.300.000,00 a
R$ 20.000.000,00</t>
  </si>
  <si>
    <t>acima de
R$ 20.000.000,00</t>
  </si>
  <si>
    <t>Administração Central</t>
  </si>
  <si>
    <t>Administração Local</t>
  </si>
  <si>
    <t>Impostos / Tributos</t>
  </si>
  <si>
    <t>ISSQN</t>
  </si>
  <si>
    <t>COFINS</t>
  </si>
  <si>
    <t>Custos Financeiros</t>
  </si>
  <si>
    <t>Risco, Garantias e Seguros</t>
  </si>
  <si>
    <t>Lucro</t>
  </si>
  <si>
    <t>FONTE</t>
  </si>
  <si>
    <t>DATA REF</t>
  </si>
  <si>
    <t>DER EDIF.</t>
  </si>
  <si>
    <t>N/A</t>
  </si>
  <si>
    <t>DER ROD.</t>
  </si>
  <si>
    <t>OBJETO</t>
  </si>
  <si>
    <t>EXECUÇÃO DE LIMPEZA E DESASSOREAMENTO DE CANAIS EM VILA VELHA E CARIACICA</t>
  </si>
  <si>
    <t>CONFORME RESOLUÇÃO TC Nº 329, DE 24 DE SETEMBRO DE 2019</t>
  </si>
  <si>
    <t>JAN/21</t>
  </si>
  <si>
    <t>GOVERNO DO ESTADO DO ESPÍRITO SANTO</t>
  </si>
  <si>
    <t>SECRETARIA DE SANEAMENTO, HABITAÇÃO E DESENVOLVIMENTO  URBANO</t>
  </si>
  <si>
    <t>COMPOSIÇÃO DO BDI - NÃO DESONERADO</t>
  </si>
  <si>
    <t>Transporte com caminhão basculante com caçamba estanque com capacidade de 14 m³ - rodovia pavimentada</t>
  </si>
  <si>
    <t>MAT / EQUIP</t>
  </si>
  <si>
    <t>ASFALTO</t>
  </si>
  <si>
    <t>Administração Central da Contratada</t>
  </si>
  <si>
    <t>Impostos e Tributos</t>
  </si>
  <si>
    <t>Encargos Financeiros</t>
  </si>
  <si>
    <t>Taxa de Risco, Seguros e Garantia</t>
  </si>
  <si>
    <t>Recebimento e Destinação Final - Resíduo Classe II-B</t>
  </si>
  <si>
    <t>Recebimento e Destinação Final - Resíduo Classe II-A</t>
  </si>
  <si>
    <t>Carga, manobra e descarga de agregados ou solos em caminhão basculante de 14 m³ - carga com carregadeira de 3,40 m³ e descarga livre</t>
  </si>
  <si>
    <t>ABC</t>
  </si>
  <si>
    <t>AGRUPAMENTO</t>
  </si>
  <si>
    <t>VALORES</t>
  </si>
  <si>
    <t>LIMITE</t>
  </si>
  <si>
    <t>GRUPO</t>
  </si>
  <si>
    <t>CURVA ABC</t>
  </si>
  <si>
    <t>CORREÇÃO DE VALORES</t>
  </si>
  <si>
    <t>PREÇO UNITÁRIO CORRIGIDO</t>
  </si>
  <si>
    <t>LIMPEZA DE CORPOS HÍDRICOS</t>
  </si>
  <si>
    <t>Demolição de concreto simples com martelete</t>
  </si>
  <si>
    <t>CONSIDERAÇÕES</t>
  </si>
  <si>
    <t>MÍNIMO</t>
  </si>
  <si>
    <t>MÁXIMO</t>
  </si>
  <si>
    <t>Dragagem de material de 1ª categoria com Máquina anfíbia inclusive implementos (Cortadores de vegetação aquática e terrestre, Ancinhos coletores, Unidade escavadora e Bomba de dragagem) e acessórios (Carreta de Transporte/Reboque)</t>
  </si>
  <si>
    <t>Dragagem de areia grossa com draga de sucção e recalque - bomba de 1.350 kW e cortador de 170 kW - distância de recalque de 2.100 a 2.300 m</t>
  </si>
  <si>
    <t>Demolição mecânica de concreto armado, com escavadeira hidráulica com martelo hidráulico - sem reaproveitamento</t>
  </si>
  <si>
    <t>Dragagem de material de 1ª categoria com escavadeira hidráulica - capacidade de caçamba de 1,56 m³ - DMT 0 a 50 m</t>
  </si>
  <si>
    <t>LARGURA</t>
  </si>
  <si>
    <r>
      <t>TOTAL</t>
    </r>
    <r>
      <rPr>
        <b/>
        <vertAlign val="subscript"/>
        <sz val="9"/>
        <color theme="1"/>
        <rFont val="Calibri"/>
        <family val="2"/>
        <scheme val="minor"/>
      </rPr>
      <t>MÍN</t>
    </r>
  </si>
  <si>
    <r>
      <t>TOTAL</t>
    </r>
    <r>
      <rPr>
        <b/>
        <vertAlign val="subscript"/>
        <sz val="9"/>
        <color theme="1"/>
        <rFont val="Calibri"/>
        <family val="2"/>
        <scheme val="minor"/>
      </rPr>
      <t>MAX</t>
    </r>
  </si>
  <si>
    <r>
      <t>QUANT</t>
    </r>
    <r>
      <rPr>
        <b/>
        <vertAlign val="subscript"/>
        <sz val="9"/>
        <color theme="1"/>
        <rFont val="Calibri"/>
        <family val="2"/>
        <scheme val="minor"/>
      </rPr>
      <t>MÍN</t>
    </r>
  </si>
  <si>
    <r>
      <t>QUANT</t>
    </r>
    <r>
      <rPr>
        <b/>
        <vertAlign val="subscript"/>
        <sz val="9"/>
        <color theme="1"/>
        <rFont val="Calibri"/>
        <family val="2"/>
        <scheme val="minor"/>
      </rPr>
      <t>MAX</t>
    </r>
  </si>
  <si>
    <r>
      <t>VOL</t>
    </r>
    <r>
      <rPr>
        <b/>
        <vertAlign val="subscript"/>
        <sz val="9"/>
        <color theme="1"/>
        <rFont val="Calibri"/>
        <family val="2"/>
        <scheme val="minor"/>
      </rPr>
      <t>MÍN</t>
    </r>
  </si>
  <si>
    <r>
      <t>VOL</t>
    </r>
    <r>
      <rPr>
        <b/>
        <vertAlign val="subscript"/>
        <sz val="9"/>
        <color theme="1"/>
        <rFont val="Calibri"/>
        <family val="2"/>
        <scheme val="minor"/>
      </rPr>
      <t>MAX</t>
    </r>
  </si>
  <si>
    <t>LOTE 1</t>
  </si>
  <si>
    <t>LOTE 2</t>
  </si>
  <si>
    <t>LOTE 3</t>
  </si>
  <si>
    <t>LOTE 4</t>
  </si>
  <si>
    <t>LOTE 5</t>
  </si>
  <si>
    <r>
      <t>CARGA</t>
    </r>
    <r>
      <rPr>
        <b/>
        <vertAlign val="subscript"/>
        <sz val="9"/>
        <color theme="1"/>
        <rFont val="Calibri"/>
        <family val="2"/>
        <scheme val="minor"/>
      </rPr>
      <t>MÍN</t>
    </r>
  </si>
  <si>
    <r>
      <t>CARGA</t>
    </r>
    <r>
      <rPr>
        <b/>
        <vertAlign val="subscript"/>
        <sz val="9"/>
        <color theme="1"/>
        <rFont val="Calibri"/>
        <family val="2"/>
        <scheme val="minor"/>
      </rPr>
      <t>MAX</t>
    </r>
  </si>
  <si>
    <t>CONTÉM?</t>
  </si>
  <si>
    <t>LOTE 1 - REGIÃO METROPOLITANA</t>
  </si>
  <si>
    <t>1.3</t>
  </si>
  <si>
    <t>Placa para sinalização de obras montada em cavalete metálico - 1,00 x 1,00 m</t>
  </si>
  <si>
    <t>Cones para sinalização, fornecimento e colocação</t>
  </si>
  <si>
    <t>JUN/20</t>
  </si>
  <si>
    <t>1) BDI diferenciado conforme Resolução TC nº 2180 de 24 de setembro de 2019.</t>
  </si>
  <si>
    <t>2) Foram adotados preços de mercado, conforme mapa de preços, nos casos da ausência do insumo ou serviços nas tabelas de referência.</t>
  </si>
  <si>
    <t>3) Encargos Sociais: Variáveis, conforme apropriação da mão de obra (horista/mensalista), limitado aos percentuais adotados nas respectivas tabelas de referência.</t>
  </si>
  <si>
    <t>LOTE</t>
  </si>
  <si>
    <t>1 - Região Metropolitana</t>
  </si>
  <si>
    <t>2 - Região Norte</t>
  </si>
  <si>
    <t>3 - Região Central</t>
  </si>
  <si>
    <t>4 - Região Serrana</t>
  </si>
  <si>
    <t>5 - Região Sul</t>
  </si>
  <si>
    <t>Escavadeira Hidráulica</t>
  </si>
  <si>
    <t>Dragline</t>
  </si>
  <si>
    <t>PREVISÕES</t>
  </si>
  <si>
    <t>EXTENSÃO ESTIMADA</t>
  </si>
  <si>
    <t>Material 3ª cat.</t>
  </si>
  <si>
    <t>LARGURA MÉDIA</t>
  </si>
  <si>
    <t>Aluguel de container tipo vestiário, 2 luminárias, piso especial e janela</t>
  </si>
  <si>
    <t>Aluguel de container tipo refeitório simples, c/ 1 aparelho de ar condicionado, 2 luminárias e 2 janelas de vidro</t>
  </si>
  <si>
    <t>Mobilização e desmobilização de container de 51 km até 150 km</t>
  </si>
  <si>
    <t>Mobilização e desmobilização de container até 50 km</t>
  </si>
  <si>
    <t>2.3</t>
  </si>
  <si>
    <t>2.4</t>
  </si>
  <si>
    <t>2.5</t>
  </si>
  <si>
    <t>2.6</t>
  </si>
  <si>
    <t>2.7</t>
  </si>
  <si>
    <t>2.8</t>
  </si>
  <si>
    <t>Dragagem de material de 1ª categoria com escavadeira hidráulica sobre pontão flutuante - capacidade da caçamba de 1,56 m³ - transporte com batelão sem propulsão com capacidade de 100 t - DMT 0 a 300 m</t>
  </si>
  <si>
    <t>Dragagem de material de 1ª categoria com dragline - caçamba de 2,1 m³ - caminho de serviço em revestimento primário - DMT 400 a 600 m - com caminhão de 14 m³ e carregadeira</t>
  </si>
  <si>
    <t>Escavação e transporte de material de 3ª categoria - DMT de 0 a 50 m</t>
  </si>
  <si>
    <t>Derrocagem subaquática de material de 3ª categoria - malha de 4,0 m² - perfuração e detonação - plataforma com duas torres de perfuração</t>
  </si>
  <si>
    <t>Dragagem de material de 1ª categoria com equipamento anfíbio, com utilização do canal de escoamento do corpo hídrico como caminho de serviço, incluso transporte do material dragado até a margem disponível para deposição</t>
  </si>
  <si>
    <t>A - MÃO DE OBRA</t>
  </si>
  <si>
    <t>E9057</t>
  </si>
  <si>
    <t>E9515</t>
  </si>
  <si>
    <t>E9058</t>
  </si>
  <si>
    <t>E9009</t>
  </si>
  <si>
    <t>PRODUÇÃO DA EQUIPE (m³)</t>
  </si>
  <si>
    <t>Rebocador - 360 HP</t>
  </si>
  <si>
    <t>Plataforma flutuante de 12 x 24 x 1,8 m com capacidade de 150 t</t>
  </si>
  <si>
    <t>Escavadeira hidráulica sobre esteiras com caçamba com capacidade de 1,56 m³ - 118 Kw</t>
  </si>
  <si>
    <t>Batelão sem propulsão com capacidade de 66 m³</t>
  </si>
  <si>
    <t>B - EQUIPAMENTOS</t>
  </si>
  <si>
    <t>C - MATERIAIS</t>
  </si>
  <si>
    <t>CUSTO UNITÁRIO DE EXECUÇÃO</t>
  </si>
  <si>
    <t>D - ATIVIDADES AUXILIARES</t>
  </si>
  <si>
    <t>E - TEMPO FIXO</t>
  </si>
  <si>
    <t>F - MOMENTO DE TRANSPORTE</t>
  </si>
  <si>
    <t>LN</t>
  </si>
  <si>
    <t>RP</t>
  </si>
  <si>
    <t>P</t>
  </si>
  <si>
    <t>DMT</t>
  </si>
  <si>
    <t>TOTAL D</t>
  </si>
  <si>
    <t>TOTAL E</t>
  </si>
  <si>
    <t>TOTAL F</t>
  </si>
  <si>
    <t>Órgão</t>
  </si>
  <si>
    <t>Código</t>
  </si>
  <si>
    <t>Descrição</t>
  </si>
  <si>
    <t>Quantidade</t>
  </si>
  <si>
    <t>Unidade</t>
  </si>
  <si>
    <t>Custo Unitário</t>
  </si>
  <si>
    <t>Custo Horário</t>
  </si>
  <si>
    <t>Custo Horário Total</t>
  </si>
  <si>
    <t>Custo Horário Unitário</t>
  </si>
  <si>
    <t>Produtivo</t>
  </si>
  <si>
    <t>Improdutivo</t>
  </si>
  <si>
    <t>Improdutiva</t>
  </si>
  <si>
    <t>Utilização</t>
  </si>
  <si>
    <t>Produtiva</t>
  </si>
  <si>
    <t>Preço Unitário</t>
  </si>
  <si>
    <t>CUSTO UNITÁRIO DIRETO TOTAL</t>
  </si>
  <si>
    <t>Obs:
COMPOSIÇÃO DNIT 1901607</t>
  </si>
  <si>
    <t>TIPO BDI</t>
  </si>
  <si>
    <t>BETUMINOSOS</t>
  </si>
  <si>
    <t>Considerando especifidade de cada obra, adotamos margem de segurança</t>
  </si>
  <si>
    <t>Base de cálculo, demolição de tampões de concreto sobre o Canal da Costa (mínimo 30%)</t>
  </si>
  <si>
    <t>PROFUNDIDADE</t>
  </si>
  <si>
    <t>MÍN</t>
  </si>
  <si>
    <t>MÁX</t>
  </si>
  <si>
    <t>PORCENTAGEM</t>
  </si>
  <si>
    <t>DERROCAGEM</t>
  </si>
  <si>
    <t>Considerando a possibilidade de limpar um canal estreito, utilizando as margens como caminho de serviço.</t>
  </si>
  <si>
    <t>Considerando a possibilidade de limpar um canal largo, utilizando as margens como caminho de serviço.</t>
  </si>
  <si>
    <t>Considerando a necessidade de limpar um canal largo, utilizando o leito vazante como caminho de serviço.</t>
  </si>
  <si>
    <t>Consideramos ser necessário realizar demolições de elementos de concreto nas margens dos canais. PARA TODOS OS LOTES.</t>
  </si>
  <si>
    <t>1ª CATEGORIA - 1,7 t/m³</t>
  </si>
  <si>
    <t>3ª CATEGORIA - 2,5 t/m³</t>
  </si>
  <si>
    <r>
      <t>T</t>
    </r>
    <r>
      <rPr>
        <b/>
        <vertAlign val="subscript"/>
        <sz val="9"/>
        <color theme="1"/>
        <rFont val="Calibri"/>
        <family val="2"/>
        <scheme val="minor"/>
      </rPr>
      <t>MÍN</t>
    </r>
  </si>
  <si>
    <r>
      <t>T</t>
    </r>
    <r>
      <rPr>
        <b/>
        <vertAlign val="subscript"/>
        <sz val="9"/>
        <color theme="1"/>
        <rFont val="Calibri"/>
        <family val="2"/>
        <scheme val="minor"/>
      </rPr>
      <t>MAX</t>
    </r>
  </si>
  <si>
    <t>Considerando todo material dragado (concreto, rocha e demais materiais de 1ª categoria)</t>
  </si>
  <si>
    <t>CARGA</t>
  </si>
  <si>
    <t>Anfíbio</t>
  </si>
  <si>
    <t>DEMOLIÇÃO CONCRETO</t>
  </si>
  <si>
    <t>Derrocagem</t>
  </si>
  <si>
    <t>Consideramos rerrocagem dos canais, no mínimo 0% e máximo 1%.</t>
  </si>
  <si>
    <t>&lt;&lt;&lt;&lt; ADICIONAR DEMOLICAO, DERROCAGEM, 3ª CATEGORIA</t>
  </si>
  <si>
    <t>4) O transporte do item 2.8 remunerará qualquer tipo de transporte de materiais, inclusive materiais de 3ª categoria.</t>
  </si>
  <si>
    <t>LOTE 2 - REGIÃO NORTE</t>
  </si>
  <si>
    <t>LOTE 3 - REGIÃO CENTRAL</t>
  </si>
  <si>
    <t>LOTE 4 - REGIÃO SERRANA</t>
  </si>
  <si>
    <t>LOTE 5 - REGIÃO SUL</t>
  </si>
  <si>
    <t>Consideramos somatório da derrocagem, demolição e até 5% de material de 3ª categoria.</t>
  </si>
  <si>
    <t>MAT. 3ª CATEGORIA</t>
  </si>
  <si>
    <t>QUANT</t>
  </si>
  <si>
    <t>Para estimativa de quantidades foi tomado por base as extensões e larguras dos canais do município de Vila Velha, mapeados topograficamente no bojo do processo nº 67239870, relacionado a contratação dos projetos de macrodrenagem, tendo por contratada a empresa Quanta.  Para a altura média de resíduos retirados dos canais e demais corpos hídricos, foi considerado aqueles acumulados no canal acima da sua cota de fundo, provenientes de assoreamentos diversos, inclusive deposição de lixo. Dessa forma, foi considerado que a retirada desses materiais acima da cota de fundo geraria uma altura média de resíduos distribuídos na área dragada:
Lote 1: no mínimo 20cm e, no máximo, 100cm. Lotes 2 a 5: no mínimo 20cm e, no máximo, 40cm.</t>
  </si>
  <si>
    <t>ÁREA</t>
  </si>
  <si>
    <t>Consideranda disposição em bota fora definido pelo município beneficiado. Lote 1: DMmáx = 30km; DMmín = 0km; DMT = 15km, Lotes 2 a 5: DMmáx = 50km; DMmín = 0km; DMT = 25km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</si>
</sst>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R$&quot;* #,##0.00_-;\-&quot;R$&quot;* #,##0.00_-;_-&quot;R$&quot;* &quot;-&quot;??_-;_-@_-"/>
    <numFmt numFmtId="43" formatCode="_-* #,##0.00_-;\-* #,##0.00_-;_-* &quot;-&quot;??_-;_-@_-"/>
    <numFmt numFmtId="164" formatCode="[$-416]mmm\-yy;@"/>
    <numFmt numFmtId="165" formatCode="_(* #,##0.0000_);_(* \(#,##0.0000\);_(* &quot;-&quot;??_);_(@_)"/>
    <numFmt numFmtId="166" formatCode="00"/>
    <numFmt numFmtId="167" formatCode="&quot;R$&quot;\ #,##0.00"/>
    <numFmt numFmtId="168" formatCode="mm/yyyy"/>
    <numFmt numFmtId="169" formatCode="0.0000"/>
    <numFmt numFmtId="170" formatCode="0.0%"/>
  </numFmts>
  <fonts count="62" x14ac:knownFonts="1">
    <font>
      <sz val="11"/>
      <color theme="1"/>
      <name val="Calibri"/>
      <family val="2"/>
      <scheme val="minor"/>
    </font>
    <font>
      <sz val="11"/>
      <color theme="1"/>
      <name val="Calibri"/>
      <family val="2"/>
      <scheme val="minor"/>
    </font>
    <font>
      <sz val="11"/>
      <name val="Calibri"/>
      <family val="2"/>
      <scheme val="minor"/>
    </font>
    <font>
      <sz val="5"/>
      <color theme="1"/>
      <name val="Calibri"/>
      <family val="2"/>
      <scheme val="minor"/>
    </font>
    <font>
      <sz val="11"/>
      <color theme="1"/>
      <name val="Calibri"/>
      <family val="2"/>
      <scheme val="minor"/>
    </font>
    <font>
      <b/>
      <sz val="16"/>
      <name val="Calibri"/>
      <family val="2"/>
      <scheme val="minor"/>
    </font>
    <font>
      <b/>
      <sz val="10"/>
      <name val="Calibri"/>
      <family val="2"/>
      <scheme val="minor"/>
    </font>
    <font>
      <b/>
      <sz val="11"/>
      <color theme="1"/>
      <name val="Calibri"/>
      <family val="2"/>
      <scheme val="minor"/>
    </font>
    <font>
      <sz val="11"/>
      <name val="Calibri"/>
      <family val="2"/>
      <scheme val="minor"/>
    </font>
    <font>
      <sz val="10"/>
      <color theme="1"/>
      <name val="Calibri"/>
      <family val="2"/>
      <scheme val="minor"/>
    </font>
    <font>
      <sz val="10"/>
      <name val="Calibri"/>
      <family val="2"/>
      <scheme val="minor"/>
    </font>
    <font>
      <b/>
      <sz val="10"/>
      <color theme="1"/>
      <name val="Calibri"/>
      <family val="2"/>
      <scheme val="minor"/>
    </font>
    <font>
      <sz val="11"/>
      <color rgb="FFFF0000"/>
      <name val="Calibri"/>
      <family val="2"/>
      <scheme val="minor"/>
    </font>
    <font>
      <b/>
      <sz val="11"/>
      <name val="Calibri"/>
      <family val="2"/>
      <scheme val="minor"/>
    </font>
    <font>
      <b/>
      <sz val="19"/>
      <color theme="1"/>
      <name val="Calibri"/>
      <family val="2"/>
      <scheme val="minor"/>
    </font>
    <font>
      <sz val="10"/>
      <name val="Arial"/>
      <family val="2"/>
    </font>
    <font>
      <b/>
      <sz val="13"/>
      <color theme="1"/>
      <name val="Arial"/>
      <family val="2"/>
    </font>
    <font>
      <sz val="12"/>
      <name val="Arial"/>
      <family val="2"/>
    </font>
    <font>
      <b/>
      <sz val="12"/>
      <color theme="1"/>
      <name val="Arial"/>
      <family val="2"/>
    </font>
    <font>
      <sz val="14"/>
      <name val="Arial"/>
      <family val="2"/>
    </font>
    <font>
      <sz val="12"/>
      <color theme="1"/>
      <name val="Arial"/>
      <family val="2"/>
    </font>
    <font>
      <sz val="10"/>
      <color rgb="FFFF0000"/>
      <name val="Arial"/>
      <family val="2"/>
    </font>
    <font>
      <b/>
      <sz val="9"/>
      <name val="Arial"/>
      <family val="2"/>
    </font>
    <font>
      <b/>
      <sz val="8"/>
      <name val="Arial"/>
      <family val="2"/>
    </font>
    <font>
      <sz val="8"/>
      <name val="Arial"/>
      <family val="2"/>
    </font>
    <font>
      <sz val="8"/>
      <color theme="1"/>
      <name val="Arial"/>
      <family val="2"/>
    </font>
    <font>
      <b/>
      <sz val="13"/>
      <color theme="1"/>
      <name val="Calibri"/>
      <family val="2"/>
      <scheme val="minor"/>
    </font>
    <font>
      <sz val="8"/>
      <name val="Calibri"/>
      <family val="2"/>
      <scheme val="minor"/>
    </font>
    <font>
      <b/>
      <vertAlign val="superscript"/>
      <sz val="13"/>
      <color theme="1"/>
      <name val="Calibri"/>
      <family val="2"/>
      <scheme val="minor"/>
    </font>
    <font>
      <b/>
      <vertAlign val="superscript"/>
      <sz val="11"/>
      <name val="Calibri"/>
      <family val="2"/>
      <scheme val="minor"/>
    </font>
    <font>
      <sz val="10"/>
      <name val="Courier New"/>
      <family val="3"/>
    </font>
    <font>
      <b/>
      <sz val="10"/>
      <color rgb="FF1F497D"/>
      <name val="Calibri"/>
      <family val="2"/>
    </font>
    <font>
      <sz val="10"/>
      <color theme="1"/>
      <name val="Times New Roman"/>
      <family val="1"/>
    </font>
    <font>
      <b/>
      <sz val="10"/>
      <color rgb="FF000000"/>
      <name val="Calibri"/>
      <family val="2"/>
    </font>
    <font>
      <sz val="10"/>
      <color rgb="FF000000"/>
      <name val="Calibri"/>
      <family val="2"/>
    </font>
    <font>
      <sz val="11"/>
      <color rgb="FF000000"/>
      <name val="Calibri"/>
      <family val="2"/>
    </font>
    <font>
      <b/>
      <u/>
      <sz val="10"/>
      <color rgb="FF000000"/>
      <name val="Calibri"/>
      <family val="2"/>
    </font>
    <font>
      <b/>
      <sz val="16"/>
      <color theme="1"/>
      <name val="Calibri"/>
      <family val="2"/>
      <scheme val="minor"/>
    </font>
    <font>
      <sz val="10"/>
      <color theme="1"/>
      <name val="Arial"/>
      <family val="2"/>
    </font>
    <font>
      <sz val="9"/>
      <color theme="1"/>
      <name val="Calibri"/>
      <family val="2"/>
      <scheme val="minor"/>
    </font>
    <font>
      <b/>
      <sz val="9"/>
      <color theme="1"/>
      <name val="Calibri"/>
      <family val="2"/>
      <scheme val="minor"/>
    </font>
    <font>
      <b/>
      <sz val="12"/>
      <color theme="1"/>
      <name val="Calibri"/>
      <family val="2"/>
      <scheme val="minor"/>
    </font>
    <font>
      <sz val="10"/>
      <color theme="0" tint="-0.14999847407452621"/>
      <name val="Calibri"/>
      <family val="2"/>
      <scheme val="minor"/>
    </font>
    <font>
      <b/>
      <sz val="10"/>
      <color theme="0" tint="-0.14999847407452621"/>
      <name val="Calibri"/>
      <family val="2"/>
      <scheme val="minor"/>
    </font>
    <font>
      <sz val="8"/>
      <color theme="0" tint="-0.14999847407452621"/>
      <name val="Calibri"/>
      <family val="2"/>
      <scheme val="minor"/>
    </font>
    <font>
      <sz val="10"/>
      <color theme="1"/>
      <name val="Calibri"/>
      <family val="2"/>
    </font>
    <font>
      <b/>
      <sz val="10"/>
      <color theme="1"/>
      <name val="Calibri"/>
      <family val="2"/>
    </font>
    <font>
      <b/>
      <sz val="14"/>
      <color theme="1"/>
      <name val="Calibri"/>
      <family val="2"/>
      <scheme val="minor"/>
    </font>
    <font>
      <b/>
      <sz val="10"/>
      <color rgb="FF000000"/>
      <name val="Calibri"/>
      <family val="2"/>
      <scheme val="minor"/>
    </font>
    <font>
      <b/>
      <sz val="12"/>
      <color theme="1"/>
      <name val="Calibri"/>
      <family val="2"/>
    </font>
    <font>
      <i/>
      <sz val="10"/>
      <color theme="1"/>
      <name val="Calibri"/>
      <family val="2"/>
    </font>
    <font>
      <b/>
      <sz val="14"/>
      <color theme="1"/>
      <name val="Calibri"/>
      <family val="2"/>
    </font>
    <font>
      <b/>
      <sz val="14"/>
      <name val="Calibri"/>
      <family val="2"/>
      <scheme val="minor"/>
    </font>
    <font>
      <b/>
      <sz val="12"/>
      <name val="Calibri"/>
      <family val="2"/>
      <scheme val="minor"/>
    </font>
    <font>
      <sz val="10"/>
      <color theme="0" tint="-0.249977111117893"/>
      <name val="Calibri"/>
      <family val="2"/>
      <scheme val="minor"/>
    </font>
    <font>
      <b/>
      <vertAlign val="subscript"/>
      <sz val="9"/>
      <color theme="1"/>
      <name val="Calibri"/>
      <family val="2"/>
      <scheme val="minor"/>
    </font>
    <font>
      <i/>
      <sz val="9"/>
      <color theme="1"/>
      <name val="Calibri"/>
      <family val="2"/>
      <scheme val="minor"/>
    </font>
    <font>
      <b/>
      <sz val="10"/>
      <color theme="0" tint="-0.499984740745262"/>
      <name val="Calibri"/>
      <family val="2"/>
      <scheme val="minor"/>
    </font>
    <font>
      <b/>
      <sz val="12"/>
      <color theme="0" tint="-0.499984740745262"/>
      <name val="Calibri"/>
      <family val="2"/>
      <scheme val="minor"/>
    </font>
    <font>
      <sz val="9"/>
      <color rgb="FFFF0000"/>
      <name val="Calibri"/>
      <family val="2"/>
      <scheme val="minor"/>
    </font>
    <font>
      <strike/>
      <sz val="9"/>
      <color rgb="FFFF0000"/>
      <name val="Calibri"/>
      <family val="2"/>
      <scheme val="minor"/>
    </font>
    <font>
      <b/>
      <sz val="10"/>
      <name val="Arial"/>
      <family val="2"/>
    </font>
  </fonts>
  <fills count="28">
    <fill>
      <patternFill patternType="none"/>
    </fill>
    <fill>
      <patternFill patternType="gray125"/>
    </fill>
    <fill>
      <patternFill patternType="solid">
        <fgColor theme="0"/>
        <bgColor indexed="64"/>
      </patternFill>
    </fill>
    <fill>
      <patternFill patternType="solid">
        <fgColor theme="4" tint="0.79998168889431442"/>
        <bgColor indexed="64"/>
      </patternFill>
    </fill>
    <fill>
      <gradientFill degree="90">
        <stop position="0">
          <color theme="0"/>
        </stop>
        <stop position="1">
          <color theme="8" tint="-0.25098422193060094"/>
        </stop>
      </gradientFill>
    </fill>
    <fill>
      <gradientFill degree="90">
        <stop position="0">
          <color theme="0"/>
        </stop>
        <stop position="1">
          <color theme="4"/>
        </stop>
      </gradientFill>
    </fill>
    <fill>
      <patternFill patternType="solid">
        <fgColor indexed="9"/>
        <bgColor indexed="64"/>
      </patternFill>
    </fill>
    <fill>
      <patternFill patternType="solid">
        <fgColor theme="4" tint="0.39997558519241921"/>
        <bgColor indexed="64"/>
      </patternFill>
    </fill>
    <fill>
      <gradientFill degree="90">
        <stop position="0">
          <color theme="0"/>
        </stop>
        <stop position="1">
          <color rgb="FF318499"/>
        </stop>
      </gradientFill>
    </fill>
    <fill>
      <gradientFill degree="90">
        <stop position="0">
          <color theme="0"/>
        </stop>
        <stop position="1">
          <color theme="4" tint="-0.25098422193060094"/>
        </stop>
      </gradientFill>
    </fill>
    <fill>
      <patternFill patternType="solid">
        <fgColor theme="2" tint="-0.249977111117893"/>
        <bgColor indexed="64"/>
      </patternFill>
    </fill>
    <fill>
      <patternFill patternType="solid">
        <fgColor rgb="FFFFFF00"/>
        <bgColor indexed="64"/>
      </patternFill>
    </fill>
    <fill>
      <patternFill patternType="solid">
        <fgColor rgb="FFD9D9D9"/>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0" tint="-0.249977111117893"/>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5"/>
        <bgColor indexed="64"/>
      </patternFill>
    </fill>
    <fill>
      <patternFill patternType="solid">
        <fgColor rgb="FFFFEB9C"/>
        <bgColor indexed="64"/>
      </patternFill>
    </fill>
    <fill>
      <patternFill patternType="solid">
        <fgColor rgb="FFC6EFCE"/>
        <bgColor indexed="64"/>
      </patternFill>
    </fill>
    <fill>
      <patternFill patternType="solid">
        <fgColor rgb="FFFFCCCC"/>
        <bgColor indexed="64"/>
      </patternFill>
    </fill>
  </fills>
  <borders count="138">
    <border>
      <left/>
      <right/>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auto="1"/>
      </left>
      <right style="thin">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auto="1"/>
      </left>
      <right style="medium">
        <color auto="1"/>
      </right>
      <top style="hair">
        <color auto="1"/>
      </top>
      <bottom style="hair">
        <color auto="1"/>
      </bottom>
      <diagonal/>
    </border>
    <border>
      <left style="medium">
        <color auto="1"/>
      </left>
      <right style="thin">
        <color auto="1"/>
      </right>
      <top style="hair">
        <color auto="1"/>
      </top>
      <bottom style="medium">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auto="1"/>
      </right>
      <top style="hair">
        <color auto="1"/>
      </top>
      <bottom style="hair">
        <color auto="1"/>
      </bottom>
      <diagonal/>
    </border>
    <border>
      <left style="medium">
        <color indexed="64"/>
      </left>
      <right style="thin">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auto="1"/>
      </left>
      <right style="thin">
        <color auto="1"/>
      </right>
      <top/>
      <bottom style="hair">
        <color auto="1"/>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64"/>
      </left>
      <right style="medium">
        <color indexed="64"/>
      </right>
      <top/>
      <bottom style="hair">
        <color indexed="64"/>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top style="medium">
        <color auto="1"/>
      </top>
      <bottom style="medium">
        <color indexed="64"/>
      </bottom>
      <diagonal/>
    </border>
    <border>
      <left/>
      <right style="thin">
        <color indexed="64"/>
      </right>
      <top style="medium">
        <color indexed="64"/>
      </top>
      <bottom style="medium">
        <color indexed="64"/>
      </bottom>
      <diagonal/>
    </border>
    <border>
      <left/>
      <right/>
      <top style="medium">
        <color auto="1"/>
      </top>
      <bottom style="medium">
        <color indexed="64"/>
      </bottom>
      <diagonal/>
    </border>
    <border>
      <left/>
      <right style="medium">
        <color indexed="64"/>
      </right>
      <top style="medium">
        <color auto="1"/>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auto="1"/>
      </right>
      <top style="hair">
        <color auto="1"/>
      </top>
      <bottom style="medium">
        <color auto="1"/>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thin">
        <color auto="1"/>
      </left>
      <right style="thin">
        <color auto="1"/>
      </right>
      <top/>
      <bottom style="medium">
        <color auto="1"/>
      </bottom>
      <diagonal/>
    </border>
    <border>
      <left style="medium">
        <color indexed="64"/>
      </left>
      <right style="thin">
        <color indexed="64"/>
      </right>
      <top/>
      <bottom style="thin">
        <color indexed="64"/>
      </bottom>
      <diagonal/>
    </border>
    <border>
      <left style="thin">
        <color indexed="64"/>
      </left>
      <right/>
      <top style="hair">
        <color indexed="64"/>
      </top>
      <bottom style="hair">
        <color indexed="64"/>
      </bottom>
      <diagonal/>
    </border>
    <border>
      <left style="medium">
        <color auto="1"/>
      </left>
      <right style="thin">
        <color auto="1"/>
      </right>
      <top/>
      <bottom/>
      <diagonal/>
    </border>
    <border>
      <left style="thin">
        <color indexed="64"/>
      </left>
      <right style="thin">
        <color indexed="64"/>
      </right>
      <top style="thin">
        <color auto="1"/>
      </top>
      <bottom style="medium">
        <color indexed="64"/>
      </bottom>
      <diagonal/>
    </border>
    <border>
      <left style="thin">
        <color indexed="64"/>
      </left>
      <right style="thin">
        <color indexed="64"/>
      </right>
      <top style="medium">
        <color indexed="64"/>
      </top>
      <bottom/>
      <diagonal/>
    </border>
    <border>
      <left/>
      <right style="thin">
        <color auto="1"/>
      </right>
      <top/>
      <bottom style="medium">
        <color auto="1"/>
      </bottom>
      <diagonal/>
    </border>
    <border>
      <left style="thin">
        <color auto="1"/>
      </left>
      <right style="thin">
        <color auto="1"/>
      </right>
      <top style="medium">
        <color auto="1"/>
      </top>
      <bottom style="thin">
        <color auto="1"/>
      </bottom>
      <diagonal/>
    </border>
    <border>
      <left style="thin">
        <color indexed="64"/>
      </left>
      <right style="medium">
        <color indexed="64"/>
      </right>
      <top style="thin">
        <color auto="1"/>
      </top>
      <bottom style="medium">
        <color indexed="64"/>
      </bottom>
      <diagonal/>
    </border>
    <border>
      <left style="thin">
        <color indexed="64"/>
      </left>
      <right style="medium">
        <color indexed="64"/>
      </right>
      <top/>
      <bottom style="thin">
        <color indexed="64"/>
      </bottom>
      <diagonal/>
    </border>
    <border>
      <left style="thin">
        <color auto="1"/>
      </left>
      <right style="medium">
        <color indexed="64"/>
      </right>
      <top/>
      <bottom style="medium">
        <color auto="1"/>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top style="medium">
        <color indexed="64"/>
      </top>
      <bottom style="hair">
        <color indexed="64"/>
      </bottom>
      <diagonal/>
    </border>
    <border>
      <left style="thin">
        <color indexed="64"/>
      </left>
      <right/>
      <top style="hair">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dotted">
        <color indexed="64"/>
      </left>
      <right style="dotted">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indexed="64"/>
      </top>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hair">
        <color indexed="64"/>
      </right>
      <top style="medium">
        <color indexed="64"/>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hair">
        <color indexed="64"/>
      </right>
      <top style="medium">
        <color indexed="64"/>
      </top>
      <bottom style="medium">
        <color indexed="64"/>
      </bottom>
      <diagonal/>
    </border>
    <border>
      <left style="medium">
        <color indexed="64"/>
      </left>
      <right style="hair">
        <color indexed="64"/>
      </right>
      <top/>
      <bottom style="medium">
        <color indexed="64"/>
      </bottom>
      <diagonal/>
    </border>
    <border>
      <left/>
      <right/>
      <top/>
      <bottom style="dotted">
        <color indexed="64"/>
      </bottom>
      <diagonal/>
    </border>
    <border>
      <left/>
      <right/>
      <top style="dotted">
        <color indexed="64"/>
      </top>
      <bottom/>
      <diagonal/>
    </border>
    <border>
      <left style="medium">
        <color auto="1"/>
      </left>
      <right style="thin">
        <color auto="1"/>
      </right>
      <top style="hair">
        <color auto="1"/>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medium">
        <color indexed="64"/>
      </right>
      <top style="medium">
        <color indexed="64"/>
      </top>
      <bottom style="hair">
        <color indexed="64"/>
      </bottom>
      <diagonal/>
    </border>
    <border>
      <left/>
      <right style="thin">
        <color indexed="64"/>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right style="medium">
        <color indexed="64"/>
      </right>
      <top style="hair">
        <color auto="1"/>
      </top>
      <bottom style="medium">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s>
  <cellStyleXfs count="11">
    <xf numFmtId="0" fontId="0"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0" fontId="15" fillId="0" borderId="0"/>
    <xf numFmtId="44" fontId="1" fillId="0" borderId="0" applyFont="0" applyFill="0" applyBorder="0" applyAlignment="0" applyProtection="0"/>
    <xf numFmtId="0" fontId="35" fillId="0" borderId="0"/>
    <xf numFmtId="0" fontId="15" fillId="0" borderId="0"/>
  </cellStyleXfs>
  <cellXfs count="895">
    <xf numFmtId="0" fontId="0" fillId="0" borderId="0" xfId="0"/>
    <xf numFmtId="0" fontId="4" fillId="0" borderId="0" xfId="0" applyFont="1"/>
    <xf numFmtId="0" fontId="7" fillId="3" borderId="7" xfId="0" applyFont="1" applyFill="1" applyBorder="1" applyAlignment="1">
      <alignment horizontal="center" vertical="center"/>
    </xf>
    <xf numFmtId="49" fontId="4" fillId="0" borderId="0" xfId="0" applyNumberFormat="1"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left"/>
    </xf>
    <xf numFmtId="0" fontId="4" fillId="0" borderId="0" xfId="0" applyFont="1" applyAlignment="1">
      <alignment horizontal="center"/>
    </xf>
    <xf numFmtId="0" fontId="8" fillId="0" borderId="0" xfId="0" applyFont="1" applyFill="1" applyAlignment="1">
      <alignment horizontal="center"/>
    </xf>
    <xf numFmtId="0" fontId="16" fillId="4" borderId="16" xfId="4" applyFont="1" applyFill="1" applyBorder="1" applyAlignment="1">
      <alignment horizontal="center" vertical="distributed"/>
    </xf>
    <xf numFmtId="0" fontId="16" fillId="4" borderId="17" xfId="4" applyFont="1" applyFill="1" applyBorder="1" applyAlignment="1">
      <alignment horizontal="center" vertical="distributed"/>
    </xf>
    <xf numFmtId="0" fontId="16" fillId="4" borderId="17" xfId="4" applyFont="1" applyFill="1" applyBorder="1" applyAlignment="1">
      <alignment horizontal="center" vertical="center" wrapText="1"/>
    </xf>
    <xf numFmtId="164" fontId="16" fillId="4" borderId="17" xfId="4" applyNumberFormat="1" applyFont="1" applyFill="1" applyBorder="1" applyAlignment="1">
      <alignment horizontal="center" vertical="distributed"/>
    </xf>
    <xf numFmtId="164" fontId="16" fillId="4" borderId="18" xfId="4" applyNumberFormat="1" applyFont="1" applyFill="1" applyBorder="1" applyAlignment="1">
      <alignment horizontal="center" vertical="distributed"/>
    </xf>
    <xf numFmtId="0" fontId="17" fillId="0" borderId="0" xfId="4" applyFont="1" applyAlignment="1">
      <alignment horizontal="right"/>
    </xf>
    <xf numFmtId="0" fontId="17" fillId="0" borderId="0" xfId="4" applyFont="1"/>
    <xf numFmtId="14" fontId="17" fillId="0" borderId="0" xfId="4" applyNumberFormat="1" applyFont="1"/>
    <xf numFmtId="4" fontId="18" fillId="0" borderId="20" xfId="4" applyNumberFormat="1" applyFont="1" applyFill="1" applyBorder="1" applyAlignment="1">
      <alignment horizontal="center" vertical="top"/>
    </xf>
    <xf numFmtId="4" fontId="18" fillId="0" borderId="21" xfId="4" applyNumberFormat="1" applyFont="1" applyFill="1" applyBorder="1" applyAlignment="1">
      <alignment horizontal="center" vertical="top"/>
    </xf>
    <xf numFmtId="4" fontId="19" fillId="3" borderId="0" xfId="4" applyNumberFormat="1" applyFont="1" applyFill="1" applyAlignment="1">
      <alignment horizontal="right" vertical="top"/>
    </xf>
    <xf numFmtId="4" fontId="17" fillId="3" borderId="0" xfId="4" applyNumberFormat="1" applyFont="1" applyFill="1" applyAlignment="1">
      <alignment vertical="top"/>
    </xf>
    <xf numFmtId="0" fontId="17" fillId="3" borderId="0" xfId="4" applyFont="1" applyFill="1" applyAlignment="1">
      <alignment vertical="top"/>
    </xf>
    <xf numFmtId="14" fontId="17" fillId="3" borderId="0" xfId="4" applyNumberFormat="1" applyFont="1" applyFill="1" applyAlignment="1">
      <alignment vertical="top"/>
    </xf>
    <xf numFmtId="10" fontId="18" fillId="0" borderId="23" xfId="5" applyNumberFormat="1" applyFont="1" applyFill="1" applyBorder="1" applyAlignment="1">
      <alignment horizontal="center" vertical="center"/>
    </xf>
    <xf numFmtId="10" fontId="18" fillId="0" borderId="24" xfId="5" applyNumberFormat="1" applyFont="1" applyFill="1" applyBorder="1" applyAlignment="1">
      <alignment horizontal="center" vertical="center"/>
    </xf>
    <xf numFmtId="10" fontId="19" fillId="3" borderId="0" xfId="1" applyNumberFormat="1" applyFont="1" applyFill="1" applyAlignment="1">
      <alignment horizontal="right" vertical="top"/>
    </xf>
    <xf numFmtId="4" fontId="20" fillId="0" borderId="26" xfId="5" applyNumberFormat="1" applyFont="1" applyFill="1" applyBorder="1" applyAlignment="1">
      <alignment horizontal="center" vertical="center"/>
    </xf>
    <xf numFmtId="4" fontId="20" fillId="0" borderId="28" xfId="5" applyNumberFormat="1" applyFont="1" applyFill="1" applyBorder="1" applyAlignment="1">
      <alignment horizontal="center" vertical="center"/>
    </xf>
    <xf numFmtId="10" fontId="20" fillId="0" borderId="7" xfId="5" applyNumberFormat="1" applyFont="1" applyFill="1" applyBorder="1" applyAlignment="1">
      <alignment horizontal="center" vertical="center"/>
    </xf>
    <xf numFmtId="10" fontId="20" fillId="0" borderId="8" xfId="5" applyNumberFormat="1" applyFont="1" applyFill="1" applyBorder="1" applyAlignment="1">
      <alignment horizontal="center" vertical="center"/>
    </xf>
    <xf numFmtId="4" fontId="20" fillId="0" borderId="7" xfId="5" applyNumberFormat="1" applyFont="1" applyFill="1" applyBorder="1" applyAlignment="1">
      <alignment horizontal="center" vertical="center"/>
    </xf>
    <xf numFmtId="4" fontId="20" fillId="0" borderId="8" xfId="5" applyNumberFormat="1" applyFont="1" applyFill="1" applyBorder="1" applyAlignment="1">
      <alignment horizontal="center" vertical="center"/>
    </xf>
    <xf numFmtId="4" fontId="20" fillId="2" borderId="26" xfId="5" applyNumberFormat="1" applyFont="1" applyFill="1" applyBorder="1" applyAlignment="1">
      <alignment horizontal="center" vertical="center"/>
    </xf>
    <xf numFmtId="4" fontId="20" fillId="2" borderId="28" xfId="5" applyNumberFormat="1" applyFont="1" applyFill="1" applyBorder="1" applyAlignment="1">
      <alignment horizontal="center" vertical="center"/>
    </xf>
    <xf numFmtId="10" fontId="20" fillId="2" borderId="7" xfId="5" applyNumberFormat="1" applyFont="1" applyFill="1" applyBorder="1" applyAlignment="1">
      <alignment horizontal="center" vertical="center"/>
    </xf>
    <xf numFmtId="10" fontId="20" fillId="2" borderId="8" xfId="5" applyNumberFormat="1" applyFont="1" applyFill="1" applyBorder="1" applyAlignment="1">
      <alignment horizontal="center" vertical="center"/>
    </xf>
    <xf numFmtId="4" fontId="20" fillId="2" borderId="7" xfId="5" applyNumberFormat="1" applyFont="1" applyFill="1" applyBorder="1" applyAlignment="1">
      <alignment horizontal="center" vertical="center"/>
    </xf>
    <xf numFmtId="4" fontId="20" fillId="2" borderId="8" xfId="5" applyNumberFormat="1" applyFont="1" applyFill="1" applyBorder="1" applyAlignment="1">
      <alignment horizontal="center" vertical="center"/>
    </xf>
    <xf numFmtId="4" fontId="18" fillId="4" borderId="17" xfId="4" applyNumberFormat="1" applyFont="1" applyFill="1" applyBorder="1" applyAlignment="1">
      <alignment horizontal="right" vertical="center"/>
    </xf>
    <xf numFmtId="10" fontId="18" fillId="4" borderId="17" xfId="4" applyNumberFormat="1" applyFont="1" applyFill="1" applyBorder="1" applyAlignment="1">
      <alignment horizontal="right" vertical="center"/>
    </xf>
    <xf numFmtId="4" fontId="20" fillId="2" borderId="33" xfId="5" applyNumberFormat="1" applyFont="1" applyFill="1" applyBorder="1" applyAlignment="1">
      <alignment horizontal="center" vertical="distributed"/>
    </xf>
    <xf numFmtId="4" fontId="20" fillId="2" borderId="33" xfId="5" applyNumberFormat="1" applyFont="1" applyFill="1" applyBorder="1" applyAlignment="1">
      <alignment horizontal="center" vertical="center"/>
    </xf>
    <xf numFmtId="4" fontId="20" fillId="2" borderId="34" xfId="5" applyNumberFormat="1" applyFont="1" applyFill="1" applyBorder="1" applyAlignment="1">
      <alignment horizontal="center" vertical="center"/>
    </xf>
    <xf numFmtId="4" fontId="19" fillId="0" borderId="0" xfId="4" applyNumberFormat="1" applyFont="1" applyFill="1"/>
    <xf numFmtId="0" fontId="19" fillId="0" borderId="0" xfId="4" applyFont="1" applyFill="1"/>
    <xf numFmtId="4" fontId="18" fillId="0" borderId="20" xfId="4" applyNumberFormat="1" applyFont="1" applyFill="1" applyBorder="1" applyAlignment="1">
      <alignment horizontal="center" vertical="center"/>
    </xf>
    <xf numFmtId="0" fontId="19" fillId="0" borderId="0" xfId="4" applyFont="1"/>
    <xf numFmtId="10" fontId="18" fillId="6" borderId="29" xfId="4" applyNumberFormat="1" applyFont="1" applyFill="1" applyBorder="1" applyAlignment="1">
      <alignment horizontal="center" vertical="center"/>
    </xf>
    <xf numFmtId="10" fontId="18" fillId="6" borderId="30" xfId="4" applyNumberFormat="1" applyFont="1" applyFill="1" applyBorder="1" applyAlignment="1">
      <alignment horizontal="center" vertical="center"/>
    </xf>
    <xf numFmtId="4" fontId="18" fillId="0" borderId="7" xfId="4" applyNumberFormat="1" applyFont="1" applyFill="1" applyBorder="1" applyAlignment="1">
      <alignment horizontal="center" vertical="center"/>
    </xf>
    <xf numFmtId="4" fontId="18" fillId="0" borderId="8" xfId="4" applyNumberFormat="1" applyFont="1" applyFill="1" applyBorder="1" applyAlignment="1">
      <alignment horizontal="center" vertical="center"/>
    </xf>
    <xf numFmtId="10" fontId="18" fillId="6" borderId="10" xfId="4" applyNumberFormat="1" applyFont="1" applyFill="1" applyBorder="1" applyAlignment="1">
      <alignment horizontal="center" vertical="center"/>
    </xf>
    <xf numFmtId="10" fontId="18" fillId="6" borderId="11" xfId="4" applyNumberFormat="1" applyFont="1" applyFill="1" applyBorder="1" applyAlignment="1">
      <alignment horizontal="center" vertical="center"/>
    </xf>
    <xf numFmtId="4" fontId="21" fillId="0" borderId="0" xfId="4" applyNumberFormat="1" applyFont="1" applyAlignment="1">
      <alignment horizontal="center"/>
    </xf>
    <xf numFmtId="0" fontId="21" fillId="0" borderId="0" xfId="4" applyFont="1"/>
    <xf numFmtId="0" fontId="15" fillId="0" borderId="0" xfId="4"/>
    <xf numFmtId="4" fontId="18" fillId="4" borderId="0" xfId="4" applyNumberFormat="1" applyFont="1" applyFill="1" applyBorder="1" applyAlignment="1">
      <alignment horizontal="right" vertical="center"/>
    </xf>
    <xf numFmtId="0" fontId="15" fillId="0" borderId="0" xfId="4" applyAlignment="1">
      <alignment horizontal="right"/>
    </xf>
    <xf numFmtId="0" fontId="21" fillId="0" borderId="0" xfId="4" applyFont="1" applyAlignment="1"/>
    <xf numFmtId="0" fontId="21" fillId="0" borderId="0" xfId="4" applyFont="1" applyAlignment="1">
      <alignment horizontal="center"/>
    </xf>
    <xf numFmtId="0" fontId="2" fillId="0" borderId="0" xfId="0" applyFont="1"/>
    <xf numFmtId="0" fontId="24" fillId="0" borderId="7" xfId="6" applyFont="1" applyBorder="1" applyAlignment="1" applyProtection="1">
      <alignment horizontal="center" vertical="center"/>
      <protection hidden="1"/>
    </xf>
    <xf numFmtId="0" fontId="0" fillId="0" borderId="0" xfId="0" applyBorder="1"/>
    <xf numFmtId="0" fontId="3" fillId="2" borderId="1" xfId="2" applyFont="1" applyFill="1" applyBorder="1" applyAlignment="1">
      <alignment horizontal="center" vertical="center"/>
    </xf>
    <xf numFmtId="0" fontId="3" fillId="2" borderId="0" xfId="2" applyFont="1" applyFill="1" applyBorder="1" applyAlignment="1">
      <alignment horizontal="center" vertical="center"/>
    </xf>
    <xf numFmtId="0" fontId="3" fillId="2" borderId="2" xfId="2" applyFont="1" applyFill="1" applyBorder="1" applyAlignment="1">
      <alignment horizontal="center" vertical="center"/>
    </xf>
    <xf numFmtId="0" fontId="0" fillId="0" borderId="1" xfId="0" applyBorder="1" applyAlignment="1">
      <alignment horizontal="center" vertical="center"/>
    </xf>
    <xf numFmtId="0" fontId="11" fillId="2" borderId="0" xfId="2" applyFont="1" applyFill="1" applyBorder="1" applyAlignment="1">
      <alignment horizontal="center" vertical="center"/>
    </xf>
    <xf numFmtId="0" fontId="11" fillId="2" borderId="2" xfId="2" applyFont="1" applyFill="1" applyBorder="1" applyAlignment="1">
      <alignment horizontal="center" vertical="center"/>
    </xf>
    <xf numFmtId="0" fontId="7" fillId="3" borderId="6" xfId="0" applyFont="1" applyFill="1" applyBorder="1" applyAlignment="1">
      <alignment horizontal="center" vertical="center"/>
    </xf>
    <xf numFmtId="10" fontId="7" fillId="3" borderId="7" xfId="0" applyNumberFormat="1" applyFont="1" applyFill="1" applyBorder="1" applyAlignment="1">
      <alignment horizontal="center" vertical="center"/>
    </xf>
    <xf numFmtId="10" fontId="7" fillId="3" borderId="8" xfId="0" applyNumberFormat="1" applyFont="1" applyFill="1" applyBorder="1" applyAlignment="1">
      <alignment horizontal="center" vertical="center"/>
    </xf>
    <xf numFmtId="10" fontId="7" fillId="4" borderId="10" xfId="0" applyNumberFormat="1" applyFont="1" applyFill="1" applyBorder="1" applyAlignment="1">
      <alignment horizontal="center" vertical="center"/>
    </xf>
    <xf numFmtId="10" fontId="7" fillId="4" borderId="11" xfId="0" applyNumberFormat="1" applyFont="1" applyFill="1" applyBorder="1" applyAlignment="1">
      <alignment horizontal="center" vertical="center"/>
    </xf>
    <xf numFmtId="0" fontId="0" fillId="0" borderId="0" xfId="0" applyAlignment="1">
      <alignment horizontal="center" vertical="center"/>
    </xf>
    <xf numFmtId="0" fontId="9" fillId="0" borderId="0" xfId="2" applyFont="1" applyFill="1"/>
    <xf numFmtId="0" fontId="1" fillId="0" borderId="0" xfId="2"/>
    <xf numFmtId="0" fontId="2" fillId="0" borderId="0" xfId="2" applyFont="1"/>
    <xf numFmtId="0" fontId="0" fillId="2" borderId="0" xfId="0" applyFill="1" applyBorder="1"/>
    <xf numFmtId="0" fontId="2" fillId="3" borderId="7" xfId="2" applyFont="1" applyFill="1" applyBorder="1" applyAlignment="1">
      <alignment horizontal="center" vertical="center"/>
    </xf>
    <xf numFmtId="0" fontId="1" fillId="0" borderId="0" xfId="2" applyAlignment="1">
      <alignment horizontal="center"/>
    </xf>
    <xf numFmtId="0" fontId="14" fillId="2" borderId="1" xfId="2" applyFont="1" applyFill="1" applyBorder="1" applyAlignment="1">
      <alignment horizontal="center" vertical="center"/>
    </xf>
    <xf numFmtId="0" fontId="14" fillId="2" borderId="0" xfId="2" applyFont="1" applyFill="1" applyBorder="1" applyAlignment="1">
      <alignment horizontal="center" vertical="center"/>
    </xf>
    <xf numFmtId="0" fontId="14" fillId="2" borderId="2" xfId="2" applyFont="1" applyFill="1" applyBorder="1" applyAlignment="1">
      <alignment horizontal="center" vertical="center"/>
    </xf>
    <xf numFmtId="0" fontId="2" fillId="2" borderId="7" xfId="0" applyFont="1" applyFill="1" applyBorder="1" applyAlignment="1">
      <alignment horizontal="left" vertical="top" wrapText="1"/>
    </xf>
    <xf numFmtId="0" fontId="25" fillId="0" borderId="0" xfId="0" applyFont="1" applyBorder="1"/>
    <xf numFmtId="0" fontId="0" fillId="0" borderId="56" xfId="0" applyBorder="1"/>
    <xf numFmtId="0" fontId="9" fillId="2" borderId="12" xfId="2" applyFont="1" applyFill="1" applyBorder="1"/>
    <xf numFmtId="0" fontId="9" fillId="2" borderId="13" xfId="2" applyFont="1" applyFill="1" applyBorder="1"/>
    <xf numFmtId="4" fontId="9" fillId="2" borderId="13" xfId="2" applyNumberFormat="1" applyFont="1" applyFill="1" applyBorder="1"/>
    <xf numFmtId="0" fontId="9" fillId="2" borderId="13" xfId="2" applyFont="1" applyFill="1" applyBorder="1" applyAlignment="1">
      <alignment horizontal="center"/>
    </xf>
    <xf numFmtId="0" fontId="9" fillId="2" borderId="14" xfId="2" applyFont="1" applyFill="1" applyBorder="1"/>
    <xf numFmtId="0" fontId="3" fillId="0" borderId="0" xfId="2" applyFont="1"/>
    <xf numFmtId="49" fontId="13" fillId="9" borderId="10" xfId="2" applyNumberFormat="1" applyFont="1" applyFill="1" applyBorder="1" applyAlignment="1">
      <alignment horizontal="center" vertical="center" wrapText="1"/>
    </xf>
    <xf numFmtId="49" fontId="13" fillId="9" borderId="10" xfId="2" applyNumberFormat="1" applyFont="1" applyFill="1" applyBorder="1" applyAlignment="1">
      <alignment horizontal="center" vertical="center"/>
    </xf>
    <xf numFmtId="0" fontId="1" fillId="0" borderId="0" xfId="2" applyAlignment="1">
      <alignment vertical="center"/>
    </xf>
    <xf numFmtId="0" fontId="2" fillId="3" borderId="6" xfId="2" applyFont="1" applyFill="1" applyBorder="1" applyAlignment="1">
      <alignment horizontal="left" vertical="center"/>
    </xf>
    <xf numFmtId="49" fontId="2" fillId="3" borderId="7" xfId="2" applyNumberFormat="1" applyFont="1" applyFill="1" applyBorder="1" applyAlignment="1">
      <alignment horizontal="center" vertical="center"/>
    </xf>
    <xf numFmtId="0" fontId="2" fillId="0" borderId="7" xfId="2" applyFont="1" applyBorder="1" applyAlignment="1">
      <alignment horizontal="center" vertical="center"/>
    </xf>
    <xf numFmtId="4" fontId="2" fillId="0" borderId="7" xfId="2" applyNumberFormat="1" applyFont="1" applyBorder="1" applyAlignment="1">
      <alignment horizontal="center" vertical="center"/>
    </xf>
    <xf numFmtId="43" fontId="2" fillId="3" borderId="7" xfId="3" applyFont="1" applyFill="1" applyBorder="1" applyAlignment="1">
      <alignment horizontal="right" vertical="center"/>
    </xf>
    <xf numFmtId="43" fontId="2" fillId="3" borderId="8" xfId="2" applyNumberFormat="1" applyFont="1" applyFill="1" applyBorder="1" applyAlignment="1">
      <alignment vertical="center"/>
    </xf>
    <xf numFmtId="0" fontId="2" fillId="0" borderId="7" xfId="2" applyFont="1" applyBorder="1" applyAlignment="1">
      <alignment vertical="center"/>
    </xf>
    <xf numFmtId="0" fontId="2" fillId="0" borderId="0" xfId="2" applyFont="1" applyAlignment="1">
      <alignment vertical="center"/>
    </xf>
    <xf numFmtId="0" fontId="2" fillId="3" borderId="7" xfId="2" applyFont="1" applyFill="1" applyBorder="1" applyAlignment="1">
      <alignment vertical="center"/>
    </xf>
    <xf numFmtId="0" fontId="12" fillId="0" borderId="0" xfId="2" applyFont="1" applyAlignment="1">
      <alignment vertical="center"/>
    </xf>
    <xf numFmtId="43" fontId="12" fillId="0" borderId="0" xfId="2" applyNumberFormat="1" applyFont="1" applyAlignment="1">
      <alignment vertical="center"/>
    </xf>
    <xf numFmtId="0" fontId="10" fillId="2" borderId="0" xfId="2" applyFont="1" applyFill="1" applyAlignment="1">
      <alignment horizontal="center" vertical="center" wrapText="1"/>
    </xf>
    <xf numFmtId="49" fontId="10" fillId="2" borderId="0" xfId="2" applyNumberFormat="1" applyFont="1" applyFill="1" applyAlignment="1">
      <alignment horizontal="center" vertical="center" wrapText="1"/>
    </xf>
    <xf numFmtId="0" fontId="10" fillId="2" borderId="0" xfId="2" applyFont="1" applyFill="1" applyAlignment="1">
      <alignment horizontal="center" vertical="center"/>
    </xf>
    <xf numFmtId="4" fontId="10" fillId="2" borderId="0" xfId="2" applyNumberFormat="1" applyFont="1" applyFill="1" applyAlignment="1">
      <alignment horizontal="center" vertical="center"/>
    </xf>
    <xf numFmtId="43" fontId="10" fillId="2" borderId="0" xfId="3" applyFont="1" applyFill="1" applyAlignment="1">
      <alignment horizontal="center" vertical="center" wrapText="1"/>
    </xf>
    <xf numFmtId="43" fontId="10" fillId="2" borderId="0" xfId="3" applyFont="1" applyFill="1" applyAlignment="1">
      <alignment horizontal="right" vertical="center" wrapText="1"/>
    </xf>
    <xf numFmtId="17" fontId="11" fillId="2" borderId="0" xfId="2" applyNumberFormat="1" applyFont="1" applyFill="1"/>
    <xf numFmtId="49" fontId="9" fillId="2" borderId="0" xfId="2" applyNumberFormat="1" applyFont="1" applyFill="1"/>
    <xf numFmtId="0" fontId="9" fillId="2" borderId="0" xfId="2" applyFont="1" applyFill="1"/>
    <xf numFmtId="4" fontId="9" fillId="2" borderId="0" xfId="2" applyNumberFormat="1" applyFont="1" applyFill="1"/>
    <xf numFmtId="0" fontId="9" fillId="2" borderId="0" xfId="2" applyFont="1" applyFill="1" applyAlignment="1">
      <alignment horizontal="center"/>
    </xf>
    <xf numFmtId="43" fontId="9" fillId="2" borderId="0" xfId="3" applyFont="1" applyFill="1"/>
    <xf numFmtId="43" fontId="9" fillId="2" borderId="0" xfId="3" applyFont="1" applyFill="1" applyAlignment="1">
      <alignment horizontal="right"/>
    </xf>
    <xf numFmtId="49" fontId="1" fillId="0" borderId="0" xfId="2" applyNumberFormat="1"/>
    <xf numFmtId="4" fontId="1" fillId="0" borderId="0" xfId="2" applyNumberFormat="1"/>
    <xf numFmtId="43" fontId="1" fillId="0" borderId="0" xfId="3"/>
    <xf numFmtId="43" fontId="1" fillId="0" borderId="0" xfId="3" applyAlignment="1">
      <alignment horizontal="right"/>
    </xf>
    <xf numFmtId="0" fontId="15" fillId="0" borderId="0" xfId="7"/>
    <xf numFmtId="0" fontId="30" fillId="0" borderId="0" xfId="7" applyFont="1" applyAlignment="1">
      <alignment horizontal="left"/>
    </xf>
    <xf numFmtId="0" fontId="30" fillId="0" borderId="0" xfId="7" applyFont="1" applyAlignment="1">
      <alignment horizontal="right"/>
    </xf>
    <xf numFmtId="0" fontId="15" fillId="0" borderId="0" xfId="7" applyAlignment="1">
      <alignment horizontal="right"/>
    </xf>
    <xf numFmtId="0" fontId="0" fillId="0" borderId="56" xfId="0" applyBorder="1" applyAlignment="1">
      <alignment horizontal="center" vertical="center"/>
    </xf>
    <xf numFmtId="0" fontId="0" fillId="0" borderId="57" xfId="0" applyBorder="1" applyAlignment="1">
      <alignment horizontal="center" vertical="center"/>
    </xf>
    <xf numFmtId="0" fontId="2" fillId="2" borderId="6" xfId="2" applyFont="1" applyFill="1" applyBorder="1" applyAlignment="1">
      <alignment horizontal="left" vertical="center"/>
    </xf>
    <xf numFmtId="49" fontId="2" fillId="2" borderId="7" xfId="2" applyNumberFormat="1" applyFont="1" applyFill="1" applyBorder="1" applyAlignment="1">
      <alignment horizontal="center" vertical="center"/>
    </xf>
    <xf numFmtId="0" fontId="2" fillId="2" borderId="7" xfId="2" applyFont="1" applyFill="1" applyBorder="1" applyAlignment="1">
      <alignment vertical="center"/>
    </xf>
    <xf numFmtId="0" fontId="2" fillId="2" borderId="7" xfId="2" applyFont="1" applyFill="1" applyBorder="1" applyAlignment="1">
      <alignment horizontal="center" vertical="center"/>
    </xf>
    <xf numFmtId="4" fontId="2" fillId="2" borderId="7" xfId="2" applyNumberFormat="1" applyFont="1" applyFill="1" applyBorder="1" applyAlignment="1">
      <alignment horizontal="center" vertical="center"/>
    </xf>
    <xf numFmtId="43" fontId="2" fillId="2" borderId="7" xfId="3" applyFont="1" applyFill="1" applyBorder="1" applyAlignment="1">
      <alignment horizontal="right" vertical="center"/>
    </xf>
    <xf numFmtId="43" fontId="2" fillId="2" borderId="8" xfId="2" applyNumberFormat="1" applyFont="1" applyFill="1" applyBorder="1" applyAlignment="1">
      <alignment vertical="center"/>
    </xf>
    <xf numFmtId="0" fontId="2" fillId="2" borderId="7" xfId="2" applyFont="1" applyFill="1" applyBorder="1" applyAlignment="1">
      <alignment vertical="center" wrapText="1"/>
    </xf>
    <xf numFmtId="0" fontId="2" fillId="3" borderId="7" xfId="2" applyFont="1" applyFill="1" applyBorder="1" applyAlignment="1">
      <alignment vertical="center" wrapText="1"/>
    </xf>
    <xf numFmtId="4" fontId="30" fillId="0" borderId="0" xfId="7" applyNumberFormat="1" applyFont="1" applyAlignment="1">
      <alignment horizontal="right"/>
    </xf>
    <xf numFmtId="4" fontId="2" fillId="3" borderId="7" xfId="2" applyNumberFormat="1" applyFont="1" applyFill="1" applyBorder="1" applyAlignment="1">
      <alignment horizontal="center" vertical="center"/>
    </xf>
    <xf numFmtId="0" fontId="2" fillId="2" borderId="9" xfId="2" applyFont="1" applyFill="1" applyBorder="1" applyAlignment="1">
      <alignment horizontal="left" vertical="center"/>
    </xf>
    <xf numFmtId="49" fontId="2" fillId="2" borderId="10" xfId="2" applyNumberFormat="1" applyFont="1" applyFill="1" applyBorder="1" applyAlignment="1">
      <alignment horizontal="center" vertical="center"/>
    </xf>
    <xf numFmtId="0" fontId="2" fillId="2" borderId="10" xfId="2" applyFont="1" applyFill="1" applyBorder="1" applyAlignment="1">
      <alignment vertical="center"/>
    </xf>
    <xf numFmtId="0" fontId="2" fillId="2" borderId="10" xfId="2" applyFont="1" applyFill="1" applyBorder="1" applyAlignment="1">
      <alignment horizontal="center" vertical="center"/>
    </xf>
    <xf numFmtId="4" fontId="2" fillId="2" borderId="10" xfId="2" applyNumberFormat="1" applyFont="1" applyFill="1" applyBorder="1" applyAlignment="1">
      <alignment horizontal="center" vertical="center"/>
    </xf>
    <xf numFmtId="43" fontId="2" fillId="2" borderId="10" xfId="3" applyFont="1" applyFill="1" applyBorder="1" applyAlignment="1">
      <alignment horizontal="right" vertical="center"/>
    </xf>
    <xf numFmtId="43" fontId="2" fillId="2" borderId="11" xfId="2" applyNumberFormat="1" applyFont="1" applyFill="1" applyBorder="1" applyAlignment="1">
      <alignment vertical="center"/>
    </xf>
    <xf numFmtId="0" fontId="2" fillId="2" borderId="10" xfId="2" applyFont="1" applyFill="1" applyBorder="1" applyAlignment="1">
      <alignment vertical="center" wrapText="1"/>
    </xf>
    <xf numFmtId="0" fontId="7" fillId="8" borderId="7" xfId="0" applyFont="1" applyFill="1" applyBorder="1" applyAlignment="1">
      <alignment horizontal="center" vertical="center"/>
    </xf>
    <xf numFmtId="0" fontId="7" fillId="8" borderId="8" xfId="0" applyFont="1" applyFill="1" applyBorder="1" applyAlignment="1">
      <alignment horizontal="center" vertical="center"/>
    </xf>
    <xf numFmtId="43" fontId="0" fillId="0" borderId="0" xfId="0" applyNumberFormat="1"/>
    <xf numFmtId="0" fontId="0" fillId="0" borderId="6" xfId="0" applyBorder="1" applyAlignment="1">
      <alignment horizontal="center" vertical="center"/>
    </xf>
    <xf numFmtId="0" fontId="0" fillId="0" borderId="7" xfId="0" applyBorder="1" applyAlignment="1">
      <alignment vertical="center"/>
    </xf>
    <xf numFmtId="10" fontId="0" fillId="0" borderId="7" xfId="0" applyNumberFormat="1" applyBorder="1" applyAlignment="1">
      <alignment horizontal="center" vertical="center"/>
    </xf>
    <xf numFmtId="10" fontId="0" fillId="0" borderId="8" xfId="0" applyNumberFormat="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vertical="center"/>
    </xf>
    <xf numFmtId="10" fontId="0" fillId="3" borderId="7" xfId="0" applyNumberFormat="1" applyFill="1" applyBorder="1" applyAlignment="1">
      <alignment horizontal="center" vertical="center"/>
    </xf>
    <xf numFmtId="10" fontId="0" fillId="3" borderId="8" xfId="0" applyNumberForma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10" fontId="7" fillId="0" borderId="7" xfId="0" applyNumberFormat="1" applyFont="1" applyBorder="1" applyAlignment="1">
      <alignment horizontal="center" vertical="center"/>
    </xf>
    <xf numFmtId="10" fontId="7" fillId="0" borderId="8" xfId="0" applyNumberFormat="1" applyFont="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vertical="center"/>
    </xf>
    <xf numFmtId="10" fontId="0" fillId="0" borderId="26" xfId="0" applyNumberFormat="1" applyBorder="1" applyAlignment="1">
      <alignment horizontal="center" vertical="center"/>
    </xf>
    <xf numFmtId="10" fontId="0" fillId="0" borderId="28" xfId="0" applyNumberFormat="1" applyBorder="1" applyAlignment="1">
      <alignment horizontal="center" vertical="center"/>
    </xf>
    <xf numFmtId="0" fontId="0" fillId="3" borderId="7" xfId="0" applyFill="1" applyBorder="1" applyAlignment="1">
      <alignment horizontal="justify" vertical="center"/>
    </xf>
    <xf numFmtId="43" fontId="0" fillId="0" borderId="0" xfId="0" applyNumberFormat="1" applyBorder="1"/>
    <xf numFmtId="0" fontId="9" fillId="2" borderId="12" xfId="2" applyFont="1" applyFill="1" applyBorder="1" applyAlignment="1">
      <alignment horizontal="center" vertical="center"/>
    </xf>
    <xf numFmtId="0" fontId="9" fillId="2" borderId="13" xfId="2" applyFont="1" applyFill="1" applyBorder="1" applyAlignment="1">
      <alignment horizontal="center" vertical="center"/>
    </xf>
    <xf numFmtId="0" fontId="9" fillId="2" borderId="14" xfId="2" applyFont="1" applyFill="1" applyBorder="1" applyAlignment="1">
      <alignment horizontal="center" vertical="center"/>
    </xf>
    <xf numFmtId="0" fontId="3" fillId="2" borderId="0" xfId="2" applyFont="1" applyFill="1" applyBorder="1"/>
    <xf numFmtId="0" fontId="11" fillId="2" borderId="0" xfId="2" applyFont="1" applyFill="1" applyBorder="1"/>
    <xf numFmtId="0" fontId="7" fillId="0" borderId="55" xfId="0" applyFont="1" applyBorder="1" applyAlignment="1">
      <alignment horizontal="left" vertical="center"/>
    </xf>
    <xf numFmtId="0" fontId="0" fillId="0" borderId="0" xfId="0" applyAlignment="1">
      <alignment wrapText="1"/>
    </xf>
    <xf numFmtId="0" fontId="32" fillId="0" borderId="0" xfId="0" applyFont="1" applyAlignment="1">
      <alignment wrapText="1"/>
    </xf>
    <xf numFmtId="0" fontId="34" fillId="12" borderId="0" xfId="0" applyFont="1" applyFill="1" applyAlignment="1">
      <alignment horizontal="left" wrapText="1"/>
    </xf>
    <xf numFmtId="0" fontId="33" fillId="0" borderId="0" xfId="0" applyFont="1" applyAlignment="1">
      <alignment horizontal="left"/>
    </xf>
    <xf numFmtId="0" fontId="32" fillId="0" borderId="0" xfId="0" applyFont="1"/>
    <xf numFmtId="0" fontId="34" fillId="0" borderId="0" xfId="0" applyFont="1" applyAlignment="1">
      <alignment horizontal="left" wrapText="1"/>
    </xf>
    <xf numFmtId="0" fontId="33" fillId="0" borderId="0" xfId="0" applyFont="1" applyAlignment="1">
      <alignment horizontal="left" wrapText="1"/>
    </xf>
    <xf numFmtId="0" fontId="33" fillId="0" borderId="43" xfId="0" applyFont="1" applyBorder="1" applyAlignment="1">
      <alignment horizontal="center" wrapText="1"/>
    </xf>
    <xf numFmtId="0" fontId="33" fillId="0" borderId="43" xfId="0" applyFont="1" applyBorder="1" applyAlignment="1">
      <alignment horizontal="left" wrapText="1"/>
    </xf>
    <xf numFmtId="10" fontId="35" fillId="0" borderId="43" xfId="0" applyNumberFormat="1" applyFont="1" applyBorder="1" applyAlignment="1">
      <alignment horizontal="right"/>
    </xf>
    <xf numFmtId="0" fontId="34" fillId="0" borderId="43" xfId="0" applyFont="1" applyBorder="1" applyAlignment="1">
      <alignment horizontal="center" wrapText="1"/>
    </xf>
    <xf numFmtId="0" fontId="34" fillId="0" borderId="43" xfId="0" applyFont="1" applyBorder="1" applyAlignment="1">
      <alignment horizontal="left" wrapText="1"/>
    </xf>
    <xf numFmtId="0" fontId="35" fillId="0" borderId="43" xfId="0" applyFont="1" applyBorder="1" applyAlignment="1">
      <alignment horizontal="left"/>
    </xf>
    <xf numFmtId="0" fontId="35" fillId="12" borderId="43" xfId="0" applyFont="1" applyFill="1" applyBorder="1" applyAlignment="1">
      <alignment horizontal="left"/>
    </xf>
    <xf numFmtId="10" fontId="35" fillId="11" borderId="43" xfId="0" applyNumberFormat="1" applyFont="1" applyFill="1" applyBorder="1" applyAlignment="1">
      <alignment horizontal="right"/>
    </xf>
    <xf numFmtId="0" fontId="33" fillId="0" borderId="0" xfId="0" applyFont="1" applyAlignment="1">
      <alignment horizontal="center" wrapText="1"/>
    </xf>
    <xf numFmtId="10" fontId="33" fillId="0" borderId="0" xfId="0" applyNumberFormat="1" applyFont="1" applyAlignment="1">
      <alignment horizontal="right" wrapText="1"/>
    </xf>
    <xf numFmtId="10" fontId="34" fillId="0" borderId="43" xfId="0" applyNumberFormat="1" applyFont="1" applyBorder="1" applyAlignment="1">
      <alignment horizontal="right" wrapText="1"/>
    </xf>
    <xf numFmtId="10" fontId="33" fillId="0" borderId="43" xfId="0" applyNumberFormat="1" applyFont="1" applyBorder="1" applyAlignment="1">
      <alignment horizontal="right" wrapText="1"/>
    </xf>
    <xf numFmtId="0" fontId="34" fillId="12" borderId="43" xfId="0" applyFont="1" applyFill="1" applyBorder="1" applyAlignment="1">
      <alignment horizontal="left" wrapText="1"/>
    </xf>
    <xf numFmtId="10" fontId="33" fillId="11" borderId="43" xfId="0" applyNumberFormat="1" applyFont="1" applyFill="1" applyBorder="1" applyAlignment="1">
      <alignment horizontal="right" wrapText="1"/>
    </xf>
    <xf numFmtId="0" fontId="0" fillId="2" borderId="13" xfId="0" applyFill="1" applyBorder="1"/>
    <xf numFmtId="0" fontId="0" fillId="2" borderId="1" xfId="0" applyFill="1" applyBorder="1"/>
    <xf numFmtId="0" fontId="7" fillId="7" borderId="19" xfId="0" applyFont="1" applyFill="1" applyBorder="1" applyAlignment="1">
      <alignment horizontal="center" vertical="center"/>
    </xf>
    <xf numFmtId="0" fontId="7" fillId="7" borderId="20" xfId="0" applyFont="1" applyFill="1" applyBorder="1" applyAlignment="1">
      <alignment horizontal="center" vertical="center"/>
    </xf>
    <xf numFmtId="0" fontId="7" fillId="7" borderId="20" xfId="0" applyFont="1" applyFill="1" applyBorder="1" applyAlignment="1">
      <alignment horizontal="center" vertical="center" wrapText="1"/>
    </xf>
    <xf numFmtId="0" fontId="7" fillId="0" borderId="0" xfId="0" applyFont="1" applyAlignment="1">
      <alignment horizontal="center" vertical="center"/>
    </xf>
    <xf numFmtId="4" fontId="0" fillId="0" borderId="0" xfId="0" applyNumberFormat="1"/>
    <xf numFmtId="0" fontId="7" fillId="2" borderId="1" xfId="0" applyFont="1" applyFill="1" applyBorder="1"/>
    <xf numFmtId="0" fontId="0" fillId="0" borderId="43" xfId="0" applyBorder="1" applyAlignment="1">
      <alignment horizontal="center" vertical="center" wrapText="1"/>
    </xf>
    <xf numFmtId="0" fontId="0" fillId="0" borderId="47" xfId="0" applyBorder="1" applyAlignment="1">
      <alignment horizontal="center" vertical="center" wrapText="1"/>
    </xf>
    <xf numFmtId="0" fontId="7" fillId="2" borderId="1" xfId="0" applyFont="1" applyFill="1" applyBorder="1" applyAlignment="1">
      <alignment horizontal="right" vertical="center"/>
    </xf>
    <xf numFmtId="0" fontId="7" fillId="2" borderId="0" xfId="0" applyFont="1" applyFill="1" applyBorder="1" applyAlignment="1">
      <alignment horizontal="right" vertical="center"/>
    </xf>
    <xf numFmtId="4" fontId="0" fillId="0" borderId="43" xfId="0" applyNumberFormat="1" applyBorder="1" applyAlignment="1">
      <alignment vertical="center"/>
    </xf>
    <xf numFmtId="4" fontId="0" fillId="0" borderId="43" xfId="0" applyNumberFormat="1" applyBorder="1" applyAlignment="1">
      <alignment horizontal="right" vertical="center"/>
    </xf>
    <xf numFmtId="0" fontId="0" fillId="0" borderId="43" xfId="0" applyBorder="1" applyAlignment="1">
      <alignment horizontal="center" vertical="center"/>
    </xf>
    <xf numFmtId="4" fontId="0" fillId="0" borderId="63" xfId="0" applyNumberFormat="1" applyBorder="1" applyAlignment="1">
      <alignment horizontal="right" vertical="center"/>
    </xf>
    <xf numFmtId="4" fontId="0" fillId="0" borderId="47" xfId="0" applyNumberFormat="1" applyBorder="1" applyAlignment="1">
      <alignment horizontal="right" vertical="center"/>
    </xf>
    <xf numFmtId="4" fontId="0" fillId="0" borderId="47" xfId="0" applyNumberFormat="1" applyBorder="1" applyAlignment="1">
      <alignment vertical="center"/>
    </xf>
    <xf numFmtId="0" fontId="7" fillId="14" borderId="59" xfId="0" applyFont="1" applyFill="1" applyBorder="1" applyAlignment="1">
      <alignment vertical="center"/>
    </xf>
    <xf numFmtId="4" fontId="0" fillId="2" borderId="43" xfId="0" applyNumberFormat="1" applyFill="1" applyBorder="1" applyAlignment="1">
      <alignment vertical="center"/>
    </xf>
    <xf numFmtId="0" fontId="7" fillId="14" borderId="65" xfId="0" applyFont="1" applyFill="1" applyBorder="1" applyAlignment="1">
      <alignment horizontal="right" vertical="center"/>
    </xf>
    <xf numFmtId="4" fontId="7" fillId="14" borderId="59" xfId="0" applyNumberFormat="1" applyFont="1" applyFill="1" applyBorder="1" applyAlignment="1">
      <alignment vertical="center"/>
    </xf>
    <xf numFmtId="4" fontId="0" fillId="0" borderId="63" xfId="0" applyNumberFormat="1" applyBorder="1" applyAlignment="1">
      <alignment vertical="center"/>
    </xf>
    <xf numFmtId="0" fontId="0" fillId="0" borderId="63" xfId="0" applyBorder="1" applyAlignment="1">
      <alignment horizontal="center" vertical="center"/>
    </xf>
    <xf numFmtId="4" fontId="7" fillId="2" borderId="0" xfId="0" applyNumberFormat="1" applyFont="1" applyFill="1" applyBorder="1" applyAlignment="1">
      <alignment horizontal="right" vertical="center"/>
    </xf>
    <xf numFmtId="4" fontId="0" fillId="2" borderId="0" xfId="0" applyNumberFormat="1" applyFill="1" applyBorder="1" applyAlignment="1">
      <alignment horizontal="right" vertical="center"/>
    </xf>
    <xf numFmtId="0" fontId="7" fillId="4" borderId="10" xfId="0" applyFont="1" applyFill="1" applyBorder="1" applyAlignment="1">
      <alignment horizontal="center" vertical="center"/>
    </xf>
    <xf numFmtId="0" fontId="7" fillId="4" borderId="20" xfId="0" applyFont="1" applyFill="1" applyBorder="1" applyAlignment="1">
      <alignment horizontal="center" vertical="center"/>
    </xf>
    <xf numFmtId="0" fontId="7" fillId="4" borderId="10" xfId="0" applyFont="1" applyFill="1" applyBorder="1" applyAlignment="1">
      <alignment horizontal="center" vertical="center" wrapText="1"/>
    </xf>
    <xf numFmtId="0" fontId="38" fillId="0" borderId="25" xfId="0" applyFont="1" applyBorder="1" applyAlignment="1">
      <alignment horizontal="center" vertical="center"/>
    </xf>
    <xf numFmtId="49" fontId="0" fillId="2" borderId="7" xfId="0" applyNumberFormat="1" applyFill="1" applyBorder="1" applyAlignment="1">
      <alignment vertical="center" wrapText="1"/>
    </xf>
    <xf numFmtId="49" fontId="0" fillId="2" borderId="26" xfId="0" applyNumberFormat="1" applyFill="1" applyBorder="1" applyAlignment="1">
      <alignment horizontal="center" vertical="center" wrapText="1"/>
    </xf>
    <xf numFmtId="4" fontId="38" fillId="0" borderId="26" xfId="0" applyNumberFormat="1" applyFont="1" applyBorder="1" applyAlignment="1">
      <alignment vertical="center"/>
    </xf>
    <xf numFmtId="4" fontId="38" fillId="0" borderId="28" xfId="0" applyNumberFormat="1" applyFont="1" applyBorder="1" applyAlignment="1">
      <alignment vertical="center"/>
    </xf>
    <xf numFmtId="0" fontId="38" fillId="3" borderId="25" xfId="0" applyFont="1" applyFill="1" applyBorder="1" applyAlignment="1">
      <alignment horizontal="center" vertical="center"/>
    </xf>
    <xf numFmtId="49" fontId="0" fillId="3" borderId="7" xfId="0" applyNumberFormat="1" applyFill="1" applyBorder="1" applyAlignment="1">
      <alignment vertical="center" wrapText="1"/>
    </xf>
    <xf numFmtId="49" fontId="0" fillId="3" borderId="7" xfId="0" applyNumberFormat="1" applyFill="1" applyBorder="1" applyAlignment="1">
      <alignment horizontal="center" vertical="center" wrapText="1"/>
    </xf>
    <xf numFmtId="4" fontId="38" fillId="3" borderId="7" xfId="0" applyNumberFormat="1" applyFont="1" applyFill="1" applyBorder="1" applyAlignment="1">
      <alignment vertical="center"/>
    </xf>
    <xf numFmtId="4" fontId="38" fillId="3" borderId="28" xfId="0" applyNumberFormat="1" applyFont="1" applyFill="1" applyBorder="1" applyAlignment="1">
      <alignment vertical="center"/>
    </xf>
    <xf numFmtId="0" fontId="0" fillId="0" borderId="7" xfId="0" applyBorder="1" applyAlignment="1">
      <alignment horizontal="left" vertical="top" wrapText="1"/>
    </xf>
    <xf numFmtId="0" fontId="0" fillId="0" borderId="7" xfId="0" applyBorder="1" applyAlignment="1">
      <alignment horizontal="center" vertical="center" wrapText="1"/>
    </xf>
    <xf numFmtId="4" fontId="38" fillId="0" borderId="7" xfId="0" applyNumberFormat="1" applyFont="1" applyBorder="1" applyAlignment="1">
      <alignment vertical="center"/>
    </xf>
    <xf numFmtId="0" fontId="2" fillId="3" borderId="7" xfId="0" applyFont="1" applyFill="1" applyBorder="1" applyAlignment="1">
      <alignment horizontal="left" vertical="top" wrapText="1"/>
    </xf>
    <xf numFmtId="0" fontId="2" fillId="3" borderId="7" xfId="0" applyFont="1" applyFill="1" applyBorder="1" applyAlignment="1">
      <alignment horizontal="center" vertical="center" wrapText="1"/>
    </xf>
    <xf numFmtId="0" fontId="0" fillId="3" borderId="7" xfId="0" applyFill="1" applyBorder="1" applyAlignment="1">
      <alignment horizontal="left" vertical="top" wrapText="1"/>
    </xf>
    <xf numFmtId="0" fontId="0" fillId="3" borderId="7" xfId="0" applyFill="1" applyBorder="1" applyAlignment="1">
      <alignment horizontal="center" vertical="center" wrapText="1"/>
    </xf>
    <xf numFmtId="0" fontId="0" fillId="3" borderId="7" xfId="0" applyFill="1" applyBorder="1" applyAlignment="1">
      <alignment vertical="center" wrapText="1"/>
    </xf>
    <xf numFmtId="0" fontId="0" fillId="3" borderId="7" xfId="0" applyFill="1" applyBorder="1" applyAlignment="1">
      <alignment horizontal="center" wrapText="1"/>
    </xf>
    <xf numFmtId="0" fontId="2" fillId="2" borderId="7" xfId="0" applyFont="1" applyFill="1" applyBorder="1" applyAlignment="1">
      <alignment horizontal="center" vertical="center" wrapText="1"/>
    </xf>
    <xf numFmtId="4" fontId="0" fillId="0" borderId="46" xfId="0" applyNumberFormat="1" applyBorder="1" applyAlignment="1">
      <alignment horizontal="right" vertical="center"/>
    </xf>
    <xf numFmtId="4" fontId="0" fillId="0" borderId="66" xfId="0" applyNumberFormat="1" applyBorder="1" applyAlignment="1">
      <alignment horizontal="right" vertical="center"/>
    </xf>
    <xf numFmtId="0" fontId="0" fillId="2" borderId="14" xfId="0" applyFill="1" applyBorder="1"/>
    <xf numFmtId="0" fontId="0" fillId="2" borderId="2" xfId="0" applyFill="1" applyBorder="1"/>
    <xf numFmtId="0" fontId="7" fillId="7" borderId="21" xfId="0" applyFont="1" applyFill="1" applyBorder="1" applyAlignment="1">
      <alignment horizontal="center" vertical="center" wrapText="1"/>
    </xf>
    <xf numFmtId="4" fontId="0" fillId="0" borderId="54" xfId="0" applyNumberFormat="1" applyBorder="1" applyAlignment="1">
      <alignment horizontal="right" vertical="center"/>
    </xf>
    <xf numFmtId="4" fontId="0" fillId="0" borderId="67" xfId="0" applyNumberFormat="1" applyBorder="1" applyAlignment="1">
      <alignment horizontal="right" vertical="center"/>
    </xf>
    <xf numFmtId="4" fontId="0" fillId="0" borderId="68" xfId="0" applyNumberFormat="1" applyBorder="1" applyAlignment="1">
      <alignment horizontal="right" vertical="center"/>
    </xf>
    <xf numFmtId="4" fontId="7" fillId="14" borderId="69" xfId="0" applyNumberFormat="1" applyFont="1" applyFill="1" applyBorder="1" applyAlignment="1">
      <alignment horizontal="right" vertical="center"/>
    </xf>
    <xf numFmtId="4" fontId="7" fillId="2" borderId="2" xfId="0" applyNumberFormat="1" applyFont="1" applyFill="1" applyBorder="1" applyAlignment="1">
      <alignment horizontal="right" vertical="center"/>
    </xf>
    <xf numFmtId="4" fontId="0" fillId="2" borderId="2" xfId="0" applyNumberFormat="1" applyFill="1" applyBorder="1" applyAlignment="1">
      <alignment horizontal="right" vertical="center"/>
    </xf>
    <xf numFmtId="0" fontId="7" fillId="13" borderId="23" xfId="0" applyFont="1" applyFill="1" applyBorder="1" applyAlignment="1">
      <alignment horizontal="center" vertical="center" wrapText="1"/>
    </xf>
    <xf numFmtId="0" fontId="13" fillId="13" borderId="24" xfId="0" applyFont="1" applyFill="1" applyBorder="1" applyAlignment="1">
      <alignment horizontal="center" vertical="center" wrapText="1"/>
    </xf>
    <xf numFmtId="4" fontId="0" fillId="0" borderId="46" xfId="0" applyNumberFormat="1" applyBorder="1" applyAlignment="1">
      <alignment vertical="center"/>
    </xf>
    <xf numFmtId="4" fontId="0" fillId="0" borderId="58" xfId="0" applyNumberFormat="1" applyBorder="1" applyAlignment="1">
      <alignment horizontal="right" vertical="center"/>
    </xf>
    <xf numFmtId="4" fontId="0" fillId="2" borderId="46" xfId="0" applyNumberFormat="1" applyFill="1" applyBorder="1" applyAlignment="1">
      <alignment vertical="center"/>
    </xf>
    <xf numFmtId="0" fontId="7" fillId="13" borderId="23" xfId="0" applyFont="1" applyFill="1" applyBorder="1" applyAlignment="1">
      <alignment horizontal="right" vertical="center"/>
    </xf>
    <xf numFmtId="2" fontId="0" fillId="0" borderId="0" xfId="0" applyNumberFormat="1" applyFont="1" applyAlignment="1">
      <alignment horizontal="center" vertical="center"/>
    </xf>
    <xf numFmtId="4" fontId="0" fillId="0" borderId="64" xfId="0" applyNumberFormat="1" applyBorder="1" applyAlignment="1">
      <alignment horizontal="right" vertical="center"/>
    </xf>
    <xf numFmtId="4" fontId="0" fillId="0" borderId="27" xfId="0" applyNumberFormat="1" applyBorder="1" applyAlignment="1">
      <alignment horizontal="right" vertical="center"/>
    </xf>
    <xf numFmtId="0" fontId="0" fillId="0" borderId="66" xfId="0" applyBorder="1" applyAlignment="1">
      <alignment horizontal="center" vertical="center" wrapText="1"/>
    </xf>
    <xf numFmtId="4" fontId="0" fillId="0" borderId="66" xfId="0" applyNumberFormat="1" applyBorder="1" applyAlignment="1">
      <alignment vertical="center"/>
    </xf>
    <xf numFmtId="4" fontId="0" fillId="0" borderId="71" xfId="0" applyNumberFormat="1" applyBorder="1" applyAlignment="1">
      <alignment horizontal="right" vertical="center"/>
    </xf>
    <xf numFmtId="4" fontId="0" fillId="0" borderId="64" xfId="0" applyNumberFormat="1" applyBorder="1" applyAlignment="1">
      <alignment vertical="center"/>
    </xf>
    <xf numFmtId="4" fontId="0" fillId="0" borderId="72" xfId="0" applyNumberFormat="1" applyBorder="1" applyAlignment="1">
      <alignment horizontal="right" vertical="center"/>
    </xf>
    <xf numFmtId="4" fontId="0" fillId="0" borderId="59" xfId="0" applyNumberFormat="1" applyBorder="1" applyAlignment="1">
      <alignment vertical="center"/>
    </xf>
    <xf numFmtId="4" fontId="0" fillId="0" borderId="59" xfId="0" applyNumberFormat="1" applyBorder="1" applyAlignment="1">
      <alignment horizontal="right" vertical="center"/>
    </xf>
    <xf numFmtId="4" fontId="0" fillId="0" borderId="69" xfId="0" applyNumberFormat="1" applyBorder="1" applyAlignment="1">
      <alignment horizontal="right" vertical="center"/>
    </xf>
    <xf numFmtId="0" fontId="0" fillId="0" borderId="66" xfId="0" applyBorder="1" applyAlignment="1">
      <alignment horizontal="center" vertical="center"/>
    </xf>
    <xf numFmtId="4" fontId="0" fillId="2" borderId="54" xfId="0" applyNumberFormat="1" applyFill="1" applyBorder="1" applyAlignment="1">
      <alignment horizontal="right" vertical="center"/>
    </xf>
    <xf numFmtId="0" fontId="0" fillId="0" borderId="63" xfId="0" applyBorder="1" applyAlignment="1">
      <alignment horizontal="center" vertical="center" wrapText="1"/>
    </xf>
    <xf numFmtId="4" fontId="7" fillId="14" borderId="59" xfId="0" applyNumberFormat="1" applyFont="1" applyFill="1" applyBorder="1" applyAlignment="1">
      <alignment horizontal="right" vertical="center"/>
    </xf>
    <xf numFmtId="0" fontId="7" fillId="7" borderId="73" xfId="0" applyFont="1" applyFill="1" applyBorder="1" applyAlignment="1">
      <alignment horizontal="center" vertical="center" wrapText="1"/>
    </xf>
    <xf numFmtId="0" fontId="7" fillId="13" borderId="74" xfId="0" applyFont="1" applyFill="1" applyBorder="1" applyAlignment="1">
      <alignment horizontal="center" vertical="center" wrapText="1"/>
    </xf>
    <xf numFmtId="4" fontId="0" fillId="0" borderId="75" xfId="0" applyNumberFormat="1" applyBorder="1" applyAlignment="1">
      <alignment horizontal="right" vertical="center"/>
    </xf>
    <xf numFmtId="4" fontId="0" fillId="0" borderId="76" xfId="0" applyNumberFormat="1" applyBorder="1" applyAlignment="1">
      <alignment horizontal="right" vertical="center"/>
    </xf>
    <xf numFmtId="0" fontId="0" fillId="0" borderId="64" xfId="0" applyBorder="1" applyAlignment="1">
      <alignment horizontal="center" vertical="center" wrapText="1"/>
    </xf>
    <xf numFmtId="0" fontId="0" fillId="0" borderId="59" xfId="0" applyBorder="1" applyAlignment="1">
      <alignment horizontal="center" vertical="center" wrapText="1"/>
    </xf>
    <xf numFmtId="4" fontId="0" fillId="0" borderId="70" xfId="0" applyNumberFormat="1" applyBorder="1" applyAlignment="1">
      <alignment horizontal="right" vertical="center"/>
    </xf>
    <xf numFmtId="0" fontId="0" fillId="0" borderId="46" xfId="0" applyBorder="1" applyAlignment="1">
      <alignment horizontal="center" vertical="center" wrapText="1"/>
    </xf>
    <xf numFmtId="4" fontId="0" fillId="0" borderId="78" xfId="0" applyNumberFormat="1" applyBorder="1" applyAlignment="1">
      <alignment horizontal="right" vertical="center"/>
    </xf>
    <xf numFmtId="4" fontId="0" fillId="0" borderId="77" xfId="0" applyNumberFormat="1" applyBorder="1" applyAlignment="1">
      <alignment horizontal="right" vertical="center"/>
    </xf>
    <xf numFmtId="4" fontId="0" fillId="0" borderId="79" xfId="0" applyNumberFormat="1" applyBorder="1" applyAlignment="1">
      <alignment horizontal="right" vertical="center"/>
    </xf>
    <xf numFmtId="4" fontId="0" fillId="2" borderId="59" xfId="0" applyNumberFormat="1" applyFill="1" applyBorder="1" applyAlignment="1">
      <alignment vertical="center"/>
    </xf>
    <xf numFmtId="4" fontId="0" fillId="0" borderId="80" xfId="0" applyNumberFormat="1" applyBorder="1" applyAlignment="1">
      <alignment horizontal="right" vertical="center"/>
    </xf>
    <xf numFmtId="4" fontId="0" fillId="2" borderId="71" xfId="0" applyNumberFormat="1" applyFill="1" applyBorder="1" applyAlignment="1">
      <alignment horizontal="right" vertical="center"/>
    </xf>
    <xf numFmtId="4" fontId="0" fillId="0" borderId="81" xfId="0" applyNumberFormat="1" applyBorder="1" applyAlignment="1">
      <alignment horizontal="right" vertical="center"/>
    </xf>
    <xf numFmtId="43" fontId="0" fillId="0" borderId="0" xfId="3" applyFont="1"/>
    <xf numFmtId="0" fontId="2" fillId="2" borderId="1" xfId="0" applyFont="1" applyFill="1" applyBorder="1"/>
    <xf numFmtId="0" fontId="2" fillId="2" borderId="0" xfId="0" applyFont="1" applyFill="1" applyBorder="1"/>
    <xf numFmtId="0" fontId="2" fillId="2" borderId="2" xfId="0" applyFont="1" applyFill="1" applyBorder="1"/>
    <xf numFmtId="43" fontId="0" fillId="0" borderId="0" xfId="3" applyFont="1" applyBorder="1"/>
    <xf numFmtId="4" fontId="2" fillId="2" borderId="0" xfId="0" applyNumberFormat="1" applyFont="1" applyFill="1" applyBorder="1"/>
    <xf numFmtId="0" fontId="0" fillId="0" borderId="0" xfId="0" applyAlignment="1">
      <alignment horizontal="center"/>
    </xf>
    <xf numFmtId="0" fontId="39" fillId="0" borderId="0" xfId="0" applyFont="1" applyAlignment="1">
      <alignment horizontal="center" vertical="center" wrapText="1"/>
    </xf>
    <xf numFmtId="9" fontId="0" fillId="0" borderId="0" xfId="1" applyFont="1" applyAlignment="1">
      <alignment horizontal="center" vertical="center"/>
    </xf>
    <xf numFmtId="0" fontId="39" fillId="0" borderId="0" xfId="0" applyFont="1" applyAlignment="1">
      <alignment vertical="center" wrapText="1"/>
    </xf>
    <xf numFmtId="0" fontId="40" fillId="17" borderId="0" xfId="0" applyFont="1" applyFill="1" applyAlignment="1">
      <alignment horizontal="center" vertical="center" wrapText="1"/>
    </xf>
    <xf numFmtId="0" fontId="39" fillId="0" borderId="0" xfId="0" applyFont="1" applyBorder="1" applyAlignment="1">
      <alignment horizontal="left" vertical="center" wrapText="1"/>
    </xf>
    <xf numFmtId="0" fontId="39" fillId="16" borderId="0" xfId="0" applyFont="1" applyFill="1" applyAlignment="1">
      <alignment horizontal="center" vertical="center" wrapText="1"/>
    </xf>
    <xf numFmtId="4" fontId="39" fillId="0" borderId="91" xfId="3" applyNumberFormat="1" applyFont="1" applyBorder="1" applyAlignment="1">
      <alignment horizontal="center" vertical="center" wrapText="1"/>
    </xf>
    <xf numFmtId="0" fontId="0" fillId="0" borderId="0" xfId="0" applyAlignment="1">
      <alignment vertical="center"/>
    </xf>
    <xf numFmtId="0" fontId="9" fillId="14" borderId="99" xfId="2" applyFont="1" applyFill="1" applyBorder="1" applyAlignment="1">
      <alignment horizontal="center" vertical="center"/>
    </xf>
    <xf numFmtId="0" fontId="9" fillId="16" borderId="99" xfId="2" applyFont="1" applyFill="1" applyBorder="1" applyAlignment="1">
      <alignment horizontal="center" vertical="center"/>
    </xf>
    <xf numFmtId="0" fontId="9" fillId="14" borderId="103" xfId="2" applyFont="1" applyFill="1" applyBorder="1" applyAlignment="1">
      <alignment horizontal="center" vertical="center"/>
    </xf>
    <xf numFmtId="0" fontId="9" fillId="14" borderId="104" xfId="2" applyFont="1" applyFill="1" applyBorder="1" applyAlignment="1">
      <alignment horizontal="center" vertical="center"/>
    </xf>
    <xf numFmtId="0" fontId="9" fillId="16" borderId="104" xfId="2" applyFont="1" applyFill="1" applyBorder="1" applyAlignment="1">
      <alignment horizontal="center" vertical="center"/>
    </xf>
    <xf numFmtId="0" fontId="9" fillId="14" borderId="105" xfId="2" applyFont="1" applyFill="1" applyBorder="1" applyAlignment="1">
      <alignment horizontal="center" vertical="center"/>
    </xf>
    <xf numFmtId="0" fontId="9" fillId="16" borderId="106" xfId="2" applyFont="1" applyFill="1" applyBorder="1" applyAlignment="1">
      <alignment horizontal="center" vertical="center"/>
    </xf>
    <xf numFmtId="0" fontId="9" fillId="16" borderId="107" xfId="2" applyFont="1" applyFill="1" applyBorder="1" applyAlignment="1">
      <alignment horizontal="center" vertical="center"/>
    </xf>
    <xf numFmtId="0" fontId="6" fillId="0" borderId="0" xfId="2" applyFont="1" applyFill="1" applyBorder="1" applyAlignment="1">
      <alignment vertical="center"/>
    </xf>
    <xf numFmtId="0" fontId="9" fillId="0" borderId="0" xfId="2" applyFont="1" applyFill="1" applyAlignment="1">
      <alignment horizontal="center"/>
    </xf>
    <xf numFmtId="44" fontId="9" fillId="0" borderId="0" xfId="8" applyFont="1" applyFill="1"/>
    <xf numFmtId="0" fontId="42" fillId="0" borderId="0" xfId="2" applyNumberFormat="1" applyFont="1" applyFill="1"/>
    <xf numFmtId="2" fontId="9" fillId="0" borderId="0" xfId="3" applyNumberFormat="1" applyFont="1" applyFill="1" applyAlignment="1">
      <alignment horizontal="center"/>
    </xf>
    <xf numFmtId="0" fontId="43" fillId="14" borderId="44" xfId="2" applyFont="1" applyFill="1" applyBorder="1" applyAlignment="1">
      <alignment horizontal="center" vertical="center" wrapText="1"/>
    </xf>
    <xf numFmtId="0" fontId="6" fillId="14" borderId="16" xfId="2" applyFont="1" applyFill="1" applyBorder="1" applyAlignment="1">
      <alignment horizontal="center" vertical="center" wrapText="1"/>
    </xf>
    <xf numFmtId="0" fontId="6" fillId="14" borderId="17" xfId="2" applyFont="1" applyFill="1" applyBorder="1" applyAlignment="1">
      <alignment horizontal="center" vertical="center" wrapText="1"/>
    </xf>
    <xf numFmtId="0" fontId="6" fillId="14" borderId="87" xfId="2" applyFont="1" applyFill="1" applyBorder="1" applyAlignment="1">
      <alignment horizontal="center" vertical="center" wrapText="1"/>
    </xf>
    <xf numFmtId="0" fontId="6" fillId="14" borderId="92" xfId="2" applyFont="1" applyFill="1" applyBorder="1" applyAlignment="1">
      <alignment horizontal="center" vertical="center" wrapText="1"/>
    </xf>
    <xf numFmtId="44" fontId="6" fillId="14" borderId="92" xfId="8" applyFont="1" applyFill="1" applyBorder="1" applyAlignment="1">
      <alignment horizontal="center" vertical="center" wrapText="1"/>
    </xf>
    <xf numFmtId="0" fontId="10" fillId="20" borderId="53" xfId="0" applyFont="1" applyFill="1" applyBorder="1" applyAlignment="1">
      <alignment horizontal="center" vertical="center" wrapText="1"/>
    </xf>
    <xf numFmtId="166" fontId="9" fillId="20" borderId="43" xfId="0" applyNumberFormat="1" applyFont="1" applyFill="1" applyBorder="1" applyAlignment="1">
      <alignment horizontal="center" vertical="center"/>
    </xf>
    <xf numFmtId="0" fontId="10" fillId="20" borderId="43" xfId="2" applyFont="1" applyFill="1" applyBorder="1" applyAlignment="1">
      <alignment horizontal="justify" vertical="center"/>
    </xf>
    <xf numFmtId="0" fontId="10" fillId="20" borderId="43" xfId="2" applyFont="1" applyFill="1" applyBorder="1" applyAlignment="1">
      <alignment horizontal="center" vertical="center"/>
    </xf>
    <xf numFmtId="44" fontId="10" fillId="20" borderId="78" xfId="8" applyFont="1" applyFill="1" applyBorder="1" applyAlignment="1">
      <alignment horizontal="center" vertical="center"/>
    </xf>
    <xf numFmtId="10" fontId="10" fillId="20" borderId="109" xfId="1" applyNumberFormat="1" applyFont="1" applyFill="1" applyBorder="1" applyAlignment="1">
      <alignment horizontal="center" vertical="center"/>
    </xf>
    <xf numFmtId="44" fontId="10" fillId="20" borderId="111" xfId="8" applyFont="1" applyFill="1" applyBorder="1" applyAlignment="1">
      <alignment horizontal="center" vertical="center"/>
    </xf>
    <xf numFmtId="0" fontId="10" fillId="18" borderId="53" xfId="0" applyFont="1" applyFill="1" applyBorder="1" applyAlignment="1">
      <alignment horizontal="center" vertical="center" wrapText="1"/>
    </xf>
    <xf numFmtId="0" fontId="9" fillId="18" borderId="43" xfId="0" applyFont="1" applyFill="1" applyBorder="1" applyAlignment="1">
      <alignment horizontal="center" vertical="center"/>
    </xf>
    <xf numFmtId="0" fontId="9" fillId="18" borderId="43" xfId="0" applyFont="1" applyFill="1" applyBorder="1" applyAlignment="1">
      <alignment vertical="center" wrapText="1"/>
    </xf>
    <xf numFmtId="44" fontId="10" fillId="18" borderId="78" xfId="8" applyFont="1" applyFill="1" applyBorder="1" applyAlignment="1">
      <alignment horizontal="center" vertical="center"/>
    </xf>
    <xf numFmtId="10" fontId="10" fillId="18" borderId="109" xfId="1" applyNumberFormat="1" applyFont="1" applyFill="1" applyBorder="1" applyAlignment="1">
      <alignment horizontal="center" vertical="center"/>
    </xf>
    <xf numFmtId="44" fontId="10" fillId="18" borderId="111" xfId="8" applyFont="1" applyFill="1" applyBorder="1" applyAlignment="1">
      <alignment horizontal="center" vertical="center"/>
    </xf>
    <xf numFmtId="44" fontId="9" fillId="18" borderId="78" xfId="8" applyFont="1" applyFill="1" applyBorder="1" applyAlignment="1">
      <alignment horizontal="center" vertical="center"/>
    </xf>
    <xf numFmtId="166" fontId="9" fillId="18" borderId="43" xfId="0" applyNumberFormat="1" applyFont="1" applyFill="1" applyBorder="1" applyAlignment="1">
      <alignment horizontal="center" vertical="center"/>
    </xf>
    <xf numFmtId="166" fontId="9" fillId="18" borderId="43" xfId="2" applyNumberFormat="1" applyFont="1" applyFill="1" applyBorder="1" applyAlignment="1">
      <alignment horizontal="center" vertical="center"/>
    </xf>
    <xf numFmtId="0" fontId="10" fillId="18" borderId="43" xfId="2" applyFont="1" applyFill="1" applyBorder="1" applyAlignment="1">
      <alignment horizontal="justify" vertical="top"/>
    </xf>
    <xf numFmtId="0" fontId="10" fillId="18" borderId="43" xfId="2" applyFont="1" applyFill="1" applyBorder="1" applyAlignment="1">
      <alignment horizontal="center" vertical="center"/>
    </xf>
    <xf numFmtId="0" fontId="10" fillId="18" borderId="43" xfId="2" applyFont="1" applyFill="1" applyBorder="1" applyAlignment="1">
      <alignment horizontal="justify" vertical="top" wrapText="1"/>
    </xf>
    <xf numFmtId="0" fontId="9" fillId="3" borderId="60" xfId="2" applyFont="1" applyFill="1" applyBorder="1" applyAlignment="1">
      <alignment horizontal="center" vertical="center"/>
    </xf>
    <xf numFmtId="0" fontId="9" fillId="3" borderId="47" xfId="2" applyFont="1" applyFill="1" applyBorder="1" applyAlignment="1">
      <alignment horizontal="center" vertical="center"/>
    </xf>
    <xf numFmtId="0" fontId="10" fillId="3" borderId="47" xfId="2" applyFont="1" applyFill="1" applyBorder="1" applyAlignment="1">
      <alignment horizontal="justify" vertical="center"/>
    </xf>
    <xf numFmtId="0" fontId="10" fillId="3" borderId="47" xfId="2" applyFont="1" applyFill="1" applyBorder="1" applyAlignment="1">
      <alignment horizontal="center" vertical="center"/>
    </xf>
    <xf numFmtId="44" fontId="10" fillId="3" borderId="75" xfId="8" applyFont="1" applyFill="1" applyBorder="1" applyAlignment="1">
      <alignment horizontal="center" vertical="center"/>
    </xf>
    <xf numFmtId="10" fontId="10" fillId="3" borderId="111" xfId="1" applyNumberFormat="1" applyFont="1" applyFill="1" applyBorder="1" applyAlignment="1">
      <alignment horizontal="center" vertical="center"/>
    </xf>
    <xf numFmtId="44" fontId="10" fillId="3" borderId="111" xfId="8" applyFont="1" applyFill="1" applyBorder="1" applyAlignment="1">
      <alignment horizontal="center" vertical="center"/>
    </xf>
    <xf numFmtId="0" fontId="10" fillId="13" borderId="53" xfId="0" applyFont="1" applyFill="1" applyBorder="1" applyAlignment="1">
      <alignment horizontal="center" vertical="center" wrapText="1"/>
    </xf>
    <xf numFmtId="166" fontId="9" fillId="13" borderId="43" xfId="0" applyNumberFormat="1" applyFont="1" applyFill="1" applyBorder="1" applyAlignment="1">
      <alignment horizontal="center" vertical="center"/>
    </xf>
    <xf numFmtId="0" fontId="9" fillId="13" borderId="43" xfId="0" applyFont="1" applyFill="1" applyBorder="1" applyAlignment="1">
      <alignment vertical="center" wrapText="1"/>
    </xf>
    <xf numFmtId="0" fontId="9" fillId="13" borderId="43" xfId="0" applyFont="1" applyFill="1" applyBorder="1" applyAlignment="1">
      <alignment horizontal="center" vertical="center"/>
    </xf>
    <xf numFmtId="44" fontId="9" fillId="13" borderId="78" xfId="8" applyFont="1" applyFill="1" applyBorder="1" applyAlignment="1">
      <alignment horizontal="center" vertical="center"/>
    </xf>
    <xf numFmtId="10" fontId="10" fillId="13" borderId="109" xfId="1" applyNumberFormat="1" applyFont="1" applyFill="1" applyBorder="1" applyAlignment="1">
      <alignment horizontal="center" vertical="center"/>
    </xf>
    <xf numFmtId="44" fontId="10" fillId="13" borderId="111" xfId="8" applyFont="1" applyFill="1" applyBorder="1" applyAlignment="1">
      <alignment horizontal="center" vertical="center"/>
    </xf>
    <xf numFmtId="0" fontId="9" fillId="13" borderId="43" xfId="0" applyFont="1" applyFill="1" applyBorder="1" applyAlignment="1">
      <alignment horizontal="left" vertical="top" wrapText="1"/>
    </xf>
    <xf numFmtId="0" fontId="10" fillId="13" borderId="43" xfId="0" applyFont="1" applyFill="1" applyBorder="1" applyAlignment="1">
      <alignment horizontal="center" vertical="center"/>
    </xf>
    <xf numFmtId="44" fontId="10" fillId="13" borderId="78" xfId="8" applyFont="1" applyFill="1" applyBorder="1" applyAlignment="1">
      <alignment horizontal="center" vertical="center"/>
    </xf>
    <xf numFmtId="0" fontId="10" fillId="13" borderId="85" xfId="0" applyFont="1" applyFill="1" applyBorder="1" applyAlignment="1">
      <alignment horizontal="center" vertical="center" wrapText="1"/>
    </xf>
    <xf numFmtId="166" fontId="9" fillId="13" borderId="63" xfId="0" applyNumberFormat="1" applyFont="1" applyFill="1" applyBorder="1" applyAlignment="1">
      <alignment horizontal="center" vertical="center"/>
    </xf>
    <xf numFmtId="10" fontId="10" fillId="13" borderId="110" xfId="1" applyNumberFormat="1" applyFont="1" applyFill="1" applyBorder="1" applyAlignment="1">
      <alignment horizontal="center" vertical="center"/>
    </xf>
    <xf numFmtId="44" fontId="10" fillId="13" borderId="97" xfId="8" applyFont="1" applyFill="1" applyBorder="1" applyAlignment="1">
      <alignment horizontal="center" vertical="center"/>
    </xf>
    <xf numFmtId="0" fontId="10" fillId="11" borderId="53" xfId="0" applyFont="1" applyFill="1" applyBorder="1" applyAlignment="1">
      <alignment horizontal="center" vertical="center" wrapText="1"/>
    </xf>
    <xf numFmtId="166" fontId="9" fillId="11" borderId="43" xfId="0" applyNumberFormat="1" applyFont="1" applyFill="1" applyBorder="1" applyAlignment="1">
      <alignment horizontal="center" vertical="center"/>
    </xf>
    <xf numFmtId="0" fontId="10" fillId="11" borderId="43" xfId="2" applyFont="1" applyFill="1" applyBorder="1" applyAlignment="1">
      <alignment horizontal="justify" vertical="center"/>
    </xf>
    <xf numFmtId="0" fontId="10" fillId="11" borderId="43" xfId="2" applyFont="1" applyFill="1" applyBorder="1" applyAlignment="1">
      <alignment horizontal="center" vertical="center"/>
    </xf>
    <xf numFmtId="44" fontId="10" fillId="11" borderId="78" xfId="8" applyFont="1" applyFill="1" applyBorder="1" applyAlignment="1">
      <alignment horizontal="center" vertical="center"/>
    </xf>
    <xf numFmtId="10" fontId="10" fillId="11" borderId="109" xfId="1" applyNumberFormat="1" applyFont="1" applyFill="1" applyBorder="1" applyAlignment="1">
      <alignment horizontal="center" vertical="center"/>
    </xf>
    <xf numFmtId="44" fontId="10" fillId="11" borderId="111" xfId="8" applyFont="1" applyFill="1" applyBorder="1" applyAlignment="1">
      <alignment horizontal="center" vertical="center"/>
    </xf>
    <xf numFmtId="49" fontId="44" fillId="0" borderId="0" xfId="0" applyNumberFormat="1" applyFont="1" applyFill="1" applyAlignment="1">
      <alignment horizontal="left" vertical="center"/>
    </xf>
    <xf numFmtId="0" fontId="4" fillId="0" borderId="0" xfId="0" applyFont="1" applyFill="1"/>
    <xf numFmtId="0" fontId="12" fillId="0" borderId="0" xfId="0" applyFont="1" applyFill="1"/>
    <xf numFmtId="0" fontId="0" fillId="0" borderId="0" xfId="0" applyFill="1"/>
    <xf numFmtId="0" fontId="5" fillId="0" borderId="0" xfId="0" applyFont="1" applyAlignment="1">
      <alignment vertical="center" wrapText="1"/>
    </xf>
    <xf numFmtId="0" fontId="35" fillId="0" borderId="0" xfId="9" applyAlignment="1">
      <alignment wrapText="1"/>
    </xf>
    <xf numFmtId="0" fontId="35" fillId="0" borderId="0" xfId="9"/>
    <xf numFmtId="0" fontId="45" fillId="0" borderId="0" xfId="9" applyFont="1"/>
    <xf numFmtId="0" fontId="45" fillId="0" borderId="0" xfId="9" applyFont="1" applyAlignment="1">
      <alignment wrapText="1"/>
    </xf>
    <xf numFmtId="0" fontId="46" fillId="22" borderId="86" xfId="9" applyFont="1" applyFill="1" applyBorder="1" applyAlignment="1">
      <alignment horizontal="center" vertical="center" wrapText="1"/>
    </xf>
    <xf numFmtId="0" fontId="46" fillId="15" borderId="60" xfId="9" applyFont="1" applyFill="1" applyBorder="1" applyAlignment="1">
      <alignment horizontal="center" vertical="center"/>
    </xf>
    <xf numFmtId="0" fontId="46" fillId="15" borderId="53" xfId="9" applyFont="1" applyFill="1" applyBorder="1" applyAlignment="1">
      <alignment horizontal="center" vertical="center"/>
    </xf>
    <xf numFmtId="0" fontId="46" fillId="16" borderId="53" xfId="9" applyFont="1" applyFill="1" applyBorder="1" applyAlignment="1">
      <alignment horizontal="center" vertical="center"/>
    </xf>
    <xf numFmtId="0" fontId="46" fillId="15" borderId="85" xfId="9" applyFont="1" applyFill="1" applyBorder="1" applyAlignment="1">
      <alignment horizontal="center" vertical="center"/>
    </xf>
    <xf numFmtId="0" fontId="48" fillId="22" borderId="0" xfId="9" applyFont="1" applyFill="1" applyAlignment="1">
      <alignment horizontal="center" vertical="center"/>
    </xf>
    <xf numFmtId="0" fontId="46" fillId="14" borderId="108" xfId="9" applyFont="1" applyFill="1" applyBorder="1" applyAlignment="1">
      <alignment horizontal="center" vertical="center" wrapText="1"/>
    </xf>
    <xf numFmtId="10" fontId="46" fillId="14" borderId="84" xfId="1" applyNumberFormat="1" applyFont="1" applyFill="1" applyBorder="1" applyAlignment="1">
      <alignment horizontal="center" vertical="center" wrapText="1"/>
    </xf>
    <xf numFmtId="0" fontId="46" fillId="14" borderId="110" xfId="9" applyFont="1" applyFill="1" applyBorder="1" applyAlignment="1">
      <alignment horizontal="center" vertical="center" wrapText="1"/>
    </xf>
    <xf numFmtId="10" fontId="46" fillId="14" borderId="86" xfId="1" applyNumberFormat="1" applyFont="1" applyFill="1" applyBorder="1" applyAlignment="1">
      <alignment horizontal="center" vertical="center" wrapText="1"/>
    </xf>
    <xf numFmtId="49" fontId="45" fillId="15" borderId="75" xfId="9" applyNumberFormat="1" applyFont="1" applyFill="1" applyBorder="1" applyAlignment="1">
      <alignment horizontal="left" vertical="center" indent="1"/>
    </xf>
    <xf numFmtId="10" fontId="45" fillId="15" borderId="111" xfId="1" applyNumberFormat="1" applyFont="1" applyFill="1" applyBorder="1" applyAlignment="1">
      <alignment horizontal="center" vertical="center" wrapText="1"/>
    </xf>
    <xf numFmtId="10" fontId="45" fillId="15" borderId="49" xfId="1" applyNumberFormat="1" applyFont="1" applyFill="1" applyBorder="1" applyAlignment="1">
      <alignment horizontal="center" vertical="center" wrapText="1"/>
    </xf>
    <xf numFmtId="49" fontId="45" fillId="15" borderId="78" xfId="9" applyNumberFormat="1" applyFont="1" applyFill="1" applyBorder="1" applyAlignment="1">
      <alignment horizontal="left" vertical="center" indent="1"/>
    </xf>
    <xf numFmtId="10" fontId="45" fillId="15" borderId="109" xfId="1" applyNumberFormat="1" applyFont="1" applyFill="1" applyBorder="1" applyAlignment="1">
      <alignment horizontal="center" vertical="center" wrapText="1"/>
    </xf>
    <xf numFmtId="10" fontId="45" fillId="15" borderId="51" xfId="1" applyNumberFormat="1" applyFont="1" applyFill="1" applyBorder="1" applyAlignment="1">
      <alignment horizontal="center" vertical="center" wrapText="1"/>
    </xf>
    <xf numFmtId="49" fontId="45" fillId="16" borderId="78" xfId="9" applyNumberFormat="1" applyFont="1" applyFill="1" applyBorder="1" applyAlignment="1">
      <alignment horizontal="left" vertical="center" indent="3"/>
    </xf>
    <xf numFmtId="10" fontId="50" fillId="16" borderId="109" xfId="1" applyNumberFormat="1" applyFont="1" applyFill="1" applyBorder="1" applyAlignment="1">
      <alignment horizontal="center" vertical="center" wrapText="1"/>
    </xf>
    <xf numFmtId="10" fontId="50" fillId="16" borderId="51" xfId="1" applyNumberFormat="1" applyFont="1" applyFill="1" applyBorder="1" applyAlignment="1">
      <alignment horizontal="center" vertical="center" wrapText="1"/>
    </xf>
    <xf numFmtId="0" fontId="46" fillId="15" borderId="52" xfId="9" applyFont="1" applyFill="1" applyBorder="1" applyAlignment="1">
      <alignment horizontal="center" vertical="center"/>
    </xf>
    <xf numFmtId="49" fontId="45" fillId="15" borderId="80" xfId="9" applyNumberFormat="1" applyFont="1" applyFill="1" applyBorder="1" applyAlignment="1">
      <alignment horizontal="left" vertical="center" indent="1"/>
    </xf>
    <xf numFmtId="10" fontId="45" fillId="15" borderId="110" xfId="1" applyNumberFormat="1" applyFont="1" applyFill="1" applyBorder="1" applyAlignment="1">
      <alignment horizontal="center" vertical="center" wrapText="1"/>
    </xf>
    <xf numFmtId="10" fontId="45" fillId="15" borderId="86" xfId="1" applyNumberFormat="1" applyFont="1" applyFill="1" applyBorder="1" applyAlignment="1">
      <alignment horizontal="center" vertical="center" wrapText="1"/>
    </xf>
    <xf numFmtId="10" fontId="51" fillId="14" borderId="97" xfId="1" applyNumberFormat="1" applyFont="1" applyFill="1" applyBorder="1" applyAlignment="1">
      <alignment horizontal="center" vertical="center" wrapText="1"/>
    </xf>
    <xf numFmtId="10" fontId="51" fillId="14" borderId="57" xfId="1" applyNumberFormat="1" applyFont="1" applyFill="1" applyBorder="1" applyAlignment="1">
      <alignment horizontal="center" vertical="center" wrapText="1"/>
    </xf>
    <xf numFmtId="0" fontId="2" fillId="0" borderId="0" xfId="0" applyFont="1" applyAlignment="1">
      <alignment vertical="center"/>
    </xf>
    <xf numFmtId="0" fontId="52" fillId="0" borderId="0" xfId="0" applyFont="1" applyAlignment="1">
      <alignment vertical="center" wrapText="1"/>
    </xf>
    <xf numFmtId="0" fontId="52" fillId="0" borderId="48" xfId="0" applyFont="1" applyBorder="1" applyAlignment="1">
      <alignment vertical="center" wrapText="1"/>
    </xf>
    <xf numFmtId="10" fontId="47" fillId="23" borderId="97" xfId="9" applyNumberFormat="1" applyFont="1" applyFill="1" applyBorder="1" applyAlignment="1">
      <alignment horizontal="center" vertical="center"/>
    </xf>
    <xf numFmtId="0" fontId="2" fillId="0" borderId="0" xfId="0" applyFont="1" applyFill="1" applyAlignment="1">
      <alignment vertical="center"/>
    </xf>
    <xf numFmtId="0" fontId="9" fillId="0" borderId="55" xfId="9" applyFont="1" applyBorder="1" applyAlignment="1">
      <alignment vertical="center"/>
    </xf>
    <xf numFmtId="0" fontId="9" fillId="0" borderId="56" xfId="9" applyFont="1" applyBorder="1" applyAlignment="1">
      <alignment vertical="center"/>
    </xf>
    <xf numFmtId="0" fontId="46" fillId="22" borderId="108" xfId="9" applyFont="1" applyFill="1" applyBorder="1" applyAlignment="1">
      <alignment horizontal="center" vertical="center" wrapText="1"/>
    </xf>
    <xf numFmtId="0" fontId="46" fillId="22" borderId="110" xfId="9" applyFont="1" applyFill="1" applyBorder="1" applyAlignment="1">
      <alignment horizontal="center" vertical="center" wrapText="1"/>
    </xf>
    <xf numFmtId="10" fontId="45" fillId="19" borderId="111" xfId="1" applyNumberFormat="1" applyFont="1" applyFill="1" applyBorder="1" applyAlignment="1">
      <alignment horizontal="center" vertical="center" wrapText="1"/>
    </xf>
    <xf numFmtId="10" fontId="45" fillId="19" borderId="109" xfId="1" applyNumberFormat="1" applyFont="1" applyFill="1" applyBorder="1" applyAlignment="1">
      <alignment horizontal="center" vertical="center" wrapText="1"/>
    </xf>
    <xf numFmtId="10" fontId="9" fillId="18" borderId="109" xfId="9" applyNumberFormat="1" applyFont="1" applyFill="1" applyBorder="1" applyAlignment="1">
      <alignment horizontal="center" vertical="center" wrapText="1"/>
    </xf>
    <xf numFmtId="10" fontId="45" fillId="19" borderId="110" xfId="1" applyNumberFormat="1" applyFont="1" applyFill="1" applyBorder="1" applyAlignment="1">
      <alignment horizontal="center" vertical="center" wrapText="1"/>
    </xf>
    <xf numFmtId="0" fontId="2" fillId="0" borderId="0" xfId="0" applyFont="1" applyFill="1" applyAlignment="1">
      <alignment horizontal="center" vertical="center"/>
    </xf>
    <xf numFmtId="0" fontId="42" fillId="24" borderId="0" xfId="2" applyNumberFormat="1" applyFont="1" applyFill="1"/>
    <xf numFmtId="0" fontId="53" fillId="0" borderId="0" xfId="0" applyFont="1" applyAlignment="1">
      <alignment vertical="center" wrapText="1"/>
    </xf>
    <xf numFmtId="0" fontId="13" fillId="0" borderId="0" xfId="0" applyFont="1" applyAlignment="1">
      <alignment vertical="center"/>
    </xf>
    <xf numFmtId="0" fontId="10" fillId="0" borderId="0" xfId="0" applyFont="1" applyAlignment="1">
      <alignment vertical="center"/>
    </xf>
    <xf numFmtId="44" fontId="2" fillId="0" borderId="0" xfId="8" applyFont="1" applyFill="1" applyAlignment="1">
      <alignment horizontal="center" vertical="center"/>
    </xf>
    <xf numFmtId="0" fontId="4" fillId="0" borderId="0" xfId="0" applyFont="1" applyFill="1" applyAlignment="1">
      <alignment horizontal="center" vertical="center"/>
    </xf>
    <xf numFmtId="4" fontId="2" fillId="0" borderId="0" xfId="0" applyNumberFormat="1" applyFont="1" applyFill="1" applyAlignment="1">
      <alignment horizontal="center" vertical="center"/>
    </xf>
    <xf numFmtId="4" fontId="4" fillId="0" borderId="0" xfId="0" applyNumberFormat="1" applyFont="1" applyFill="1" applyAlignment="1">
      <alignment horizontal="center" vertical="center"/>
    </xf>
    <xf numFmtId="44" fontId="4" fillId="0" borderId="0" xfId="8" applyFont="1" applyFill="1" applyAlignment="1">
      <alignment horizontal="center" vertical="center"/>
    </xf>
    <xf numFmtId="0" fontId="12" fillId="0" borderId="0" xfId="0" applyFont="1" applyFill="1" applyAlignment="1">
      <alignment horizontal="center" vertical="center"/>
    </xf>
    <xf numFmtId="0" fontId="0" fillId="0" borderId="0" xfId="0" applyFill="1" applyAlignment="1">
      <alignment horizontal="center" vertical="center"/>
    </xf>
    <xf numFmtId="4" fontId="0" fillId="0" borderId="0" xfId="0" applyNumberFormat="1" applyFill="1" applyAlignment="1">
      <alignment horizontal="center" vertical="center"/>
    </xf>
    <xf numFmtId="44" fontId="0" fillId="0" borderId="0" xfId="8" applyFont="1" applyFill="1" applyAlignment="1">
      <alignment horizontal="center" vertical="center"/>
    </xf>
    <xf numFmtId="44" fontId="4" fillId="0" borderId="99" xfId="8" applyFont="1" applyFill="1" applyBorder="1" applyAlignment="1">
      <alignment horizontal="center" vertical="center"/>
    </xf>
    <xf numFmtId="10" fontId="4" fillId="0" borderId="99" xfId="1" applyNumberFormat="1" applyFont="1" applyFill="1" applyBorder="1" applyAlignment="1">
      <alignment horizontal="center" vertical="center"/>
    </xf>
    <xf numFmtId="4" fontId="4" fillId="0" borderId="103" xfId="0" applyNumberFormat="1" applyFont="1" applyFill="1" applyBorder="1" applyAlignment="1">
      <alignment horizontal="center" vertical="center"/>
    </xf>
    <xf numFmtId="0" fontId="4" fillId="0" borderId="104" xfId="0" applyFont="1" applyFill="1" applyBorder="1" applyAlignment="1">
      <alignment horizontal="center" vertical="center"/>
    </xf>
    <xf numFmtId="0" fontId="12" fillId="2" borderId="0" xfId="0" applyFont="1" applyFill="1"/>
    <xf numFmtId="44" fontId="2" fillId="27" borderId="110" xfId="8" applyFont="1" applyFill="1" applyBorder="1" applyAlignment="1">
      <alignment horizontal="center" vertical="center"/>
    </xf>
    <xf numFmtId="0" fontId="2" fillId="27" borderId="86" xfId="0" applyFont="1" applyFill="1" applyBorder="1" applyAlignment="1">
      <alignment horizontal="center" vertical="center"/>
    </xf>
    <xf numFmtId="9" fontId="2" fillId="27" borderId="89" xfId="0" applyNumberFormat="1" applyFont="1" applyFill="1" applyBorder="1" applyAlignment="1">
      <alignment horizontal="center" vertical="center"/>
    </xf>
    <xf numFmtId="1" fontId="2" fillId="27" borderId="63" xfId="3" applyNumberFormat="1" applyFont="1" applyFill="1" applyBorder="1" applyAlignment="1">
      <alignment horizontal="center" vertical="center"/>
    </xf>
    <xf numFmtId="1" fontId="2" fillId="27" borderId="67" xfId="0" applyNumberFormat="1" applyFont="1" applyFill="1" applyBorder="1" applyAlignment="1">
      <alignment horizontal="center" vertical="center"/>
    </xf>
    <xf numFmtId="44" fontId="2" fillId="27" borderId="89" xfId="8" applyFont="1" applyFill="1" applyBorder="1" applyAlignment="1">
      <alignment vertical="center"/>
    </xf>
    <xf numFmtId="9" fontId="2" fillId="27" borderId="67" xfId="1" applyFont="1" applyFill="1" applyBorder="1" applyAlignment="1">
      <alignment horizontal="center" vertical="center"/>
    </xf>
    <xf numFmtId="44" fontId="2" fillId="25" borderId="109" xfId="8" applyFont="1" applyFill="1" applyBorder="1" applyAlignment="1">
      <alignment horizontal="center" vertical="center"/>
    </xf>
    <xf numFmtId="0" fontId="2" fillId="25" borderId="51" xfId="0" applyFont="1" applyFill="1" applyBorder="1" applyAlignment="1">
      <alignment horizontal="center" vertical="center"/>
    </xf>
    <xf numFmtId="9" fontId="2" fillId="25" borderId="45" xfId="0" applyNumberFormat="1" applyFont="1" applyFill="1" applyBorder="1" applyAlignment="1">
      <alignment horizontal="center" vertical="center"/>
    </xf>
    <xf numFmtId="1" fontId="2" fillId="25" borderId="43" xfId="3" applyNumberFormat="1" applyFont="1" applyFill="1" applyBorder="1" applyAlignment="1">
      <alignment horizontal="center" vertical="center"/>
    </xf>
    <xf numFmtId="1" fontId="2" fillId="25" borderId="54" xfId="0" applyNumberFormat="1" applyFont="1" applyFill="1" applyBorder="1" applyAlignment="1">
      <alignment horizontal="center" vertical="center"/>
    </xf>
    <xf numFmtId="44" fontId="2" fillId="25" borderId="45" xfId="8" applyFont="1" applyFill="1" applyBorder="1" applyAlignment="1">
      <alignment vertical="center"/>
    </xf>
    <xf numFmtId="9" fontId="2" fillId="25" borderId="54" xfId="1" applyFont="1" applyFill="1" applyBorder="1" applyAlignment="1">
      <alignment horizontal="center" vertical="center"/>
    </xf>
    <xf numFmtId="44" fontId="2" fillId="26" borderId="111" xfId="8" applyFont="1" applyFill="1" applyBorder="1" applyAlignment="1">
      <alignment horizontal="center" vertical="center"/>
    </xf>
    <xf numFmtId="0" fontId="2" fillId="26" borderId="49" xfId="0" applyFont="1" applyFill="1" applyBorder="1" applyAlignment="1">
      <alignment horizontal="center" vertical="center"/>
    </xf>
    <xf numFmtId="9" fontId="2" fillId="26" borderId="90" xfId="0" applyNumberFormat="1" applyFont="1" applyFill="1" applyBorder="1" applyAlignment="1">
      <alignment horizontal="center" vertical="center"/>
    </xf>
    <xf numFmtId="1" fontId="2" fillId="26" borderId="47" xfId="3" applyNumberFormat="1" applyFont="1" applyFill="1" applyBorder="1" applyAlignment="1">
      <alignment horizontal="center" vertical="center"/>
    </xf>
    <xf numFmtId="1" fontId="2" fillId="26" borderId="68" xfId="0" applyNumberFormat="1" applyFont="1" applyFill="1" applyBorder="1" applyAlignment="1">
      <alignment horizontal="center" vertical="center"/>
    </xf>
    <xf numFmtId="44" fontId="2" fillId="26" borderId="90" xfId="8" applyFont="1" applyFill="1" applyBorder="1" applyAlignment="1">
      <alignment vertical="center"/>
    </xf>
    <xf numFmtId="9" fontId="2" fillId="26" borderId="68" xfId="1" applyFont="1" applyFill="1" applyBorder="1" applyAlignment="1">
      <alignment horizontal="center" vertical="center"/>
    </xf>
    <xf numFmtId="0" fontId="13" fillId="14" borderId="92" xfId="0" applyFont="1" applyFill="1" applyBorder="1" applyAlignment="1">
      <alignment horizontal="center" vertical="center"/>
    </xf>
    <xf numFmtId="0" fontId="13" fillId="14" borderId="34" xfId="0" applyFont="1" applyFill="1" applyBorder="1" applyAlignment="1">
      <alignment horizontal="center" vertical="center"/>
    </xf>
    <xf numFmtId="4" fontId="4" fillId="15" borderId="100" xfId="0" applyNumberFormat="1" applyFont="1" applyFill="1" applyBorder="1" applyAlignment="1">
      <alignment horizontal="center" vertical="center"/>
    </xf>
    <xf numFmtId="44" fontId="4" fillId="15" borderId="101" xfId="8" applyFont="1" applyFill="1" applyBorder="1" applyAlignment="1">
      <alignment horizontal="center" vertical="center"/>
    </xf>
    <xf numFmtId="0" fontId="4" fillId="15" borderId="101" xfId="0" applyFont="1" applyFill="1" applyBorder="1" applyAlignment="1">
      <alignment horizontal="center" vertical="center"/>
    </xf>
    <xf numFmtId="0" fontId="4" fillId="15" borderId="102" xfId="0" applyFont="1" applyFill="1" applyBorder="1" applyAlignment="1">
      <alignment horizontal="center" vertical="center"/>
    </xf>
    <xf numFmtId="0" fontId="4" fillId="15" borderId="103" xfId="0" applyFont="1" applyFill="1" applyBorder="1" applyAlignment="1">
      <alignment horizontal="center" vertical="center"/>
    </xf>
    <xf numFmtId="0" fontId="4" fillId="15" borderId="99" xfId="0" applyFont="1" applyFill="1" applyBorder="1" applyAlignment="1">
      <alignment horizontal="center" vertical="center"/>
    </xf>
    <xf numFmtId="0" fontId="4" fillId="15" borderId="104" xfId="0" applyFont="1" applyFill="1" applyBorder="1" applyAlignment="1">
      <alignment horizontal="center" vertical="center"/>
    </xf>
    <xf numFmtId="9" fontId="7" fillId="14" borderId="117" xfId="1" applyNumberFormat="1" applyFont="1" applyFill="1" applyBorder="1" applyAlignment="1">
      <alignment horizontal="center" vertical="center"/>
    </xf>
    <xf numFmtId="44" fontId="7" fillId="14" borderId="114" xfId="8" applyFont="1" applyFill="1" applyBorder="1" applyAlignment="1">
      <alignment vertical="center"/>
    </xf>
    <xf numFmtId="9" fontId="7" fillId="14" borderId="114" xfId="0" applyNumberFormat="1" applyFont="1" applyFill="1" applyBorder="1" applyAlignment="1">
      <alignment horizontal="center" vertical="center"/>
    </xf>
    <xf numFmtId="0" fontId="0" fillId="14" borderId="115" xfId="0" applyFill="1" applyBorder="1" applyAlignment="1">
      <alignment horizontal="center" vertical="center"/>
    </xf>
    <xf numFmtId="4" fontId="6" fillId="14" borderId="82" xfId="0" applyNumberFormat="1" applyFont="1" applyFill="1" applyBorder="1" applyAlignment="1">
      <alignment horizontal="center" vertical="center"/>
    </xf>
    <xf numFmtId="168" fontId="6" fillId="16" borderId="72" xfId="0" quotePrefix="1" applyNumberFormat="1" applyFont="1" applyFill="1" applyBorder="1" applyAlignment="1">
      <alignment horizontal="center" vertical="center"/>
    </xf>
    <xf numFmtId="10" fontId="53" fillId="16" borderId="54" xfId="1" applyNumberFormat="1" applyFont="1" applyFill="1" applyBorder="1" applyAlignment="1">
      <alignment horizontal="center" vertical="center"/>
    </xf>
    <xf numFmtId="10" fontId="53" fillId="16" borderId="54" xfId="10" applyNumberFormat="1" applyFont="1" applyFill="1" applyBorder="1" applyAlignment="1">
      <alignment horizontal="center" vertical="center"/>
    </xf>
    <xf numFmtId="0" fontId="9" fillId="0" borderId="0" xfId="2" applyFont="1" applyFill="1" applyAlignment="1">
      <alignment vertical="center"/>
    </xf>
    <xf numFmtId="0" fontId="0" fillId="0" borderId="0" xfId="0" applyFont="1" applyFill="1" applyAlignment="1">
      <alignment horizontal="left" vertical="center"/>
    </xf>
    <xf numFmtId="0" fontId="12" fillId="0" borderId="0" xfId="0" applyFont="1" applyFill="1" applyAlignment="1">
      <alignment horizontal="left" vertical="center"/>
    </xf>
    <xf numFmtId="0" fontId="9" fillId="13" borderId="63" xfId="0" applyFont="1" applyFill="1" applyBorder="1" applyAlignment="1">
      <alignment horizontal="left" vertical="top" wrapText="1"/>
    </xf>
    <xf numFmtId="0" fontId="10" fillId="13" borderId="63" xfId="0" applyFont="1" applyFill="1" applyBorder="1" applyAlignment="1">
      <alignment horizontal="center" vertical="center"/>
    </xf>
    <xf numFmtId="44" fontId="10" fillId="13" borderId="81" xfId="8" applyFont="1" applyFill="1" applyBorder="1" applyAlignment="1">
      <alignment horizontal="center" vertical="center"/>
    </xf>
    <xf numFmtId="0" fontId="6" fillId="15" borderId="6" xfId="0" applyFont="1" applyFill="1" applyBorder="1" applyAlignment="1">
      <alignment horizontal="center" vertical="center"/>
    </xf>
    <xf numFmtId="0" fontId="6" fillId="15" borderId="7" xfId="0" applyFont="1" applyFill="1" applyBorder="1" applyAlignment="1">
      <alignment horizontal="center" vertical="center"/>
    </xf>
    <xf numFmtId="49" fontId="6" fillId="15" borderId="7" xfId="0" applyNumberFormat="1" applyFont="1" applyFill="1" applyBorder="1" applyAlignment="1">
      <alignment vertical="center" wrapText="1"/>
    </xf>
    <xf numFmtId="49" fontId="6" fillId="15" borderId="7" xfId="0" applyNumberFormat="1" applyFont="1" applyFill="1" applyBorder="1" applyAlignment="1">
      <alignment horizontal="center" vertical="center" wrapText="1"/>
    </xf>
    <xf numFmtId="10" fontId="6" fillId="15" borderId="7" xfId="1" applyNumberFormat="1" applyFont="1" applyFill="1" applyBorder="1" applyAlignment="1">
      <alignment horizontal="center" vertical="center" wrapText="1"/>
    </xf>
    <xf numFmtId="44" fontId="6" fillId="15" borderId="8" xfId="8" applyFont="1" applyFill="1" applyBorder="1" applyAlignment="1">
      <alignment horizontal="center" vertical="center" wrapText="1"/>
    </xf>
    <xf numFmtId="2" fontId="0" fillId="0" borderId="0" xfId="0" applyNumberFormat="1" applyAlignment="1">
      <alignment horizontal="center" vertical="center"/>
    </xf>
    <xf numFmtId="9" fontId="39" fillId="0" borderId="91" xfId="1" applyFont="1" applyBorder="1" applyAlignment="1">
      <alignment horizontal="center" vertical="center" wrapText="1"/>
    </xf>
    <xf numFmtId="4" fontId="39" fillId="0" borderId="0" xfId="0" applyNumberFormat="1" applyFont="1" applyAlignment="1">
      <alignment horizontal="center" vertical="center" wrapText="1"/>
    </xf>
    <xf numFmtId="4" fontId="40" fillId="17" borderId="0" xfId="0" applyNumberFormat="1" applyFont="1" applyFill="1" applyAlignment="1">
      <alignment horizontal="center" vertical="center" wrapText="1"/>
    </xf>
    <xf numFmtId="4" fontId="40" fillId="15" borderId="91" xfId="0" applyNumberFormat="1" applyFont="1" applyFill="1" applyBorder="1" applyAlignment="1">
      <alignment horizontal="center" vertical="center" wrapText="1"/>
    </xf>
    <xf numFmtId="4" fontId="0" fillId="0" borderId="0" xfId="0" applyNumberFormat="1" applyAlignment="1">
      <alignment horizontal="center" vertical="center"/>
    </xf>
    <xf numFmtId="4" fontId="39" fillId="0" borderId="0" xfId="0" applyNumberFormat="1" applyFont="1" applyBorder="1" applyAlignment="1">
      <alignment horizontal="center" vertical="center" wrapText="1"/>
    </xf>
    <xf numFmtId="4" fontId="0" fillId="0" borderId="0" xfId="0" applyNumberFormat="1" applyAlignment="1">
      <alignment horizontal="center"/>
    </xf>
    <xf numFmtId="4" fontId="39" fillId="16" borderId="0" xfId="3" applyNumberFormat="1" applyFont="1" applyFill="1" applyAlignment="1">
      <alignment horizontal="center" vertical="center" wrapText="1"/>
    </xf>
    <xf numFmtId="4" fontId="39" fillId="16" borderId="0" xfId="0" applyNumberFormat="1" applyFont="1" applyFill="1" applyAlignment="1">
      <alignment horizontal="center" vertical="center" wrapText="1"/>
    </xf>
    <xf numFmtId="4" fontId="39" fillId="0" borderId="0" xfId="0" applyNumberFormat="1" applyFont="1" applyAlignment="1">
      <alignment horizontal="center" vertical="top" wrapText="1"/>
    </xf>
    <xf numFmtId="44" fontId="7" fillId="14" borderId="69" xfId="8" applyFont="1" applyFill="1" applyBorder="1" applyAlignment="1">
      <alignment vertical="center"/>
    </xf>
    <xf numFmtId="10" fontId="58" fillId="16" borderId="58" xfId="10" applyNumberFormat="1" applyFont="1" applyFill="1" applyBorder="1" applyAlignment="1">
      <alignment horizontal="center" vertical="center"/>
    </xf>
    <xf numFmtId="49" fontId="24" fillId="0" borderId="7" xfId="2" applyNumberFormat="1" applyFont="1" applyBorder="1" applyAlignment="1">
      <alignment horizontal="center" vertical="center" wrapText="1"/>
    </xf>
    <xf numFmtId="44" fontId="6" fillId="15" borderId="61" xfId="8" applyFont="1" applyFill="1" applyBorder="1" applyAlignment="1">
      <alignment horizontal="center" vertical="center" wrapText="1"/>
    </xf>
    <xf numFmtId="4" fontId="6" fillId="15" borderId="15" xfId="0" applyNumberFormat="1" applyFont="1" applyFill="1" applyBorder="1" applyAlignment="1">
      <alignment horizontal="center" vertical="center" wrapText="1"/>
    </xf>
    <xf numFmtId="4" fontId="6" fillId="15" borderId="6" xfId="0" applyNumberFormat="1" applyFont="1" applyFill="1" applyBorder="1" applyAlignment="1">
      <alignment horizontal="center" vertical="center" wrapText="1"/>
    </xf>
    <xf numFmtId="0" fontId="12" fillId="0" borderId="0" xfId="0" applyFont="1" applyFill="1" applyAlignment="1">
      <alignment vertical="center"/>
    </xf>
    <xf numFmtId="0" fontId="39" fillId="0" borderId="0" xfId="0" applyFont="1" applyAlignment="1">
      <alignment horizontal="center" vertical="center" wrapText="1"/>
    </xf>
    <xf numFmtId="0" fontId="40" fillId="17" borderId="0" xfId="0" applyFont="1" applyFill="1" applyAlignment="1">
      <alignment horizontal="center" vertical="center" wrapText="1"/>
    </xf>
    <xf numFmtId="43" fontId="24" fillId="0" borderId="8" xfId="3" applyFont="1" applyBorder="1" applyAlignment="1" applyProtection="1">
      <alignment vertical="center"/>
      <protection hidden="1"/>
    </xf>
    <xf numFmtId="0" fontId="2" fillId="0" borderId="0" xfId="0" applyFont="1" applyBorder="1"/>
    <xf numFmtId="0" fontId="23" fillId="14" borderId="19" xfId="6" applyFont="1" applyFill="1" applyBorder="1" applyAlignment="1" applyProtection="1">
      <alignment horizontal="center"/>
      <protection hidden="1"/>
    </xf>
    <xf numFmtId="43" fontId="23" fillId="14" borderId="20" xfId="3" applyFont="1" applyFill="1" applyBorder="1" applyAlignment="1" applyProtection="1">
      <alignment horizontal="center"/>
      <protection hidden="1"/>
    </xf>
    <xf numFmtId="43" fontId="23" fillId="14" borderId="21" xfId="3" applyFont="1" applyFill="1" applyBorder="1" applyAlignment="1" applyProtection="1">
      <alignment horizontal="center"/>
      <protection hidden="1"/>
    </xf>
    <xf numFmtId="43" fontId="24" fillId="16" borderId="7" xfId="3" applyFont="1" applyFill="1" applyBorder="1" applyAlignment="1" applyProtection="1">
      <alignment horizontal="center" vertical="center"/>
      <protection hidden="1"/>
    </xf>
    <xf numFmtId="0" fontId="24" fillId="0" borderId="6" xfId="6" applyFont="1" applyBorder="1" applyAlignment="1" applyProtection="1">
      <alignment vertical="center"/>
      <protection hidden="1"/>
    </xf>
    <xf numFmtId="43" fontId="23" fillId="14" borderId="24" xfId="3" applyFont="1" applyFill="1" applyBorder="1" applyAlignment="1" applyProtection="1">
      <alignment vertical="center"/>
      <protection hidden="1"/>
    </xf>
    <xf numFmtId="0" fontId="24" fillId="16" borderId="6" xfId="6" applyFont="1" applyFill="1" applyBorder="1" applyAlignment="1" applyProtection="1">
      <alignment horizontal="center" vertical="center"/>
      <protection hidden="1"/>
    </xf>
    <xf numFmtId="0" fontId="24" fillId="16" borderId="7" xfId="6" applyFont="1" applyFill="1" applyBorder="1" applyAlignment="1" applyProtection="1">
      <alignment horizontal="center" vertical="center"/>
      <protection hidden="1"/>
    </xf>
    <xf numFmtId="165" fontId="24" fillId="16" borderId="7" xfId="3" applyNumberFormat="1" applyFont="1" applyFill="1" applyBorder="1" applyAlignment="1" applyProtection="1">
      <alignment horizontal="center" vertical="center"/>
      <protection hidden="1"/>
    </xf>
    <xf numFmtId="0" fontId="24" fillId="0" borderId="6" xfId="6" applyFont="1" applyBorder="1" applyAlignment="1" applyProtection="1">
      <alignment horizontal="center" vertical="center"/>
      <protection hidden="1"/>
    </xf>
    <xf numFmtId="0" fontId="24" fillId="16" borderId="29" xfId="6" applyFont="1" applyFill="1" applyBorder="1" applyAlignment="1" applyProtection="1">
      <alignment horizontal="center" vertical="center"/>
      <protection hidden="1"/>
    </xf>
    <xf numFmtId="2" fontId="24" fillId="0" borderId="7" xfId="3" applyNumberFormat="1" applyFont="1" applyBorder="1" applyAlignment="1" applyProtection="1">
      <alignment horizontal="center" vertical="center"/>
      <protection hidden="1"/>
    </xf>
    <xf numFmtId="0" fontId="24" fillId="0" borderId="7" xfId="6" applyFont="1" applyBorder="1" applyAlignment="1" applyProtection="1">
      <alignment horizontal="left" vertical="center" wrapText="1"/>
      <protection hidden="1"/>
    </xf>
    <xf numFmtId="169" fontId="24" fillId="0" borderId="7" xfId="6" applyNumberFormat="1" applyFont="1" applyBorder="1" applyAlignment="1" applyProtection="1">
      <alignment horizontal="center" vertical="center"/>
      <protection hidden="1"/>
    </xf>
    <xf numFmtId="43" fontId="24" fillId="0" borderId="7" xfId="8" applyNumberFormat="1" applyFont="1" applyBorder="1" applyAlignment="1" applyProtection="1">
      <alignment horizontal="center" vertical="center"/>
      <protection hidden="1"/>
    </xf>
    <xf numFmtId="43" fontId="23" fillId="14" borderId="54" xfId="3" applyFont="1" applyFill="1" applyBorder="1" applyAlignment="1" applyProtection="1">
      <alignment horizontal="center" vertical="center"/>
      <protection hidden="1"/>
    </xf>
    <xf numFmtId="43" fontId="23" fillId="14" borderId="11" xfId="3" applyFont="1" applyFill="1" applyBorder="1" applyAlignment="1" applyProtection="1">
      <alignment horizontal="center" vertical="center"/>
      <protection hidden="1"/>
    </xf>
    <xf numFmtId="0" fontId="61" fillId="16" borderId="22" xfId="6" applyFont="1" applyFill="1" applyBorder="1" applyAlignment="1" applyProtection="1">
      <alignment horizontal="center" vertical="center" wrapText="1"/>
      <protection hidden="1"/>
    </xf>
    <xf numFmtId="49" fontId="61" fillId="16" borderId="23" xfId="6" applyNumberFormat="1" applyFont="1" applyFill="1" applyBorder="1" applyAlignment="1" applyProtection="1">
      <alignment horizontal="center" vertical="center" wrapText="1"/>
      <protection hidden="1"/>
    </xf>
    <xf numFmtId="4" fontId="61" fillId="16" borderId="24" xfId="6" applyNumberFormat="1" applyFont="1" applyFill="1" applyBorder="1" applyAlignment="1" applyProtection="1">
      <alignment horizontal="center" vertical="center" wrapText="1"/>
      <protection hidden="1"/>
    </xf>
    <xf numFmtId="0" fontId="24" fillId="0" borderId="122" xfId="6" applyFont="1" applyBorder="1" applyAlignment="1" applyProtection="1">
      <alignment horizontal="left" vertical="center" wrapText="1"/>
      <protection hidden="1"/>
    </xf>
    <xf numFmtId="0" fontId="24" fillId="16" borderId="30" xfId="6" applyFont="1" applyFill="1" applyBorder="1" applyAlignment="1" applyProtection="1">
      <alignment horizontal="center" vertical="center" wrapText="1"/>
      <protection hidden="1"/>
    </xf>
    <xf numFmtId="43" fontId="24" fillId="0" borderId="8" xfId="8" applyNumberFormat="1" applyFont="1" applyBorder="1" applyAlignment="1" applyProtection="1">
      <alignment horizontal="center" vertical="center"/>
      <protection hidden="1"/>
    </xf>
    <xf numFmtId="0" fontId="24" fillId="16" borderId="30" xfId="6" applyFont="1" applyFill="1" applyBorder="1" applyAlignment="1" applyProtection="1">
      <alignment horizontal="center" vertical="center"/>
      <protection hidden="1"/>
    </xf>
    <xf numFmtId="0" fontId="6" fillId="0" borderId="0" xfId="0" applyFont="1" applyAlignment="1">
      <alignment vertical="center"/>
    </xf>
    <xf numFmtId="0" fontId="6" fillId="0" borderId="2" xfId="0" applyFont="1" applyBorder="1" applyAlignment="1">
      <alignment vertical="center"/>
    </xf>
    <xf numFmtId="0" fontId="6" fillId="0" borderId="0" xfId="0" applyFont="1" applyBorder="1" applyAlignment="1">
      <alignment vertical="center"/>
    </xf>
    <xf numFmtId="0" fontId="10" fillId="0" borderId="0" xfId="0" applyFont="1" applyBorder="1" applyAlignment="1">
      <alignment vertical="center"/>
    </xf>
    <xf numFmtId="0" fontId="9" fillId="2" borderId="0" xfId="0" applyFont="1" applyFill="1" applyBorder="1" applyAlignment="1">
      <alignment vertical="center"/>
    </xf>
    <xf numFmtId="0" fontId="7" fillId="2" borderId="0" xfId="0" applyFont="1" applyFill="1" applyBorder="1" applyAlignment="1">
      <alignment vertical="center"/>
    </xf>
    <xf numFmtId="0" fontId="6" fillId="0" borderId="0" xfId="0" applyFont="1" applyBorder="1" applyAlignment="1">
      <alignment horizontal="center" vertical="center"/>
    </xf>
    <xf numFmtId="0" fontId="6" fillId="15" borderId="25" xfId="0" applyFont="1" applyFill="1" applyBorder="1" applyAlignment="1">
      <alignment horizontal="center" vertical="center"/>
    </xf>
    <xf numFmtId="0" fontId="6" fillId="15" borderId="26" xfId="0" applyFont="1" applyFill="1" applyBorder="1" applyAlignment="1">
      <alignment horizontal="center" vertical="center"/>
    </xf>
    <xf numFmtId="49" fontId="6" fillId="15" borderId="26" xfId="0" applyNumberFormat="1" applyFont="1" applyFill="1" applyBorder="1" applyAlignment="1">
      <alignment vertical="center" wrapText="1"/>
    </xf>
    <xf numFmtId="49" fontId="6" fillId="15" borderId="26" xfId="0" applyNumberFormat="1" applyFont="1" applyFill="1" applyBorder="1" applyAlignment="1">
      <alignment horizontal="center" vertical="center" wrapText="1"/>
    </xf>
    <xf numFmtId="44" fontId="6" fillId="15" borderId="122" xfId="8" applyFont="1" applyFill="1" applyBorder="1" applyAlignment="1">
      <alignment horizontal="center" vertical="center" wrapText="1"/>
    </xf>
    <xf numFmtId="4" fontId="6" fillId="15" borderId="25" xfId="0" applyNumberFormat="1" applyFont="1" applyFill="1" applyBorder="1" applyAlignment="1">
      <alignment horizontal="center" vertical="center" wrapText="1"/>
    </xf>
    <xf numFmtId="44" fontId="6" fillId="15" borderId="28" xfId="8" applyFont="1" applyFill="1" applyBorder="1" applyAlignment="1">
      <alignment horizontal="center" vertical="center" wrapText="1"/>
    </xf>
    <xf numFmtId="4" fontId="6" fillId="15" borderId="124" xfId="0" applyNumberFormat="1" applyFont="1" applyFill="1" applyBorder="1" applyAlignment="1">
      <alignment horizontal="center" vertical="center" wrapText="1"/>
    </xf>
    <xf numFmtId="49" fontId="11" fillId="17" borderId="120" xfId="0" applyNumberFormat="1" applyFont="1" applyFill="1" applyBorder="1" applyAlignment="1">
      <alignment horizontal="center" vertical="center" wrapText="1"/>
    </xf>
    <xf numFmtId="44" fontId="11" fillId="17" borderId="30" xfId="8" applyFont="1" applyFill="1" applyBorder="1" applyAlignment="1">
      <alignment horizontal="center" vertical="center" wrapText="1"/>
    </xf>
    <xf numFmtId="49" fontId="11" fillId="17" borderId="121" xfId="0" applyNumberFormat="1" applyFont="1" applyFill="1" applyBorder="1" applyAlignment="1">
      <alignment horizontal="center" vertical="center" wrapText="1"/>
    </xf>
    <xf numFmtId="49" fontId="11" fillId="17" borderId="116" xfId="0" applyNumberFormat="1" applyFont="1" applyFill="1" applyBorder="1" applyAlignment="1">
      <alignment horizontal="center" vertical="center" wrapText="1"/>
    </xf>
    <xf numFmtId="49" fontId="11" fillId="17" borderId="113" xfId="0" applyNumberFormat="1" applyFont="1" applyFill="1" applyBorder="1" applyAlignment="1">
      <alignment horizontal="center" vertical="center" wrapText="1"/>
    </xf>
    <xf numFmtId="49" fontId="11" fillId="17" borderId="34" xfId="0" applyNumberFormat="1" applyFont="1" applyFill="1" applyBorder="1" applyAlignment="1">
      <alignment horizontal="center" vertical="center" wrapText="1"/>
    </xf>
    <xf numFmtId="4" fontId="4" fillId="14" borderId="100" xfId="0" applyNumberFormat="1" applyFont="1" applyFill="1" applyBorder="1" applyAlignment="1">
      <alignment horizontal="center" vertical="center"/>
    </xf>
    <xf numFmtId="44" fontId="4" fillId="14" borderId="101" xfId="8" applyFont="1" applyFill="1" applyBorder="1" applyAlignment="1">
      <alignment horizontal="center" vertical="center"/>
    </xf>
    <xf numFmtId="0" fontId="4" fillId="14" borderId="101" xfId="0" applyFont="1" applyFill="1" applyBorder="1" applyAlignment="1">
      <alignment horizontal="center" vertical="center"/>
    </xf>
    <xf numFmtId="0" fontId="4" fillId="14" borderId="102" xfId="0" applyFont="1" applyFill="1" applyBorder="1" applyAlignment="1">
      <alignment horizontal="center" vertical="center"/>
    </xf>
    <xf numFmtId="0" fontId="6" fillId="14" borderId="83" xfId="0" applyFont="1" applyFill="1" applyBorder="1" applyAlignment="1">
      <alignment horizontal="center" vertical="center"/>
    </xf>
    <xf numFmtId="0" fontId="6" fillId="14" borderId="66" xfId="0" applyFont="1" applyFill="1" applyBorder="1" applyAlignment="1">
      <alignment horizontal="center" vertical="center"/>
    </xf>
    <xf numFmtId="49" fontId="6" fillId="14" borderId="66" xfId="0" applyNumberFormat="1" applyFont="1" applyFill="1" applyBorder="1" applyAlignment="1">
      <alignment vertical="center" wrapText="1"/>
    </xf>
    <xf numFmtId="49" fontId="6" fillId="14" borderId="66" xfId="0" applyNumberFormat="1" applyFont="1" applyFill="1" applyBorder="1" applyAlignment="1">
      <alignment horizontal="center" vertical="center" wrapText="1"/>
    </xf>
    <xf numFmtId="44" fontId="6" fillId="14" borderId="79" xfId="8" applyFont="1" applyFill="1" applyBorder="1" applyAlignment="1">
      <alignment horizontal="center" vertical="center" wrapText="1"/>
    </xf>
    <xf numFmtId="4" fontId="6" fillId="14" borderId="83" xfId="0" applyNumberFormat="1" applyFont="1" applyFill="1" applyBorder="1" applyAlignment="1">
      <alignment horizontal="center" vertical="center" wrapText="1"/>
    </xf>
    <xf numFmtId="44" fontId="6" fillId="14" borderId="71" xfId="8" applyFont="1" applyFill="1" applyBorder="1" applyAlignment="1">
      <alignment horizontal="center" vertical="center" wrapText="1"/>
    </xf>
    <xf numFmtId="4" fontId="6" fillId="14" borderId="126" xfId="0" applyNumberFormat="1" applyFont="1" applyFill="1" applyBorder="1" applyAlignment="1">
      <alignment horizontal="center" vertical="center" wrapText="1"/>
    </xf>
    <xf numFmtId="0" fontId="53" fillId="0" borderId="0" xfId="0" applyFont="1" applyAlignment="1">
      <alignment horizontal="center" vertical="center" wrapText="1"/>
    </xf>
    <xf numFmtId="0" fontId="10" fillId="0" borderId="0" xfId="0" applyFont="1" applyAlignment="1">
      <alignment horizontal="center" vertical="center"/>
    </xf>
    <xf numFmtId="0" fontId="2" fillId="0" borderId="0" xfId="0" applyFont="1" applyAlignment="1">
      <alignment horizontal="center" vertical="center"/>
    </xf>
    <xf numFmtId="0" fontId="13" fillId="0" borderId="0" xfId="0" applyFont="1" applyAlignment="1">
      <alignment horizontal="center" vertical="center"/>
    </xf>
    <xf numFmtId="0" fontId="6" fillId="0" borderId="0" xfId="0" applyFont="1" applyAlignment="1">
      <alignment horizontal="center" vertical="center"/>
    </xf>
    <xf numFmtId="0" fontId="7" fillId="2" borderId="0" xfId="0" applyFont="1" applyFill="1" applyBorder="1" applyAlignment="1">
      <alignment horizontal="center" vertical="center"/>
    </xf>
    <xf numFmtId="0" fontId="9" fillId="2" borderId="0" xfId="0" applyFont="1" applyFill="1" applyBorder="1" applyAlignment="1">
      <alignment horizontal="center" vertical="center"/>
    </xf>
    <xf numFmtId="0" fontId="25" fillId="0" borderId="0" xfId="0" applyFont="1" applyBorder="1" applyAlignment="1"/>
    <xf numFmtId="167" fontId="6" fillId="14" borderId="127" xfId="10" applyNumberFormat="1" applyFont="1" applyFill="1" applyBorder="1" applyAlignment="1">
      <alignment horizontal="center" vertical="center"/>
    </xf>
    <xf numFmtId="167" fontId="6" fillId="14" borderId="128" xfId="10" applyNumberFormat="1" applyFont="1" applyFill="1" applyBorder="1" applyAlignment="1">
      <alignment horizontal="center" vertical="center"/>
    </xf>
    <xf numFmtId="167" fontId="54" fillId="0" borderId="129" xfId="10" applyNumberFormat="1" applyFont="1" applyBorder="1" applyAlignment="1">
      <alignment horizontal="center" vertical="center"/>
    </xf>
    <xf numFmtId="49" fontId="54" fillId="0" borderId="130" xfId="10" applyNumberFormat="1" applyFont="1" applyBorder="1" applyAlignment="1">
      <alignment horizontal="center" vertical="center"/>
    </xf>
    <xf numFmtId="167" fontId="10" fillId="0" borderId="129" xfId="10" applyNumberFormat="1" applyFont="1" applyBorder="1" applyAlignment="1">
      <alignment horizontal="center" vertical="center"/>
    </xf>
    <xf numFmtId="49" fontId="10" fillId="0" borderId="130" xfId="10" quotePrefix="1" applyNumberFormat="1" applyFont="1" applyBorder="1" applyAlignment="1">
      <alignment horizontal="center" vertical="center"/>
    </xf>
    <xf numFmtId="167" fontId="10" fillId="0" borderId="131" xfId="10" applyNumberFormat="1" applyFont="1" applyBorder="1" applyAlignment="1">
      <alignment horizontal="center" vertical="center"/>
    </xf>
    <xf numFmtId="49" fontId="10" fillId="0" borderId="132" xfId="10" quotePrefix="1" applyNumberFormat="1" applyFont="1" applyBorder="1" applyAlignment="1">
      <alignment horizontal="center" vertical="center"/>
    </xf>
    <xf numFmtId="0" fontId="7" fillId="14" borderId="11" xfId="0" applyFont="1" applyFill="1" applyBorder="1" applyAlignment="1">
      <alignment vertical="center"/>
    </xf>
    <xf numFmtId="0" fontId="11" fillId="14" borderId="83" xfId="0" applyFont="1" applyFill="1" applyBorder="1" applyAlignment="1">
      <alignment horizontal="center" vertical="center"/>
    </xf>
    <xf numFmtId="10" fontId="6" fillId="14" borderId="66" xfId="1" applyNumberFormat="1" applyFont="1" applyFill="1" applyBorder="1" applyAlignment="1">
      <alignment horizontal="center" vertical="center" wrapText="1"/>
    </xf>
    <xf numFmtId="0" fontId="11" fillId="15" borderId="25" xfId="0" applyFont="1" applyFill="1" applyBorder="1" applyAlignment="1">
      <alignment horizontal="center" vertical="center"/>
    </xf>
    <xf numFmtId="10" fontId="6" fillId="15" borderId="26" xfId="1" applyNumberFormat="1" applyFont="1" applyFill="1" applyBorder="1" applyAlignment="1">
      <alignment horizontal="center" vertical="center" wrapText="1"/>
    </xf>
    <xf numFmtId="0" fontId="11" fillId="15" borderId="6" xfId="0" applyNumberFormat="1" applyFont="1" applyFill="1" applyBorder="1" applyAlignment="1">
      <alignment horizontal="center" vertical="center"/>
    </xf>
    <xf numFmtId="0" fontId="4" fillId="14" borderId="9" xfId="0" applyFont="1" applyFill="1" applyBorder="1"/>
    <xf numFmtId="0" fontId="7" fillId="14" borderId="10" xfId="0" applyFont="1" applyFill="1" applyBorder="1" applyAlignment="1">
      <alignment horizontal="center" vertical="center"/>
    </xf>
    <xf numFmtId="0" fontId="6" fillId="14" borderId="4" xfId="4" applyFont="1" applyFill="1" applyBorder="1" applyAlignment="1">
      <alignment horizontal="center" vertical="center" wrapText="1"/>
    </xf>
    <xf numFmtId="0" fontId="6" fillId="15" borderId="7" xfId="4" applyFont="1" applyFill="1" applyBorder="1" applyAlignment="1">
      <alignment horizontal="center" vertical="center" wrapText="1"/>
    </xf>
    <xf numFmtId="4" fontId="40" fillId="15" borderId="7" xfId="0" applyNumberFormat="1" applyFont="1" applyFill="1" applyBorder="1" applyAlignment="1">
      <alignment horizontal="center" vertical="center" wrapText="1"/>
    </xf>
    <xf numFmtId="4" fontId="10" fillId="16" borderId="7" xfId="4" applyNumberFormat="1" applyFont="1" applyFill="1" applyBorder="1" applyAlignment="1">
      <alignment horizontal="center" vertical="center"/>
    </xf>
    <xf numFmtId="9" fontId="39" fillId="16" borderId="7" xfId="1" applyFont="1" applyFill="1" applyBorder="1" applyAlignment="1">
      <alignment horizontal="center" vertical="center" wrapText="1"/>
    </xf>
    <xf numFmtId="9" fontId="10" fillId="16" borderId="7" xfId="1" applyFont="1" applyFill="1" applyBorder="1" applyAlignment="1">
      <alignment horizontal="center" vertical="center"/>
    </xf>
    <xf numFmtId="4" fontId="10" fillId="16" borderId="23" xfId="4" applyNumberFormat="1" applyFont="1" applyFill="1" applyBorder="1" applyAlignment="1">
      <alignment horizontal="center" vertical="center"/>
    </xf>
    <xf numFmtId="9" fontId="39" fillId="16" borderId="23" xfId="1" applyFont="1" applyFill="1" applyBorder="1" applyAlignment="1">
      <alignment horizontal="center" vertical="center" wrapText="1"/>
    </xf>
    <xf numFmtId="9" fontId="10" fillId="16" borderId="23" xfId="1" applyFont="1" applyFill="1" applyBorder="1" applyAlignment="1">
      <alignment horizontal="center" vertical="center"/>
    </xf>
    <xf numFmtId="0" fontId="39" fillId="0" borderId="91" xfId="0" applyFont="1" applyBorder="1" applyAlignment="1">
      <alignment vertical="center" wrapText="1"/>
    </xf>
    <xf numFmtId="9" fontId="40" fillId="15" borderId="91" xfId="1" applyFont="1" applyFill="1" applyBorder="1" applyAlignment="1">
      <alignment horizontal="center" vertical="center" wrapText="1"/>
    </xf>
    <xf numFmtId="4" fontId="40" fillId="15" borderId="137" xfId="0" applyNumberFormat="1" applyFont="1" applyFill="1" applyBorder="1" applyAlignment="1">
      <alignment vertical="center" wrapText="1"/>
    </xf>
    <xf numFmtId="0" fontId="39" fillId="0" borderId="0" xfId="0" applyFont="1" applyFill="1" applyAlignment="1">
      <alignment horizontal="center" vertical="center" wrapText="1"/>
    </xf>
    <xf numFmtId="2" fontId="39" fillId="0" borderId="0" xfId="0" applyNumberFormat="1" applyFont="1" applyFill="1" applyAlignment="1">
      <alignment horizontal="center" vertical="center" wrapText="1"/>
    </xf>
    <xf numFmtId="0" fontId="60" fillId="0" borderId="0" xfId="0" applyFont="1" applyFill="1" applyBorder="1" applyAlignment="1">
      <alignment vertical="center" wrapText="1"/>
    </xf>
    <xf numFmtId="3" fontId="39" fillId="0" borderId="91" xfId="3" applyNumberFormat="1" applyFont="1" applyBorder="1" applyAlignment="1">
      <alignment horizontal="center" vertical="center" wrapText="1"/>
    </xf>
    <xf numFmtId="0" fontId="10" fillId="0" borderId="7" xfId="0" applyNumberFormat="1" applyFont="1" applyFill="1" applyBorder="1" applyAlignment="1">
      <alignment horizontal="center" vertical="center" wrapText="1"/>
    </xf>
    <xf numFmtId="0" fontId="10" fillId="0" borderId="7" xfId="0" applyNumberFormat="1" applyFont="1" applyFill="1" applyBorder="1" applyAlignment="1">
      <alignment horizontal="center" vertical="center"/>
    </xf>
    <xf numFmtId="0" fontId="10" fillId="0" borderId="7" xfId="0" applyNumberFormat="1" applyFont="1" applyFill="1" applyBorder="1" applyAlignment="1">
      <alignment vertical="center" wrapText="1"/>
    </xf>
    <xf numFmtId="49" fontId="10" fillId="0" borderId="7" xfId="0" applyNumberFormat="1" applyFont="1" applyFill="1" applyBorder="1" applyAlignment="1">
      <alignment horizontal="center" vertical="center" wrapText="1"/>
    </xf>
    <xf numFmtId="44" fontId="10" fillId="0" borderId="61" xfId="8" applyFont="1" applyFill="1" applyBorder="1" applyAlignment="1">
      <alignment vertical="center" wrapText="1"/>
    </xf>
    <xf numFmtId="0" fontId="59" fillId="0" borderId="0" xfId="0" applyFont="1" applyFill="1" applyBorder="1" applyAlignment="1">
      <alignment vertical="center" wrapText="1"/>
    </xf>
    <xf numFmtId="0" fontId="10" fillId="0" borderId="6" xfId="0" applyNumberFormat="1" applyFont="1" applyFill="1" applyBorder="1" applyAlignment="1">
      <alignment horizontal="center" vertical="center"/>
    </xf>
    <xf numFmtId="4" fontId="10" fillId="0" borderId="6" xfId="0" applyNumberFormat="1" applyFont="1" applyFill="1" applyBorder="1" applyAlignment="1">
      <alignment horizontal="center" vertical="center"/>
    </xf>
    <xf numFmtId="44" fontId="10" fillId="0" borderId="8" xfId="8" applyFont="1" applyFill="1" applyBorder="1" applyAlignment="1">
      <alignment horizontal="center" vertical="center"/>
    </xf>
    <xf numFmtId="4" fontId="10" fillId="0" borderId="15" xfId="0" applyNumberFormat="1" applyFont="1" applyFill="1" applyBorder="1" applyAlignment="1">
      <alignment horizontal="center" vertical="center"/>
    </xf>
    <xf numFmtId="0" fontId="9" fillId="0" borderId="6" xfId="2" applyNumberFormat="1" applyFont="1" applyFill="1" applyBorder="1" applyAlignment="1">
      <alignment horizontal="center" vertical="center"/>
    </xf>
    <xf numFmtId="10" fontId="10" fillId="0" borderId="7" xfId="1" applyNumberFormat="1" applyFont="1" applyFill="1" applyBorder="1" applyAlignment="1">
      <alignment horizontal="center" vertical="center"/>
    </xf>
    <xf numFmtId="44" fontId="10" fillId="0" borderId="8" xfId="8" applyFont="1" applyFill="1" applyBorder="1" applyAlignment="1">
      <alignment vertical="center" wrapText="1"/>
    </xf>
    <xf numFmtId="0" fontId="12" fillId="0" borderId="0" xfId="0" applyFont="1" applyFill="1" applyAlignment="1">
      <alignment vertical="top"/>
    </xf>
    <xf numFmtId="1" fontId="39" fillId="0" borderId="91" xfId="1" applyNumberFormat="1" applyFont="1" applyBorder="1" applyAlignment="1">
      <alignment horizontal="center" vertical="center" wrapText="1"/>
    </xf>
    <xf numFmtId="0" fontId="7" fillId="14" borderId="88" xfId="0" applyFont="1" applyFill="1" applyBorder="1" applyAlignment="1">
      <alignment horizontal="center" vertical="center"/>
    </xf>
    <xf numFmtId="0" fontId="7" fillId="14" borderId="65" xfId="0" applyFont="1" applyFill="1" applyBorder="1" applyAlignment="1">
      <alignment horizontal="center" vertical="center"/>
    </xf>
    <xf numFmtId="0" fontId="0" fillId="0" borderId="0" xfId="0" applyFill="1" applyAlignment="1">
      <alignment horizontal="center"/>
    </xf>
    <xf numFmtId="4" fontId="6" fillId="15" borderId="53" xfId="0" applyNumberFormat="1" applyFont="1" applyFill="1" applyBorder="1" applyAlignment="1">
      <alignment horizontal="left" vertical="center"/>
    </xf>
    <xf numFmtId="10" fontId="6" fillId="15" borderId="53" xfId="10" applyNumberFormat="1" applyFont="1" applyFill="1" applyBorder="1" applyAlignment="1">
      <alignment horizontal="left" vertical="center"/>
    </xf>
    <xf numFmtId="10" fontId="57" fillId="15" borderId="52" xfId="10" applyNumberFormat="1" applyFont="1" applyFill="1" applyBorder="1" applyAlignment="1">
      <alignment horizontal="left" vertical="center"/>
    </xf>
    <xf numFmtId="170" fontId="10" fillId="16" borderId="7" xfId="1" applyNumberFormat="1" applyFont="1" applyFill="1" applyBorder="1" applyAlignment="1">
      <alignment horizontal="center" vertical="center"/>
    </xf>
    <xf numFmtId="170" fontId="10" fillId="16" borderId="23" xfId="1" applyNumberFormat="1" applyFont="1" applyFill="1" applyBorder="1" applyAlignment="1">
      <alignment horizontal="center" vertical="center"/>
    </xf>
    <xf numFmtId="170" fontId="39" fillId="0" borderId="91" xfId="1" applyNumberFormat="1" applyFont="1" applyBorder="1" applyAlignment="1">
      <alignment horizontal="center" vertical="center" wrapText="1"/>
    </xf>
    <xf numFmtId="0" fontId="5" fillId="0" borderId="0" xfId="0" applyFont="1" applyAlignment="1">
      <alignment horizontal="left" vertical="center" wrapText="1" indent="14"/>
    </xf>
    <xf numFmtId="0" fontId="41" fillId="21" borderId="12" xfId="9" applyFont="1" applyFill="1" applyBorder="1" applyAlignment="1">
      <alignment horizontal="center" vertical="center" wrapText="1"/>
    </xf>
    <xf numFmtId="0" fontId="41" fillId="21" borderId="13" xfId="9" applyFont="1" applyFill="1" applyBorder="1" applyAlignment="1">
      <alignment horizontal="center" vertical="center" wrapText="1"/>
    </xf>
    <xf numFmtId="0" fontId="41" fillId="21" borderId="55" xfId="9" applyFont="1" applyFill="1" applyBorder="1" applyAlignment="1">
      <alignment horizontal="center" vertical="center" wrapText="1"/>
    </xf>
    <xf numFmtId="0" fontId="41" fillId="21" borderId="56" xfId="9" applyFont="1" applyFill="1" applyBorder="1" applyAlignment="1">
      <alignment horizontal="center" vertical="center" wrapText="1"/>
    </xf>
    <xf numFmtId="0" fontId="46" fillId="22" borderId="112" xfId="9" applyFont="1" applyFill="1" applyBorder="1" applyAlignment="1">
      <alignment horizontal="center" vertical="center" wrapText="1"/>
    </xf>
    <xf numFmtId="0" fontId="46" fillId="22" borderId="84" xfId="9" applyFont="1" applyFill="1" applyBorder="1" applyAlignment="1">
      <alignment horizontal="center" vertical="center" wrapText="1"/>
    </xf>
    <xf numFmtId="0" fontId="49" fillId="17" borderId="82" xfId="9" applyFont="1" applyFill="1" applyBorder="1" applyAlignment="1">
      <alignment horizontal="center" vertical="center" wrapText="1"/>
    </xf>
    <xf numFmtId="0" fontId="49" fillId="17" borderId="64" xfId="9" applyFont="1" applyFill="1" applyBorder="1" applyAlignment="1">
      <alignment horizontal="center" vertical="center"/>
    </xf>
    <xf numFmtId="0" fontId="49" fillId="17" borderId="72" xfId="9" applyFont="1" applyFill="1" applyBorder="1" applyAlignment="1">
      <alignment horizontal="center" vertical="center"/>
    </xf>
    <xf numFmtId="0" fontId="46" fillId="14" borderId="83" xfId="9" applyFont="1" applyFill="1" applyBorder="1" applyAlignment="1">
      <alignment horizontal="center" vertical="center"/>
    </xf>
    <xf numFmtId="0" fontId="46" fillId="14" borderId="79" xfId="9" applyFont="1" applyFill="1" applyBorder="1" applyAlignment="1">
      <alignment horizontal="center" vertical="center"/>
    </xf>
    <xf numFmtId="0" fontId="46" fillId="14" borderId="85" xfId="9" applyFont="1" applyFill="1" applyBorder="1" applyAlignment="1">
      <alignment horizontal="center" vertical="center"/>
    </xf>
    <xf numFmtId="0" fontId="46" fillId="14" borderId="81" xfId="9" applyFont="1" applyFill="1" applyBorder="1" applyAlignment="1">
      <alignment horizontal="center" vertical="center"/>
    </xf>
    <xf numFmtId="0" fontId="46" fillId="14" borderId="31" xfId="9" applyFont="1" applyFill="1" applyBorder="1" applyAlignment="1">
      <alignment horizontal="center" vertical="center"/>
    </xf>
    <xf numFmtId="0" fontId="46" fillId="14" borderId="33" xfId="9" applyFont="1" applyFill="1" applyBorder="1" applyAlignment="1">
      <alignment horizontal="center" vertical="center"/>
    </xf>
    <xf numFmtId="10" fontId="47" fillId="23" borderId="95" xfId="9" applyNumberFormat="1" applyFont="1" applyFill="1" applyBorder="1" applyAlignment="1">
      <alignment horizontal="center" vertical="center"/>
    </xf>
    <xf numFmtId="10" fontId="47" fillId="23" borderId="96" xfId="9" applyNumberFormat="1" applyFont="1" applyFill="1" applyBorder="1" applyAlignment="1">
      <alignment horizontal="center" vertical="center"/>
    </xf>
    <xf numFmtId="10" fontId="47" fillId="23" borderId="97" xfId="9" applyNumberFormat="1" applyFont="1" applyFill="1" applyBorder="1" applyAlignment="1">
      <alignment horizontal="center" vertical="center"/>
    </xf>
    <xf numFmtId="0" fontId="11" fillId="17" borderId="0" xfId="9" applyFont="1" applyFill="1" applyAlignment="1">
      <alignment horizontal="right" vertical="center"/>
    </xf>
    <xf numFmtId="0" fontId="9" fillId="0" borderId="93" xfId="9" applyFont="1" applyBorder="1" applyAlignment="1">
      <alignment horizontal="center" vertical="center"/>
    </xf>
    <xf numFmtId="49" fontId="9" fillId="16" borderId="78" xfId="9" quotePrefix="1" applyNumberFormat="1" applyFont="1" applyFill="1" applyBorder="1" applyAlignment="1">
      <alignment horizontal="left" vertical="center" indent="1"/>
    </xf>
    <xf numFmtId="49" fontId="9" fillId="16" borderId="44" xfId="9" quotePrefix="1" applyNumberFormat="1" applyFont="1" applyFill="1" applyBorder="1" applyAlignment="1">
      <alignment horizontal="left" vertical="center" indent="1"/>
    </xf>
    <xf numFmtId="49" fontId="9" fillId="15" borderId="78" xfId="9" quotePrefix="1" applyNumberFormat="1" applyFont="1" applyFill="1" applyBorder="1" applyAlignment="1">
      <alignment horizontal="left" vertical="center" indent="1"/>
    </xf>
    <xf numFmtId="49" fontId="9" fillId="15" borderId="44" xfId="9" quotePrefix="1" applyNumberFormat="1" applyFont="1" applyFill="1" applyBorder="1" applyAlignment="1">
      <alignment horizontal="left" vertical="center" indent="1"/>
    </xf>
    <xf numFmtId="49" fontId="9" fillId="15" borderId="81" xfId="9" quotePrefix="1" applyNumberFormat="1" applyFont="1" applyFill="1" applyBorder="1" applyAlignment="1">
      <alignment horizontal="left" vertical="center" indent="1"/>
    </xf>
    <xf numFmtId="49" fontId="9" fillId="15" borderId="94" xfId="9" quotePrefix="1" applyNumberFormat="1" applyFont="1" applyFill="1" applyBorder="1" applyAlignment="1">
      <alignment horizontal="left" vertical="center" indent="1"/>
    </xf>
    <xf numFmtId="49" fontId="9" fillId="15" borderId="79" xfId="9" quotePrefix="1" applyNumberFormat="1" applyFont="1" applyFill="1" applyBorder="1" applyAlignment="1">
      <alignment horizontal="left" vertical="center" indent="1"/>
    </xf>
    <xf numFmtId="49" fontId="9" fillId="15" borderId="93" xfId="9" quotePrefix="1" applyNumberFormat="1" applyFont="1" applyFill="1" applyBorder="1" applyAlignment="1">
      <alignment horizontal="left" vertical="center" indent="1"/>
    </xf>
    <xf numFmtId="0" fontId="7" fillId="14" borderId="40" xfId="0" applyFont="1" applyFill="1" applyBorder="1" applyAlignment="1">
      <alignment horizontal="right" vertical="center"/>
    </xf>
    <xf numFmtId="0" fontId="7" fillId="14" borderId="41" xfId="0" applyFont="1" applyFill="1" applyBorder="1" applyAlignment="1">
      <alignment horizontal="right" vertical="center"/>
    </xf>
    <xf numFmtId="0" fontId="7" fillId="14" borderId="133" xfId="0" applyFont="1" applyFill="1" applyBorder="1" applyAlignment="1">
      <alignment horizontal="right" vertical="center"/>
    </xf>
    <xf numFmtId="49" fontId="11" fillId="17" borderId="31" xfId="0" applyNumberFormat="1" applyFont="1" applyFill="1" applyBorder="1" applyAlignment="1">
      <alignment horizontal="center" vertical="center" wrapText="1"/>
    </xf>
    <xf numFmtId="49" fontId="11" fillId="17" borderId="33" xfId="0" applyNumberFormat="1" applyFont="1" applyFill="1" applyBorder="1" applyAlignment="1">
      <alignment horizontal="center" vertical="center" wrapText="1"/>
    </xf>
    <xf numFmtId="49" fontId="11" fillId="17" borderId="34" xfId="0" applyNumberFormat="1" applyFont="1" applyFill="1" applyBorder="1" applyAlignment="1">
      <alignment horizontal="center" vertical="center" wrapText="1"/>
    </xf>
    <xf numFmtId="0" fontId="13" fillId="14" borderId="32" xfId="0" applyFont="1" applyFill="1" applyBorder="1" applyAlignment="1">
      <alignment horizontal="center" vertical="center"/>
    </xf>
    <xf numFmtId="0" fontId="13" fillId="14" borderId="17" xfId="0" applyFont="1" applyFill="1" applyBorder="1" applyAlignment="1">
      <alignment horizontal="center" vertical="center"/>
    </xf>
    <xf numFmtId="0" fontId="13" fillId="14" borderId="18" xfId="0" applyFont="1" applyFill="1" applyBorder="1" applyAlignment="1">
      <alignment horizontal="center" vertical="center"/>
    </xf>
    <xf numFmtId="0" fontId="13" fillId="17" borderId="31" xfId="0" applyFont="1" applyFill="1" applyBorder="1" applyAlignment="1">
      <alignment horizontal="center" vertical="center"/>
    </xf>
    <xf numFmtId="0" fontId="13" fillId="17" borderId="33" xfId="0" applyFont="1" applyFill="1" applyBorder="1" applyAlignment="1">
      <alignment horizontal="center" vertical="center"/>
    </xf>
    <xf numFmtId="0" fontId="13" fillId="17" borderId="34" xfId="0" applyFont="1" applyFill="1" applyBorder="1" applyAlignment="1">
      <alignment horizontal="center" vertical="center"/>
    </xf>
    <xf numFmtId="49" fontId="11" fillId="17" borderId="19" xfId="0" applyNumberFormat="1" applyFont="1" applyFill="1" applyBorder="1" applyAlignment="1">
      <alignment horizontal="center" vertical="center" wrapText="1"/>
    </xf>
    <xf numFmtId="49" fontId="11" fillId="17" borderId="9" xfId="0" applyNumberFormat="1" applyFont="1" applyFill="1" applyBorder="1" applyAlignment="1">
      <alignment horizontal="center" vertical="center" wrapText="1"/>
    </xf>
    <xf numFmtId="49" fontId="44" fillId="0" borderId="98" xfId="0" applyNumberFormat="1" applyFont="1" applyFill="1" applyBorder="1" applyAlignment="1">
      <alignment horizontal="center" vertical="center"/>
    </xf>
    <xf numFmtId="49" fontId="44" fillId="0" borderId="0" xfId="0" applyNumberFormat="1" applyFont="1" applyFill="1" applyAlignment="1">
      <alignment horizontal="center" vertical="center"/>
    </xf>
    <xf numFmtId="49" fontId="11" fillId="17" borderId="64" xfId="0" applyNumberFormat="1" applyFont="1" applyFill="1" applyBorder="1" applyAlignment="1">
      <alignment horizontal="center" vertical="center" wrapText="1"/>
    </xf>
    <xf numFmtId="49" fontId="11" fillId="17" borderId="59" xfId="0" applyNumberFormat="1" applyFont="1" applyFill="1" applyBorder="1" applyAlignment="1">
      <alignment horizontal="center" vertical="center" wrapText="1"/>
    </xf>
    <xf numFmtId="0" fontId="11" fillId="17" borderId="64" xfId="0" applyFont="1" applyFill="1" applyBorder="1" applyAlignment="1">
      <alignment horizontal="center" vertical="center"/>
    </xf>
    <xf numFmtId="0" fontId="11" fillId="17" borderId="59" xfId="0" applyFont="1" applyFill="1" applyBorder="1" applyAlignment="1">
      <alignment horizontal="center" vertical="center"/>
    </xf>
    <xf numFmtId="0" fontId="11" fillId="17" borderId="82" xfId="0" applyFont="1" applyFill="1" applyBorder="1" applyAlignment="1">
      <alignment horizontal="center" vertical="center"/>
    </xf>
    <xf numFmtId="0" fontId="11" fillId="17" borderId="88" xfId="0" applyFont="1" applyFill="1" applyBorder="1" applyAlignment="1">
      <alignment horizontal="center" vertical="center"/>
    </xf>
    <xf numFmtId="44" fontId="11" fillId="17" borderId="21" xfId="8" applyFont="1" applyFill="1" applyBorder="1" applyAlignment="1">
      <alignment horizontal="center" vertical="center" wrapText="1"/>
    </xf>
    <xf numFmtId="44" fontId="11" fillId="17" borderId="11" xfId="8" applyFont="1" applyFill="1" applyBorder="1" applyAlignment="1">
      <alignment horizontal="center" vertical="center" wrapText="1"/>
    </xf>
    <xf numFmtId="0" fontId="53" fillId="0" borderId="0" xfId="0" applyFont="1" applyAlignment="1">
      <alignment horizontal="left" vertical="center" wrapText="1"/>
    </xf>
    <xf numFmtId="0" fontId="53" fillId="0" borderId="2" xfId="0" applyFont="1" applyBorder="1" applyAlignment="1">
      <alignment horizontal="left" vertical="center" wrapText="1"/>
    </xf>
    <xf numFmtId="0" fontId="10" fillId="0" borderId="0" xfId="0" applyFont="1" applyAlignment="1">
      <alignment horizontal="left" vertical="center"/>
    </xf>
    <xf numFmtId="0" fontId="10" fillId="0" borderId="2" xfId="0" applyFont="1" applyBorder="1" applyAlignment="1">
      <alignment horizontal="left" vertical="center"/>
    </xf>
    <xf numFmtId="0" fontId="2" fillId="0" borderId="0" xfId="0" applyFont="1" applyAlignment="1">
      <alignment horizontal="left" vertical="center"/>
    </xf>
    <xf numFmtId="0" fontId="2" fillId="0" borderId="2" xfId="0" applyFont="1" applyBorder="1" applyAlignment="1">
      <alignment horizontal="left" vertical="center"/>
    </xf>
    <xf numFmtId="0" fontId="13" fillId="0" borderId="0" xfId="0" applyFont="1" applyAlignment="1">
      <alignment horizontal="left" vertical="center"/>
    </xf>
    <xf numFmtId="0" fontId="13" fillId="0" borderId="2" xfId="0" applyFont="1" applyBorder="1" applyAlignment="1">
      <alignment horizontal="left" vertical="center"/>
    </xf>
    <xf numFmtId="0" fontId="6" fillId="0" borderId="0" xfId="0" applyFont="1" applyAlignment="1">
      <alignment horizontal="left" vertical="center"/>
    </xf>
    <xf numFmtId="0" fontId="6" fillId="0" borderId="2" xfId="0" applyFont="1" applyBorder="1" applyAlignment="1">
      <alignment horizontal="left" vertical="center"/>
    </xf>
    <xf numFmtId="4" fontId="6" fillId="14" borderId="112" xfId="0" applyNumberFormat="1" applyFont="1" applyFill="1" applyBorder="1" applyAlignment="1">
      <alignment horizontal="center" vertical="center"/>
    </xf>
    <xf numFmtId="4" fontId="6" fillId="14" borderId="84" xfId="0" applyNumberFormat="1" applyFont="1" applyFill="1" applyBorder="1" applyAlignment="1">
      <alignment horizontal="center" vertical="center"/>
    </xf>
    <xf numFmtId="4" fontId="6" fillId="15" borderId="50" xfId="0" applyNumberFormat="1" applyFont="1" applyFill="1" applyBorder="1" applyAlignment="1">
      <alignment horizontal="center" vertical="center"/>
    </xf>
    <xf numFmtId="4" fontId="6" fillId="15" borderId="51" xfId="0" applyNumberFormat="1" applyFont="1" applyFill="1" applyBorder="1" applyAlignment="1">
      <alignment horizontal="center" vertical="center"/>
    </xf>
    <xf numFmtId="49" fontId="11" fillId="17" borderId="20" xfId="0" applyNumberFormat="1" applyFont="1" applyFill="1" applyBorder="1" applyAlignment="1">
      <alignment horizontal="center" vertical="center" wrapText="1"/>
    </xf>
    <xf numFmtId="49" fontId="11" fillId="17" borderId="10" xfId="0" applyNumberFormat="1" applyFont="1" applyFill="1" applyBorder="1" applyAlignment="1">
      <alignment horizontal="center" vertical="center" wrapText="1"/>
    </xf>
    <xf numFmtId="44" fontId="11" fillId="17" borderId="35" xfId="8" applyFont="1" applyFill="1" applyBorder="1" applyAlignment="1">
      <alignment horizontal="center" vertical="center" wrapText="1"/>
    </xf>
    <xf numFmtId="44" fontId="11" fillId="17" borderId="125" xfId="8" applyFont="1" applyFill="1" applyBorder="1" applyAlignment="1">
      <alignment horizontal="center" vertical="center" wrapText="1"/>
    </xf>
    <xf numFmtId="44" fontId="11" fillId="17" borderId="72" xfId="8" applyFont="1" applyFill="1" applyBorder="1" applyAlignment="1">
      <alignment horizontal="center" vertical="center" wrapText="1"/>
    </xf>
    <xf numFmtId="44" fontId="11" fillId="17" borderId="69" xfId="8" applyFont="1" applyFill="1" applyBorder="1" applyAlignment="1">
      <alignment horizontal="center" vertical="center" wrapText="1"/>
    </xf>
    <xf numFmtId="0" fontId="39" fillId="16" borderId="0" xfId="0" applyFont="1" applyFill="1" applyBorder="1" applyAlignment="1">
      <alignment horizontal="left" vertical="center" wrapText="1"/>
    </xf>
    <xf numFmtId="0" fontId="40" fillId="17" borderId="0" xfId="0" applyFont="1" applyFill="1" applyAlignment="1">
      <alignment horizontal="left" vertical="center" wrapText="1"/>
    </xf>
    <xf numFmtId="0" fontId="39" fillId="0" borderId="0" xfId="0" applyFont="1" applyFill="1" applyBorder="1" applyAlignment="1">
      <alignment horizontal="left" vertical="center" wrapText="1"/>
    </xf>
    <xf numFmtId="0" fontId="39" fillId="0" borderId="118" xfId="0" applyFont="1" applyFill="1" applyBorder="1" applyAlignment="1">
      <alignment horizontal="left" vertical="center" wrapText="1"/>
    </xf>
    <xf numFmtId="4" fontId="40" fillId="15" borderId="136" xfId="0" applyNumberFormat="1" applyFont="1" applyFill="1" applyBorder="1" applyAlignment="1">
      <alignment horizontal="center" vertical="center" wrapText="1"/>
    </xf>
    <xf numFmtId="4" fontId="40" fillId="15" borderId="137" xfId="0" applyNumberFormat="1" applyFont="1" applyFill="1" applyBorder="1" applyAlignment="1">
      <alignment horizontal="center" vertical="center" wrapText="1"/>
    </xf>
    <xf numFmtId="0" fontId="40" fillId="17" borderId="0" xfId="0" applyFont="1" applyFill="1" applyAlignment="1">
      <alignment horizontal="center" vertical="center" wrapText="1"/>
    </xf>
    <xf numFmtId="0" fontId="6" fillId="14" borderId="4" xfId="4" applyFont="1" applyFill="1" applyBorder="1" applyAlignment="1">
      <alignment horizontal="center" vertical="center" wrapText="1"/>
    </xf>
    <xf numFmtId="0" fontId="39" fillId="0" borderId="48" xfId="0" applyFont="1" applyBorder="1" applyAlignment="1">
      <alignment horizontal="left" vertical="top" wrapText="1"/>
    </xf>
    <xf numFmtId="0" fontId="39" fillId="0" borderId="0" xfId="0" applyFont="1" applyAlignment="1">
      <alignment horizontal="center" vertical="center" wrapText="1"/>
    </xf>
    <xf numFmtId="0" fontId="39" fillId="0" borderId="91" xfId="0" applyFont="1" applyBorder="1" applyAlignment="1">
      <alignment horizontal="left" vertical="center" wrapText="1"/>
    </xf>
    <xf numFmtId="0" fontId="40" fillId="15" borderId="91" xfId="0" applyFont="1" applyFill="1" applyBorder="1" applyAlignment="1">
      <alignment horizontal="center" vertical="center" wrapText="1"/>
    </xf>
    <xf numFmtId="0" fontId="40" fillId="15" borderId="134" xfId="0" applyFont="1" applyFill="1" applyBorder="1" applyAlignment="1">
      <alignment horizontal="center" vertical="center" wrapText="1"/>
    </xf>
    <xf numFmtId="0" fontId="40" fillId="15" borderId="135" xfId="0" applyFont="1" applyFill="1" applyBorder="1" applyAlignment="1">
      <alignment horizontal="center" vertical="center" wrapText="1"/>
    </xf>
    <xf numFmtId="4" fontId="40" fillId="15" borderId="91" xfId="0" applyNumberFormat="1" applyFont="1" applyFill="1" applyBorder="1" applyAlignment="1">
      <alignment horizontal="center" vertical="center" wrapText="1"/>
    </xf>
    <xf numFmtId="4" fontId="40" fillId="14" borderId="4" xfId="0" applyNumberFormat="1" applyFont="1" applyFill="1" applyBorder="1" applyAlignment="1">
      <alignment horizontal="center" vertical="center" wrapText="1"/>
    </xf>
    <xf numFmtId="0" fontId="6" fillId="17" borderId="4" xfId="4" applyFont="1" applyFill="1" applyBorder="1" applyAlignment="1">
      <alignment horizontal="center" vertical="center" wrapText="1"/>
    </xf>
    <xf numFmtId="0" fontId="6" fillId="17" borderId="7" xfId="4" applyFont="1" applyFill="1" applyBorder="1" applyAlignment="1">
      <alignment horizontal="center" vertical="center" wrapText="1"/>
    </xf>
    <xf numFmtId="0" fontId="6" fillId="16" borderId="7" xfId="4" applyFont="1" applyFill="1" applyBorder="1" applyAlignment="1">
      <alignment horizontal="left" vertical="center" wrapText="1"/>
    </xf>
    <xf numFmtId="0" fontId="6" fillId="16" borderId="23" xfId="4" applyFont="1" applyFill="1" applyBorder="1" applyAlignment="1">
      <alignment horizontal="left" vertical="center"/>
    </xf>
    <xf numFmtId="0" fontId="0" fillId="0" borderId="0" xfId="0" applyAlignment="1">
      <alignment horizontal="center" wrapText="1"/>
    </xf>
    <xf numFmtId="0" fontId="56" fillId="0" borderId="119" xfId="0" applyFont="1" applyBorder="1" applyAlignment="1">
      <alignment horizontal="left" vertical="center" wrapText="1"/>
    </xf>
    <xf numFmtId="0" fontId="0" fillId="0" borderId="64" xfId="0" applyBorder="1" applyAlignment="1">
      <alignment horizontal="center" vertical="center" wrapText="1"/>
    </xf>
    <xf numFmtId="0" fontId="0" fillId="0" borderId="27" xfId="0" applyBorder="1" applyAlignment="1">
      <alignment horizontal="center" vertical="center" wrapText="1"/>
    </xf>
    <xf numFmtId="0" fontId="0" fillId="0" borderId="59" xfId="0" applyBorder="1" applyAlignment="1">
      <alignment horizontal="center" vertical="center" wrapText="1"/>
    </xf>
    <xf numFmtId="0" fontId="7" fillId="14" borderId="31" xfId="0" applyFont="1" applyFill="1" applyBorder="1" applyAlignment="1">
      <alignment horizontal="right" vertical="center"/>
    </xf>
    <xf numFmtId="0" fontId="7" fillId="14" borderId="65" xfId="0" applyFont="1" applyFill="1" applyBorder="1" applyAlignment="1">
      <alignment horizontal="right" vertical="center"/>
    </xf>
    <xf numFmtId="0" fontId="0" fillId="0" borderId="62" xfId="0" applyBorder="1" applyAlignment="1">
      <alignment horizontal="center" vertical="center"/>
    </xf>
    <xf numFmtId="0" fontId="0" fillId="0" borderId="46" xfId="0" applyBorder="1" applyAlignment="1">
      <alignment horizontal="center" vertical="center" wrapText="1"/>
    </xf>
    <xf numFmtId="0" fontId="3" fillId="2" borderId="12" xfId="2" applyFont="1" applyFill="1" applyBorder="1" applyAlignment="1">
      <alignment horizontal="center"/>
    </xf>
    <xf numFmtId="0" fontId="3" fillId="2" borderId="13" xfId="2" applyFont="1" applyFill="1" applyBorder="1" applyAlignment="1">
      <alignment horizontal="center"/>
    </xf>
    <xf numFmtId="0" fontId="5" fillId="2" borderId="1"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2" xfId="2" applyFont="1" applyFill="1" applyBorder="1" applyAlignment="1">
      <alignment horizontal="center" vertical="center"/>
    </xf>
    <xf numFmtId="0" fontId="5" fillId="2" borderId="1" xfId="2" applyFont="1" applyFill="1" applyBorder="1" applyAlignment="1">
      <alignment horizontal="center" vertical="center" wrapText="1"/>
    </xf>
    <xf numFmtId="0" fontId="5" fillId="2" borderId="0"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7" fillId="13" borderId="22" xfId="0" applyFont="1" applyFill="1" applyBorder="1" applyAlignment="1">
      <alignment horizontal="right" vertical="center"/>
    </xf>
    <xf numFmtId="0" fontId="7" fillId="13" borderId="23" xfId="0" applyFont="1" applyFill="1" applyBorder="1" applyAlignment="1">
      <alignment horizontal="right" vertical="center"/>
    </xf>
    <xf numFmtId="0" fontId="10" fillId="2" borderId="1" xfId="2" applyFont="1" applyFill="1" applyBorder="1" applyAlignment="1">
      <alignment horizontal="center"/>
    </xf>
    <xf numFmtId="0" fontId="10" fillId="2" borderId="0" xfId="2" applyFont="1" applyFill="1" applyBorder="1" applyAlignment="1">
      <alignment horizontal="center"/>
    </xf>
    <xf numFmtId="0" fontId="10" fillId="2" borderId="2" xfId="2" applyFont="1" applyFill="1" applyBorder="1" applyAlignment="1">
      <alignment horizontal="center"/>
    </xf>
    <xf numFmtId="0" fontId="18" fillId="5" borderId="19" xfId="4" applyFont="1" applyFill="1" applyBorder="1" applyAlignment="1">
      <alignment horizontal="center" vertical="center"/>
    </xf>
    <xf numFmtId="0" fontId="18" fillId="5" borderId="22" xfId="4" applyFont="1" applyFill="1" applyBorder="1" applyAlignment="1">
      <alignment horizontal="center" vertical="center"/>
    </xf>
    <xf numFmtId="0" fontId="18" fillId="5" borderId="20" xfId="4" applyFont="1" applyFill="1" applyBorder="1" applyAlignment="1">
      <alignment horizontal="left" vertical="center" wrapText="1"/>
    </xf>
    <xf numFmtId="0" fontId="18" fillId="5" borderId="23" xfId="4" applyFont="1" applyFill="1" applyBorder="1" applyAlignment="1">
      <alignment horizontal="left" vertical="center" wrapText="1"/>
    </xf>
    <xf numFmtId="4" fontId="18" fillId="5" borderId="20" xfId="4" applyNumberFormat="1" applyFont="1" applyFill="1" applyBorder="1" applyAlignment="1">
      <alignment horizontal="right" vertical="center"/>
    </xf>
    <xf numFmtId="4" fontId="18" fillId="5" borderId="23" xfId="4" applyNumberFormat="1" applyFont="1" applyFill="1" applyBorder="1" applyAlignment="1">
      <alignment horizontal="right" vertical="center"/>
    </xf>
    <xf numFmtId="10" fontId="18" fillId="5" borderId="20" xfId="4" applyNumberFormat="1" applyFont="1" applyFill="1" applyBorder="1" applyAlignment="1">
      <alignment horizontal="right" vertical="center"/>
    </xf>
    <xf numFmtId="10" fontId="18" fillId="5" borderId="23" xfId="4" applyNumberFormat="1" applyFont="1" applyFill="1" applyBorder="1" applyAlignment="1">
      <alignment horizontal="right" vertical="center"/>
    </xf>
    <xf numFmtId="0" fontId="10" fillId="2" borderId="12" xfId="2" applyFont="1" applyFill="1" applyBorder="1" applyAlignment="1">
      <alignment horizontal="center"/>
    </xf>
    <xf numFmtId="0" fontId="10" fillId="2" borderId="13" xfId="2" applyFont="1" applyFill="1" applyBorder="1" applyAlignment="1">
      <alignment horizontal="center"/>
    </xf>
    <xf numFmtId="0" fontId="10" fillId="2" borderId="14" xfId="2" applyFont="1" applyFill="1" applyBorder="1" applyAlignment="1">
      <alignment horizontal="center"/>
    </xf>
    <xf numFmtId="0" fontId="20" fillId="0" borderId="25" xfId="4" applyFont="1" applyFill="1" applyBorder="1" applyAlignment="1">
      <alignment horizontal="center" vertical="center"/>
    </xf>
    <xf numFmtId="0" fontId="20" fillId="0" borderId="6" xfId="4" applyFont="1" applyFill="1" applyBorder="1" applyAlignment="1">
      <alignment horizontal="center" vertical="center"/>
    </xf>
    <xf numFmtId="0" fontId="20" fillId="0" borderId="26" xfId="4" applyFont="1" applyFill="1" applyBorder="1" applyAlignment="1">
      <alignment horizontal="left" vertical="center" wrapText="1"/>
    </xf>
    <xf numFmtId="0" fontId="20" fillId="0" borderId="7" xfId="4" applyFont="1" applyFill="1" applyBorder="1" applyAlignment="1">
      <alignment horizontal="left" vertical="center" wrapText="1"/>
    </xf>
    <xf numFmtId="4" fontId="20" fillId="0" borderId="27" xfId="4" applyNumberFormat="1" applyFont="1" applyFill="1" applyBorder="1" applyAlignment="1">
      <alignment horizontal="right" vertical="center"/>
    </xf>
    <xf numFmtId="4" fontId="20" fillId="0" borderId="26" xfId="4" applyNumberFormat="1" applyFont="1" applyFill="1" applyBorder="1" applyAlignment="1">
      <alignment horizontal="right" vertical="center"/>
    </xf>
    <xf numFmtId="10" fontId="20" fillId="0" borderId="26" xfId="4" applyNumberFormat="1" applyFont="1" applyFill="1" applyBorder="1" applyAlignment="1">
      <alignment horizontal="right" vertical="center"/>
    </xf>
    <xf numFmtId="10" fontId="20" fillId="0" borderId="7" xfId="4" applyNumberFormat="1" applyFont="1" applyFill="1" applyBorder="1" applyAlignment="1">
      <alignment horizontal="right" vertical="center"/>
    </xf>
    <xf numFmtId="0" fontId="3" fillId="2" borderId="1" xfId="2" applyFont="1" applyFill="1" applyBorder="1" applyAlignment="1">
      <alignment horizontal="center"/>
    </xf>
    <xf numFmtId="0" fontId="3" fillId="2" borderId="0" xfId="2" applyFont="1" applyFill="1" applyBorder="1" applyAlignment="1">
      <alignment horizontal="center"/>
    </xf>
    <xf numFmtId="0" fontId="3" fillId="2" borderId="2" xfId="2" applyFont="1" applyFill="1" applyBorder="1" applyAlignment="1">
      <alignment horizontal="center"/>
    </xf>
    <xf numFmtId="0" fontId="14" fillId="2" borderId="1" xfId="2" applyFont="1" applyFill="1" applyBorder="1" applyAlignment="1">
      <alignment horizontal="center" vertical="center"/>
    </xf>
    <xf numFmtId="0" fontId="14" fillId="2" borderId="0" xfId="2" applyFont="1" applyFill="1" applyBorder="1" applyAlignment="1">
      <alignment horizontal="center" vertical="center"/>
    </xf>
    <xf numFmtId="0" fontId="14" fillId="2" borderId="2" xfId="2" applyFont="1" applyFill="1" applyBorder="1" applyAlignment="1">
      <alignment horizontal="center" vertical="center"/>
    </xf>
    <xf numFmtId="0" fontId="11" fillId="2" borderId="1" xfId="2" applyFont="1" applyFill="1" applyBorder="1" applyAlignment="1">
      <alignment horizontal="center"/>
    </xf>
    <xf numFmtId="0" fontId="11" fillId="2" borderId="0" xfId="2" applyFont="1" applyFill="1" applyBorder="1" applyAlignment="1">
      <alignment horizontal="center"/>
    </xf>
    <xf numFmtId="0" fontId="11" fillId="2" borderId="2" xfId="2" applyFont="1" applyFill="1" applyBorder="1" applyAlignment="1">
      <alignment horizontal="center"/>
    </xf>
    <xf numFmtId="4" fontId="20" fillId="0" borderId="7" xfId="4" applyNumberFormat="1" applyFont="1" applyFill="1" applyBorder="1" applyAlignment="1">
      <alignment horizontal="right" vertical="center"/>
    </xf>
    <xf numFmtId="0" fontId="20" fillId="2" borderId="25" xfId="4" applyFont="1" applyFill="1" applyBorder="1" applyAlignment="1">
      <alignment horizontal="center" vertical="center"/>
    </xf>
    <xf numFmtId="0" fontId="20" fillId="2" borderId="6" xfId="4" applyFont="1" applyFill="1" applyBorder="1" applyAlignment="1">
      <alignment horizontal="center" vertical="center"/>
    </xf>
    <xf numFmtId="0" fontId="20" fillId="2" borderId="26" xfId="4" applyFont="1" applyFill="1" applyBorder="1" applyAlignment="1">
      <alignment horizontal="justify" vertical="center" wrapText="1"/>
    </xf>
    <xf numFmtId="0" fontId="20" fillId="2" borderId="7" xfId="4" applyFont="1" applyFill="1" applyBorder="1" applyAlignment="1">
      <alignment horizontal="justify" vertical="center" wrapText="1"/>
    </xf>
    <xf numFmtId="4" fontId="20" fillId="2" borderId="26" xfId="4" applyNumberFormat="1" applyFont="1" applyFill="1" applyBorder="1" applyAlignment="1">
      <alignment horizontal="right" vertical="center"/>
    </xf>
    <xf numFmtId="4" fontId="20" fillId="2" borderId="7" xfId="4" applyNumberFormat="1" applyFont="1" applyFill="1" applyBorder="1" applyAlignment="1">
      <alignment horizontal="right" vertical="center"/>
    </xf>
    <xf numFmtId="10" fontId="20" fillId="2" borderId="26" xfId="4" applyNumberFormat="1" applyFont="1" applyFill="1" applyBorder="1" applyAlignment="1">
      <alignment horizontal="right" vertical="center"/>
    </xf>
    <xf numFmtId="10" fontId="20" fillId="2" borderId="7" xfId="4" applyNumberFormat="1" applyFont="1" applyFill="1" applyBorder="1" applyAlignment="1">
      <alignment horizontal="right" vertical="center"/>
    </xf>
    <xf numFmtId="4" fontId="20" fillId="2" borderId="29" xfId="4" applyNumberFormat="1" applyFont="1" applyFill="1" applyBorder="1" applyAlignment="1">
      <alignment horizontal="right" vertical="center"/>
    </xf>
    <xf numFmtId="10" fontId="20" fillId="2" borderId="29" xfId="4" applyNumberFormat="1" applyFont="1" applyFill="1" applyBorder="1" applyAlignment="1">
      <alignment horizontal="right" vertical="center"/>
    </xf>
    <xf numFmtId="49" fontId="18" fillId="6" borderId="38" xfId="4" applyNumberFormat="1" applyFont="1" applyFill="1" applyBorder="1" applyAlignment="1">
      <alignment horizontal="right" vertical="center"/>
    </xf>
    <xf numFmtId="49" fontId="18" fillId="6" borderId="39" xfId="4" applyNumberFormat="1" applyFont="1" applyFill="1" applyBorder="1" applyAlignment="1">
      <alignment horizontal="right" vertical="center"/>
    </xf>
    <xf numFmtId="49" fontId="18" fillId="6" borderId="15" xfId="4" applyNumberFormat="1" applyFont="1" applyFill="1" applyBorder="1" applyAlignment="1">
      <alignment horizontal="right" vertical="center"/>
    </xf>
    <xf numFmtId="49" fontId="18" fillId="6" borderId="40" xfId="4" applyNumberFormat="1" applyFont="1" applyFill="1" applyBorder="1" applyAlignment="1">
      <alignment horizontal="right" vertical="center"/>
    </xf>
    <xf numFmtId="49" fontId="18" fillId="6" borderId="41" xfId="4" applyNumberFormat="1" applyFont="1" applyFill="1" applyBorder="1" applyAlignment="1">
      <alignment horizontal="right" vertical="center"/>
    </xf>
    <xf numFmtId="49" fontId="18" fillId="6" borderId="42" xfId="4" applyNumberFormat="1" applyFont="1" applyFill="1" applyBorder="1" applyAlignment="1">
      <alignment horizontal="right" vertical="center"/>
    </xf>
    <xf numFmtId="0" fontId="18" fillId="4" borderId="31" xfId="4" applyFont="1" applyFill="1" applyBorder="1" applyAlignment="1">
      <alignment horizontal="right" vertical="distributed"/>
    </xf>
    <xf numFmtId="0" fontId="18" fillId="4" borderId="32" xfId="4" applyFont="1" applyFill="1" applyBorder="1" applyAlignment="1">
      <alignment horizontal="right" vertical="distributed"/>
    </xf>
    <xf numFmtId="49" fontId="18" fillId="6" borderId="35" xfId="4" applyNumberFormat="1" applyFont="1" applyFill="1" applyBorder="1" applyAlignment="1">
      <alignment horizontal="right" vertical="center"/>
    </xf>
    <xf numFmtId="49" fontId="18" fillId="6" borderId="36" xfId="4" applyNumberFormat="1" applyFont="1" applyFill="1" applyBorder="1" applyAlignment="1">
      <alignment horizontal="right" vertical="center"/>
    </xf>
    <xf numFmtId="49" fontId="18" fillId="6" borderId="37" xfId="4" applyNumberFormat="1" applyFont="1" applyFill="1" applyBorder="1" applyAlignment="1">
      <alignment horizontal="right" vertical="center"/>
    </xf>
    <xf numFmtId="0" fontId="53" fillId="0" borderId="0" xfId="0" applyFont="1" applyBorder="1" applyAlignment="1">
      <alignment horizontal="left" vertical="center" wrapText="1"/>
    </xf>
    <xf numFmtId="0" fontId="10" fillId="0" borderId="0" xfId="0" applyFont="1" applyBorder="1" applyAlignment="1">
      <alignment horizontal="left" vertical="center"/>
    </xf>
    <xf numFmtId="0" fontId="13" fillId="0" borderId="0" xfId="0" applyFont="1" applyBorder="1" applyAlignment="1">
      <alignment horizontal="left" vertical="center"/>
    </xf>
    <xf numFmtId="0" fontId="6" fillId="0" borderId="56" xfId="0" applyFont="1" applyBorder="1" applyAlignment="1">
      <alignment horizontal="left" vertical="center"/>
    </xf>
    <xf numFmtId="0" fontId="6" fillId="0" borderId="57" xfId="0" applyFont="1" applyBorder="1" applyAlignment="1">
      <alignment horizontal="left" vertical="center"/>
    </xf>
    <xf numFmtId="0" fontId="41" fillId="17" borderId="100" xfId="2" applyFont="1" applyFill="1" applyBorder="1" applyAlignment="1">
      <alignment horizontal="center" vertical="center"/>
    </xf>
    <xf numFmtId="0" fontId="41" fillId="17" borderId="101" xfId="2" applyFont="1" applyFill="1" applyBorder="1" applyAlignment="1">
      <alignment horizontal="center" vertical="center"/>
    </xf>
    <xf numFmtId="0" fontId="41" fillId="17" borderId="102" xfId="2" applyFont="1" applyFill="1" applyBorder="1" applyAlignment="1">
      <alignment horizontal="center" vertical="center"/>
    </xf>
    <xf numFmtId="0" fontId="23" fillId="14" borderId="9" xfId="6" applyFont="1" applyFill="1" applyBorder="1" applyAlignment="1" applyProtection="1">
      <alignment horizontal="right" vertical="center"/>
      <protection hidden="1"/>
    </xf>
    <xf numFmtId="0" fontId="23" fillId="14" borderId="10" xfId="6" applyFont="1" applyFill="1" applyBorder="1" applyAlignment="1" applyProtection="1">
      <alignment horizontal="right" vertical="center"/>
      <protection hidden="1"/>
    </xf>
    <xf numFmtId="0" fontId="24" fillId="16" borderId="29" xfId="6" applyFont="1" applyFill="1" applyBorder="1" applyAlignment="1" applyProtection="1">
      <alignment horizontal="center" vertical="center"/>
      <protection hidden="1"/>
    </xf>
    <xf numFmtId="0" fontId="24" fillId="16" borderId="26" xfId="6" applyFont="1" applyFill="1" applyBorder="1" applyAlignment="1" applyProtection="1">
      <alignment horizontal="center" vertical="center"/>
      <protection hidden="1"/>
    </xf>
    <xf numFmtId="0" fontId="24" fillId="16" borderId="120" xfId="6" applyFont="1" applyFill="1" applyBorder="1" applyAlignment="1" applyProtection="1">
      <alignment horizontal="center" vertical="center"/>
      <protection hidden="1"/>
    </xf>
    <xf numFmtId="0" fontId="24" fillId="16" borderId="25" xfId="6" applyFont="1" applyFill="1" applyBorder="1" applyAlignment="1" applyProtection="1">
      <alignment horizontal="center" vertical="center"/>
      <protection hidden="1"/>
    </xf>
    <xf numFmtId="0" fontId="25" fillId="0" borderId="93" xfId="0" applyFont="1" applyBorder="1" applyAlignment="1">
      <alignment horizontal="left" vertical="top" wrapText="1"/>
    </xf>
    <xf numFmtId="0" fontId="24" fillId="16" borderId="7" xfId="6" applyFont="1" applyFill="1" applyBorder="1" applyAlignment="1" applyProtection="1">
      <alignment horizontal="center" vertical="center"/>
      <protection hidden="1"/>
    </xf>
    <xf numFmtId="0" fontId="23" fillId="14" borderId="20" xfId="6" applyFont="1" applyFill="1" applyBorder="1" applyAlignment="1" applyProtection="1">
      <alignment horizontal="center"/>
      <protection hidden="1"/>
    </xf>
    <xf numFmtId="0" fontId="61" fillId="16" borderId="23" xfId="6" applyFont="1" applyFill="1" applyBorder="1" applyAlignment="1" applyProtection="1">
      <alignment horizontal="left" vertical="center" wrapText="1"/>
      <protection hidden="1"/>
    </xf>
    <xf numFmtId="0" fontId="23" fillId="15" borderId="25" xfId="6" applyFont="1" applyFill="1" applyBorder="1" applyAlignment="1" applyProtection="1">
      <alignment horizontal="left" vertical="center"/>
      <protection hidden="1"/>
    </xf>
    <xf numFmtId="0" fontId="23" fillId="15" borderId="26" xfId="6" applyFont="1" applyFill="1" applyBorder="1" applyAlignment="1" applyProtection="1">
      <alignment horizontal="left" vertical="center"/>
      <protection hidden="1"/>
    </xf>
    <xf numFmtId="0" fontId="23" fillId="15" borderId="28" xfId="6" applyFont="1" applyFill="1" applyBorder="1" applyAlignment="1" applyProtection="1">
      <alignment horizontal="left" vertical="center"/>
      <protection hidden="1"/>
    </xf>
    <xf numFmtId="0" fontId="23" fillId="14" borderId="22" xfId="6" applyFont="1" applyFill="1" applyBorder="1" applyAlignment="1" applyProtection="1">
      <alignment horizontal="right" vertical="center"/>
      <protection hidden="1"/>
    </xf>
    <xf numFmtId="0" fontId="23" fillId="14" borderId="23" xfId="6" applyFont="1" applyFill="1" applyBorder="1" applyAlignment="1" applyProtection="1">
      <alignment horizontal="right" vertical="center"/>
      <protection hidden="1"/>
    </xf>
    <xf numFmtId="0" fontId="24" fillId="16" borderId="61" xfId="6" applyFont="1" applyFill="1" applyBorder="1" applyAlignment="1" applyProtection="1">
      <alignment horizontal="center" vertical="center"/>
      <protection hidden="1"/>
    </xf>
    <xf numFmtId="0" fontId="24" fillId="16" borderId="39" xfId="6" applyFont="1" applyFill="1" applyBorder="1" applyAlignment="1" applyProtection="1">
      <alignment horizontal="center" vertical="center"/>
      <protection hidden="1"/>
    </xf>
    <xf numFmtId="0" fontId="24" fillId="16" borderId="15" xfId="6" applyFont="1" applyFill="1" applyBorder="1" applyAlignment="1" applyProtection="1">
      <alignment horizontal="center" vertical="center"/>
      <protection hidden="1"/>
    </xf>
    <xf numFmtId="0" fontId="24" fillId="0" borderId="61" xfId="6" applyFont="1" applyBorder="1" applyAlignment="1" applyProtection="1">
      <alignment horizontal="left" vertical="center" wrapText="1"/>
      <protection hidden="1"/>
    </xf>
    <xf numFmtId="0" fontId="24" fillId="0" borderId="39" xfId="6" applyFont="1" applyBorder="1" applyAlignment="1" applyProtection="1">
      <alignment horizontal="left" vertical="center" wrapText="1"/>
      <protection hidden="1"/>
    </xf>
    <xf numFmtId="0" fontId="24" fillId="0" borderId="15" xfId="6" applyFont="1" applyBorder="1" applyAlignment="1" applyProtection="1">
      <alignment horizontal="left" vertical="center" wrapText="1"/>
      <protection hidden="1"/>
    </xf>
    <xf numFmtId="165" fontId="24" fillId="16" borderId="61" xfId="3" applyNumberFormat="1" applyFont="1" applyFill="1" applyBorder="1" applyAlignment="1" applyProtection="1">
      <alignment horizontal="center" vertical="center"/>
      <protection hidden="1"/>
    </xf>
    <xf numFmtId="165" fontId="24" fillId="16" borderId="15" xfId="3" applyNumberFormat="1" applyFont="1" applyFill="1" applyBorder="1" applyAlignment="1" applyProtection="1">
      <alignment horizontal="center" vertical="center"/>
      <protection hidden="1"/>
    </xf>
    <xf numFmtId="43" fontId="24" fillId="16" borderId="30" xfId="3" applyFont="1" applyFill="1" applyBorder="1" applyAlignment="1" applyProtection="1">
      <alignment horizontal="center" vertical="center" wrapText="1"/>
      <protection hidden="1"/>
    </xf>
    <xf numFmtId="43" fontId="24" fillId="16" borderId="28" xfId="3" applyFont="1" applyFill="1" applyBorder="1" applyAlignment="1" applyProtection="1">
      <alignment horizontal="center" vertical="center" wrapText="1"/>
      <protection hidden="1"/>
    </xf>
    <xf numFmtId="0" fontId="23" fillId="14" borderId="53" xfId="6" applyFont="1" applyFill="1" applyBorder="1" applyAlignment="1" applyProtection="1">
      <alignment horizontal="right" vertical="center"/>
      <protection hidden="1"/>
    </xf>
    <xf numFmtId="0" fontId="23" fillId="14" borderId="43" xfId="6" applyFont="1" applyFill="1" applyBorder="1" applyAlignment="1" applyProtection="1">
      <alignment horizontal="right" vertical="center"/>
      <protection hidden="1"/>
    </xf>
    <xf numFmtId="0" fontId="22" fillId="6" borderId="55" xfId="0" applyFont="1" applyFill="1" applyBorder="1" applyAlignment="1">
      <alignment horizontal="center"/>
    </xf>
    <xf numFmtId="0" fontId="22" fillId="6" borderId="56" xfId="0" applyFont="1" applyFill="1" applyBorder="1" applyAlignment="1">
      <alignment horizontal="center"/>
    </xf>
    <xf numFmtId="0" fontId="22" fillId="6" borderId="57" xfId="0" applyFont="1" applyFill="1" applyBorder="1" applyAlignment="1">
      <alignment horizontal="center"/>
    </xf>
    <xf numFmtId="0" fontId="24" fillId="16" borderId="30" xfId="6" applyFont="1" applyFill="1" applyBorder="1" applyAlignment="1" applyProtection="1">
      <alignment horizontal="center" vertical="center"/>
      <protection hidden="1"/>
    </xf>
    <xf numFmtId="0" fontId="24" fillId="16" borderId="28" xfId="6" applyFont="1" applyFill="1" applyBorder="1" applyAlignment="1" applyProtection="1">
      <alignment horizontal="center" vertical="center"/>
      <protection hidden="1"/>
    </xf>
    <xf numFmtId="0" fontId="24" fillId="0" borderId="122" xfId="6" applyFont="1" applyBorder="1" applyAlignment="1" applyProtection="1">
      <alignment horizontal="left" vertical="center" wrapText="1"/>
      <protection hidden="1"/>
    </xf>
    <xf numFmtId="0" fontId="24" fillId="0" borderId="123" xfId="6" applyFont="1" applyBorder="1" applyAlignment="1" applyProtection="1">
      <alignment horizontal="left" vertical="center" wrapText="1"/>
      <protection hidden="1"/>
    </xf>
    <xf numFmtId="0" fontId="24" fillId="0" borderId="124" xfId="6" applyFont="1" applyBorder="1" applyAlignment="1" applyProtection="1">
      <alignment horizontal="left" vertical="center" wrapText="1"/>
      <protection hidden="1"/>
    </xf>
    <xf numFmtId="0" fontId="7" fillId="8" borderId="3" xfId="0" applyFont="1" applyFill="1" applyBorder="1" applyAlignment="1">
      <alignment horizontal="center" vertical="center"/>
    </xf>
    <xf numFmtId="0" fontId="7" fillId="8" borderId="6" xfId="0" applyFont="1" applyFill="1" applyBorder="1" applyAlignment="1">
      <alignment horizontal="center" vertical="center"/>
    </xf>
    <xf numFmtId="49" fontId="7" fillId="8" borderId="4" xfId="0" applyNumberFormat="1" applyFont="1" applyFill="1" applyBorder="1" applyAlignment="1">
      <alignment horizontal="center" vertical="center" wrapText="1"/>
    </xf>
    <xf numFmtId="49" fontId="7" fillId="8" borderId="7" xfId="0" applyNumberFormat="1" applyFont="1" applyFill="1" applyBorder="1" applyAlignment="1">
      <alignment horizontal="center" vertical="center" wrapText="1"/>
    </xf>
    <xf numFmtId="49" fontId="7" fillId="8" borderId="5" xfId="0" applyNumberFormat="1" applyFont="1" applyFill="1" applyBorder="1" applyAlignment="1">
      <alignment horizontal="center" vertical="center" wrapText="1"/>
    </xf>
    <xf numFmtId="0" fontId="7" fillId="9" borderId="6" xfId="0" applyFont="1" applyFill="1" applyBorder="1" applyAlignment="1">
      <alignment horizontal="center" vertical="center"/>
    </xf>
    <xf numFmtId="0" fontId="7" fillId="9" borderId="7" xfId="0" applyFont="1" applyFill="1" applyBorder="1" applyAlignment="1">
      <alignment horizontal="center" vertical="center"/>
    </xf>
    <xf numFmtId="0" fontId="7" fillId="9" borderId="8" xfId="0" applyFont="1" applyFill="1" applyBorder="1" applyAlignment="1">
      <alignment horizontal="center" vertical="center"/>
    </xf>
    <xf numFmtId="0" fontId="7" fillId="4" borderId="9" xfId="0" applyFont="1" applyFill="1" applyBorder="1" applyAlignment="1">
      <alignment horizontal="center" vertical="center"/>
    </xf>
    <xf numFmtId="0" fontId="7" fillId="4" borderId="10" xfId="0" applyFont="1" applyFill="1" applyBorder="1" applyAlignment="1">
      <alignment horizontal="center" vertical="center"/>
    </xf>
    <xf numFmtId="0" fontId="13" fillId="9" borderId="8" xfId="2" applyFont="1" applyFill="1" applyBorder="1" applyAlignment="1">
      <alignment horizontal="center" vertical="center" wrapText="1"/>
    </xf>
    <xf numFmtId="0" fontId="13" fillId="9" borderId="11" xfId="2" applyFont="1" applyFill="1" applyBorder="1" applyAlignment="1">
      <alignment horizontal="center" vertical="center" wrapText="1"/>
    </xf>
    <xf numFmtId="0" fontId="2" fillId="2" borderId="0" xfId="2" applyFont="1" applyFill="1" applyAlignment="1">
      <alignment horizontal="left"/>
    </xf>
    <xf numFmtId="17" fontId="2" fillId="2" borderId="0" xfId="2" applyNumberFormat="1" applyFont="1" applyFill="1" applyAlignment="1">
      <alignment horizontal="left"/>
    </xf>
    <xf numFmtId="0" fontId="7" fillId="9" borderId="6" xfId="2" applyFont="1" applyFill="1" applyBorder="1" applyAlignment="1">
      <alignment horizontal="center" vertical="center"/>
    </xf>
    <xf numFmtId="0" fontId="7" fillId="9" borderId="9" xfId="2" applyFont="1" applyFill="1" applyBorder="1" applyAlignment="1">
      <alignment horizontal="center" vertical="center"/>
    </xf>
    <xf numFmtId="0" fontId="13" fillId="9" borderId="7" xfId="2" applyFont="1" applyFill="1" applyBorder="1" applyAlignment="1">
      <alignment horizontal="center" vertical="center"/>
    </xf>
    <xf numFmtId="0" fontId="13" fillId="10" borderId="7" xfId="2" applyFont="1" applyFill="1" applyBorder="1" applyAlignment="1">
      <alignment horizontal="center" vertical="center"/>
    </xf>
    <xf numFmtId="0" fontId="13" fillId="10" borderId="10" xfId="2" applyFont="1" applyFill="1" applyBorder="1" applyAlignment="1">
      <alignment horizontal="center" vertical="center"/>
    </xf>
    <xf numFmtId="0" fontId="13" fillId="10" borderId="29" xfId="2" applyFont="1" applyFill="1" applyBorder="1" applyAlignment="1">
      <alignment horizontal="center" vertical="center"/>
    </xf>
    <xf numFmtId="0" fontId="13" fillId="10" borderId="59" xfId="2" applyFont="1" applyFill="1" applyBorder="1" applyAlignment="1">
      <alignment horizontal="center" vertical="center"/>
    </xf>
    <xf numFmtId="4" fontId="13" fillId="10" borderId="29" xfId="2" applyNumberFormat="1" applyFont="1" applyFill="1" applyBorder="1" applyAlignment="1">
      <alignment horizontal="center" vertical="center"/>
    </xf>
    <xf numFmtId="4" fontId="13" fillId="10" borderId="59" xfId="2" applyNumberFormat="1" applyFont="1" applyFill="1" applyBorder="1" applyAlignment="1">
      <alignment horizontal="center" vertical="center"/>
    </xf>
    <xf numFmtId="0" fontId="13" fillId="9" borderId="10" xfId="2" applyFont="1" applyFill="1" applyBorder="1" applyAlignment="1">
      <alignment horizontal="center" vertical="center"/>
    </xf>
    <xf numFmtId="0" fontId="13" fillId="9" borderId="7" xfId="2" applyFont="1" applyFill="1" applyBorder="1" applyAlignment="1">
      <alignment horizontal="center" vertical="center" wrapText="1"/>
    </xf>
    <xf numFmtId="0" fontId="13" fillId="9" borderId="10" xfId="2" applyFont="1" applyFill="1" applyBorder="1" applyAlignment="1">
      <alignment horizontal="center" vertical="center" wrapText="1"/>
    </xf>
    <xf numFmtId="49" fontId="13" fillId="9" borderId="61" xfId="2" applyNumberFormat="1" applyFont="1" applyFill="1" applyBorder="1" applyAlignment="1">
      <alignment horizontal="center" vertical="center"/>
    </xf>
    <xf numFmtId="49" fontId="13" fillId="9" borderId="15" xfId="2" applyNumberFormat="1" applyFont="1" applyFill="1" applyBorder="1" applyAlignment="1">
      <alignment horizontal="center" vertical="center"/>
    </xf>
    <xf numFmtId="49" fontId="13" fillId="9" borderId="7" xfId="3" applyNumberFormat="1" applyFont="1" applyFill="1" applyBorder="1" applyAlignment="1">
      <alignment horizontal="center" vertical="center" wrapText="1"/>
    </xf>
    <xf numFmtId="49" fontId="13" fillId="9" borderId="10" xfId="3" applyNumberFormat="1" applyFont="1" applyFill="1" applyBorder="1" applyAlignment="1">
      <alignment horizontal="center" vertical="center" wrapText="1"/>
    </xf>
    <xf numFmtId="0" fontId="5" fillId="2" borderId="0" xfId="2" applyFont="1" applyFill="1" applyAlignment="1">
      <alignment horizontal="center" vertical="center"/>
    </xf>
    <xf numFmtId="0" fontId="6" fillId="2" borderId="55" xfId="2" applyFont="1" applyFill="1" applyBorder="1" applyAlignment="1">
      <alignment horizontal="right"/>
    </xf>
    <xf numFmtId="0" fontId="6" fillId="2" borderId="56" xfId="2" applyFont="1" applyFill="1" applyBorder="1" applyAlignment="1">
      <alignment horizontal="right"/>
    </xf>
    <xf numFmtId="0" fontId="6" fillId="2" borderId="57" xfId="2" applyFont="1" applyFill="1" applyBorder="1" applyAlignment="1">
      <alignment horizontal="right"/>
    </xf>
    <xf numFmtId="49" fontId="26" fillId="8" borderId="19" xfId="0" applyNumberFormat="1" applyFont="1" applyFill="1" applyBorder="1" applyAlignment="1">
      <alignment horizontal="center" vertical="center" wrapText="1"/>
    </xf>
    <xf numFmtId="49" fontId="26" fillId="8" borderId="20" xfId="0" applyNumberFormat="1" applyFont="1" applyFill="1" applyBorder="1" applyAlignment="1">
      <alignment horizontal="center" vertical="center" wrapText="1"/>
    </xf>
    <xf numFmtId="49" fontId="26" fillId="8" borderId="21" xfId="0" applyNumberFormat="1" applyFont="1" applyFill="1" applyBorder="1" applyAlignment="1">
      <alignment horizontal="center" vertical="center" wrapText="1"/>
    </xf>
    <xf numFmtId="0" fontId="33" fillId="0" borderId="0" xfId="0" applyFont="1" applyAlignment="1">
      <alignment horizontal="left" wrapText="1"/>
    </xf>
    <xf numFmtId="0" fontId="31" fillId="0" borderId="0" xfId="0" applyFont="1" applyAlignment="1">
      <alignment horizontal="center" wrapText="1"/>
    </xf>
    <xf numFmtId="0" fontId="33" fillId="0" borderId="0" xfId="0" applyFont="1" applyAlignment="1">
      <alignment horizontal="left" vertical="center" wrapText="1"/>
    </xf>
    <xf numFmtId="0" fontId="33" fillId="0" borderId="43" xfId="0" applyFont="1" applyBorder="1" applyAlignment="1">
      <alignment horizontal="center" wrapText="1"/>
    </xf>
    <xf numFmtId="0" fontId="7" fillId="4" borderId="19" xfId="0" applyFont="1" applyFill="1" applyBorder="1" applyAlignment="1">
      <alignment horizontal="center" vertical="center"/>
    </xf>
    <xf numFmtId="0" fontId="7" fillId="4" borderId="20" xfId="0" applyFont="1" applyFill="1" applyBorder="1" applyAlignment="1">
      <alignment horizontal="center" vertical="center"/>
    </xf>
    <xf numFmtId="0" fontId="7" fillId="4" borderId="21" xfId="0" applyFont="1" applyFill="1" applyBorder="1" applyAlignment="1">
      <alignment horizontal="center" vertical="center"/>
    </xf>
    <xf numFmtId="0" fontId="7" fillId="4" borderId="11" xfId="0" applyFont="1" applyFill="1" applyBorder="1" applyAlignment="1">
      <alignment horizontal="center" vertical="center"/>
    </xf>
    <xf numFmtId="0" fontId="3" fillId="0" borderId="12" xfId="2" applyFont="1" applyBorder="1" applyAlignment="1">
      <alignment horizontal="center"/>
    </xf>
    <xf numFmtId="0" fontId="3" fillId="0" borderId="13" xfId="2" applyFont="1" applyBorder="1" applyAlignment="1">
      <alignment horizontal="center"/>
    </xf>
    <xf numFmtId="0" fontId="3" fillId="0" borderId="14" xfId="2" applyFont="1" applyBorder="1" applyAlignment="1">
      <alignment horizontal="center"/>
    </xf>
    <xf numFmtId="0" fontId="37" fillId="2" borderId="1" xfId="2" applyFont="1" applyFill="1" applyBorder="1" applyAlignment="1">
      <alignment horizontal="center" vertical="center"/>
    </xf>
    <xf numFmtId="0" fontId="37" fillId="2" borderId="0" xfId="2" applyFont="1" applyFill="1" applyAlignment="1">
      <alignment horizontal="center" vertical="center"/>
    </xf>
    <xf numFmtId="0" fontId="37" fillId="2" borderId="2" xfId="2" applyFont="1" applyFill="1" applyBorder="1" applyAlignment="1">
      <alignment horizontal="center" vertical="center"/>
    </xf>
    <xf numFmtId="0" fontId="6" fillId="2" borderId="1" xfId="2" applyFont="1" applyFill="1" applyBorder="1" applyAlignment="1">
      <alignment horizontal="right"/>
    </xf>
    <xf numFmtId="0" fontId="6" fillId="2" borderId="0" xfId="2" applyFont="1" applyFill="1" applyAlignment="1">
      <alignment horizontal="right"/>
    </xf>
    <xf numFmtId="0" fontId="6" fillId="2" borderId="2" xfId="2" applyFont="1" applyFill="1" applyBorder="1" applyAlignment="1">
      <alignment horizontal="right"/>
    </xf>
    <xf numFmtId="0" fontId="15" fillId="0" borderId="0" xfId="7"/>
  </cellXfs>
  <cellStyles count="11">
    <cellStyle name="Moeda" xfId="8" builtinId="4"/>
    <cellStyle name="Normal" xfId="0" builtinId="0"/>
    <cellStyle name="Normal 2" xfId="9" xr:uid="{00000000-0005-0000-0000-000003000000}"/>
    <cellStyle name="Normal 2 2 2" xfId="10" xr:uid="{00000000-0005-0000-0000-000004000000}"/>
    <cellStyle name="Normal 21" xfId="2" xr:uid="{00000000-0005-0000-0000-000005000000}"/>
    <cellStyle name="Normal 23 2" xfId="7" xr:uid="{00000000-0005-0000-0000-000006000000}"/>
    <cellStyle name="Normal 4 10" xfId="4" xr:uid="{00000000-0005-0000-0000-000007000000}"/>
    <cellStyle name="Normal_Blocos" xfId="6" xr:uid="{00000000-0005-0000-0000-000008000000}"/>
    <cellStyle name="Porcentagem" xfId="1" builtinId="5"/>
    <cellStyle name="Porcentagem 2" xfId="5" xr:uid="{00000000-0005-0000-0000-00000A000000}"/>
    <cellStyle name="Vírgula" xfId="3" builtinId="3"/>
  </cellStyles>
  <dxfs count="70">
    <dxf>
      <fill>
        <gradientFill degree="90">
          <stop position="0">
            <color theme="0"/>
          </stop>
          <stop position="1">
            <color theme="6" tint="-0.25098422193060094"/>
          </stop>
        </gradientFill>
      </fill>
    </dxf>
    <dxf>
      <fill>
        <gradientFill degree="90">
          <stop position="0">
            <color theme="0"/>
          </stop>
          <stop position="1">
            <color theme="6" tint="-0.25098422193060094"/>
          </stop>
        </gradientFill>
      </fill>
    </dxf>
    <dxf>
      <fill>
        <gradientFill degree="90">
          <stop position="0">
            <color theme="0"/>
          </stop>
          <stop position="1">
            <color theme="6" tint="-0.25098422193060094"/>
          </stop>
        </gradientFill>
      </fill>
    </dxf>
    <dxf>
      <fill>
        <gradientFill degree="90">
          <stop position="0">
            <color theme="0"/>
          </stop>
          <stop position="1">
            <color theme="6" tint="-0.25098422193060094"/>
          </stop>
        </gradientFill>
      </fill>
    </dxf>
    <dxf>
      <fill>
        <gradientFill degree="90">
          <stop position="0">
            <color theme="0"/>
          </stop>
          <stop position="1">
            <color theme="4"/>
          </stop>
        </gradient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0" tint="-0.34998626667073579"/>
      </font>
      <fill>
        <patternFill>
          <bgColor theme="0" tint="-4.9989318521683403E-2"/>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0" tint="-0.34998626667073579"/>
      </font>
      <fill>
        <patternFill>
          <bgColor theme="0" tint="-4.9989318521683403E-2"/>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0" tint="-0.34998626667073579"/>
      </font>
      <fill>
        <patternFill>
          <bgColor theme="0" tint="-4.9989318521683403E-2"/>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0" tint="-0.34998626667073579"/>
      </font>
      <fill>
        <patternFill>
          <bgColor theme="0" tint="-4.9989318521683403E-2"/>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0" tint="-0.34998626667073579"/>
      </font>
      <fill>
        <patternFill>
          <bgColor theme="0" tint="-4.9989318521683403E-2"/>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0" tint="-0.34998626667073579"/>
      </font>
      <fill>
        <patternFill>
          <bgColor theme="0" tint="-4.9989318521683403E-2"/>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0" tint="-0.34998626667073579"/>
      </font>
      <fill>
        <patternFill>
          <bgColor theme="0" tint="-4.9989318521683403E-2"/>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0" tint="-0.34998626667073579"/>
      </font>
      <fill>
        <patternFill>
          <bgColor theme="0" tint="-4.9989318521683403E-2"/>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0" tint="-0.34998626667073579"/>
      </font>
      <fill>
        <patternFill>
          <bgColor theme="0" tint="-4.9989318521683403E-2"/>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0" tint="-0.34998626667073579"/>
      </font>
      <fill>
        <patternFill>
          <bgColor theme="0" tint="-4.9989318521683403E-2"/>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0" tint="-0.34998626667073579"/>
      </font>
      <fill>
        <patternFill>
          <bgColor theme="0" tint="-4.9989318521683403E-2"/>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0" tint="-0.34998626667073579"/>
      </font>
      <fill>
        <patternFill>
          <bgColor theme="0" tint="-4.9989318521683403E-2"/>
        </patternFill>
      </fill>
    </dxf>
    <dxf>
      <font>
        <b/>
        <i val="0"/>
        <color rgb="FFFF0000"/>
      </font>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0" tint="-0.34998626667073579"/>
      </font>
      <fill>
        <patternFill>
          <bgColor theme="0" tint="-4.9989318521683403E-2"/>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0" tint="-0.34998626667073579"/>
      </font>
      <fill>
        <patternFill>
          <bgColor theme="0" tint="-4.9989318521683403E-2"/>
        </patternFill>
      </fill>
    </dxf>
    <dxf>
      <font>
        <b/>
        <i val="0"/>
        <color rgb="FF0070C0"/>
      </font>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0" tint="-0.34998626667073579"/>
      </font>
      <fill>
        <patternFill>
          <bgColor theme="0" tint="-4.9989318521683403E-2"/>
        </patternFill>
      </fill>
    </dxf>
    <dxf>
      <font>
        <color auto="1"/>
      </font>
      <fill>
        <patternFill>
          <bgColor theme="7" tint="0.79998168889431442"/>
        </patternFill>
      </fill>
    </dxf>
    <dxf>
      <font>
        <color auto="1"/>
      </font>
      <fill>
        <patternFill>
          <bgColor theme="7" tint="0.59996337778862885"/>
        </patternFill>
      </fill>
    </dxf>
    <dxf>
      <font>
        <color auto="1"/>
      </font>
      <fill>
        <patternFill>
          <bgColor theme="7" tint="0.39994506668294322"/>
        </patternFill>
      </fill>
    </dxf>
  </dxfs>
  <tableStyles count="0" defaultTableStyle="TableStyleMedium2" defaultPivotStyle="PivotStyleLight16"/>
  <colors>
    <mruColors>
      <color rgb="FF66FFFF"/>
      <color rgb="FFFF66FF"/>
      <color rgb="FFFFEB9C"/>
      <color rgb="FFFFCCCC"/>
      <color rgb="FFC6EF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6.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xdr:col>
      <xdr:colOff>342900</xdr:colOff>
      <xdr:row>12</xdr:row>
      <xdr:rowOff>109537</xdr:rowOff>
    </xdr:from>
    <xdr:ext cx="1856662" cy="318036"/>
    <mc:AlternateContent xmlns:mc="http://schemas.openxmlformats.org/markup-compatibility/2006" xmlns:a14="http://schemas.microsoft.com/office/drawing/2010/main">
      <mc:Choice Requires="a14">
        <xdr:sp macro="" textlink="">
          <xdr:nvSpPr>
            <xdr:cNvPr id="2" name="CaixaDeTexto 1">
              <a:extLst>
                <a:ext uri="{FF2B5EF4-FFF2-40B4-BE49-F238E27FC236}">
                  <a16:creationId xmlns:a16="http://schemas.microsoft.com/office/drawing/2014/main" id="{45FA9C94-D94E-4434-A1B6-08216FEC78D2}"/>
                </a:ext>
              </a:extLst>
            </xdr:cNvPr>
            <xdr:cNvSpPr txBox="1"/>
          </xdr:nvSpPr>
          <xdr:spPr>
            <a:xfrm>
              <a:off x="1381125" y="4452937"/>
              <a:ext cx="1856662" cy="3180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pt-BR" sz="1100" b="0" i="1">
                        <a:latin typeface="Cambria Math" panose="02040503050406030204" pitchFamily="18" charset="0"/>
                      </a:rPr>
                      <m:t>𝐵𝐷𝐼</m:t>
                    </m:r>
                    <m:r>
                      <a:rPr lang="pt-BR" sz="1100" b="0" i="1">
                        <a:latin typeface="Cambria Math" panose="02040503050406030204" pitchFamily="18" charset="0"/>
                      </a:rPr>
                      <m:t>=</m:t>
                    </m:r>
                    <m:f>
                      <m:fPr>
                        <m:ctrlPr>
                          <a:rPr lang="pt-BR" sz="1100" b="0" i="1">
                            <a:latin typeface="Cambria Math" panose="02040503050406030204" pitchFamily="18" charset="0"/>
                          </a:rPr>
                        </m:ctrlPr>
                      </m:fPr>
                      <m:num>
                        <m:r>
                          <a:rPr lang="pt-BR" sz="1100" b="0" i="1">
                            <a:latin typeface="Cambria Math" panose="02040503050406030204" pitchFamily="18" charset="0"/>
                          </a:rPr>
                          <m:t>1+</m:t>
                        </m:r>
                        <m:r>
                          <a:rPr lang="pt-BR" sz="1100" b="0" i="1">
                            <a:latin typeface="Cambria Math" panose="02040503050406030204" pitchFamily="18" charset="0"/>
                          </a:rPr>
                          <m:t>𝐴</m:t>
                        </m:r>
                        <m:r>
                          <a:rPr lang="pt-BR" sz="1100" b="0" i="1">
                            <a:latin typeface="Cambria Math" panose="02040503050406030204" pitchFamily="18" charset="0"/>
                          </a:rPr>
                          <m:t>+</m:t>
                        </m:r>
                        <m:r>
                          <a:rPr lang="pt-BR" sz="1100" b="0" i="1">
                            <a:latin typeface="Cambria Math" panose="02040503050406030204" pitchFamily="18" charset="0"/>
                          </a:rPr>
                          <m:t>𝐵</m:t>
                        </m:r>
                        <m:r>
                          <a:rPr lang="pt-BR" sz="1100" b="0" i="1">
                            <a:latin typeface="Cambria Math" panose="02040503050406030204" pitchFamily="18" charset="0"/>
                          </a:rPr>
                          <m:t>+</m:t>
                        </m:r>
                        <m:r>
                          <a:rPr lang="pt-BR" sz="1100" b="0" i="1">
                            <a:latin typeface="Cambria Math" panose="02040503050406030204" pitchFamily="18" charset="0"/>
                          </a:rPr>
                          <m:t>𝐷</m:t>
                        </m:r>
                        <m:r>
                          <a:rPr lang="pt-BR" sz="1100" b="0" i="1">
                            <a:latin typeface="Cambria Math" panose="02040503050406030204" pitchFamily="18" charset="0"/>
                          </a:rPr>
                          <m:t>+</m:t>
                        </m:r>
                        <m:r>
                          <a:rPr lang="pt-BR" sz="1100" b="0" i="1">
                            <a:latin typeface="Cambria Math" panose="02040503050406030204" pitchFamily="18" charset="0"/>
                          </a:rPr>
                          <m:t>𝐸</m:t>
                        </m:r>
                        <m:r>
                          <a:rPr lang="pt-BR" sz="1100" b="0" i="1">
                            <a:latin typeface="Cambria Math" panose="02040503050406030204" pitchFamily="18" charset="0"/>
                          </a:rPr>
                          <m:t>+</m:t>
                        </m:r>
                        <m:r>
                          <a:rPr lang="pt-BR" sz="1100" b="0" i="1">
                            <a:latin typeface="Cambria Math" panose="02040503050406030204" pitchFamily="18" charset="0"/>
                          </a:rPr>
                          <m:t>𝐹</m:t>
                        </m:r>
                      </m:num>
                      <m:den>
                        <m:r>
                          <a:rPr lang="pt-BR" sz="1100" b="0" i="1">
                            <a:latin typeface="Cambria Math" panose="02040503050406030204" pitchFamily="18" charset="0"/>
                          </a:rPr>
                          <m:t>1−</m:t>
                        </m:r>
                        <m:r>
                          <a:rPr lang="pt-BR" sz="1100" b="0" i="1">
                            <a:latin typeface="Cambria Math" panose="02040503050406030204" pitchFamily="18" charset="0"/>
                          </a:rPr>
                          <m:t>𝐶</m:t>
                        </m:r>
                      </m:den>
                    </m:f>
                  </m:oMath>
                </m:oMathPara>
              </a14:m>
              <a:endParaRPr lang="pt-BR" sz="1100"/>
            </a:p>
          </xdr:txBody>
        </xdr:sp>
      </mc:Choice>
      <mc:Fallback xmlns="">
        <xdr:sp macro="" textlink="">
          <xdr:nvSpPr>
            <xdr:cNvPr id="2" name="CaixaDeTexto 1">
              <a:extLst>
                <a:ext uri="{FF2B5EF4-FFF2-40B4-BE49-F238E27FC236}">
                  <a16:creationId xmlns:a16="http://schemas.microsoft.com/office/drawing/2014/main" id="{45FA9C94-D94E-4434-A1B6-08216FEC78D2}"/>
                </a:ext>
              </a:extLst>
            </xdr:cNvPr>
            <xdr:cNvSpPr txBox="1"/>
          </xdr:nvSpPr>
          <xdr:spPr>
            <a:xfrm>
              <a:off x="1381125" y="4452937"/>
              <a:ext cx="1856662" cy="3180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pt-BR" sz="1100" b="0" i="0">
                  <a:latin typeface="Cambria Math" panose="02040503050406030204" pitchFamily="18" charset="0"/>
                </a:rPr>
                <a:t>𝐵𝐷𝐼=(1+𝐴+𝐵+𝐷+𝐸+𝐹)/(1−𝐶)</a:t>
              </a:r>
              <a:endParaRPr lang="pt-BR" sz="1100"/>
            </a:p>
          </xdr:txBody>
        </xdr:sp>
      </mc:Fallback>
    </mc:AlternateContent>
    <xdr:clientData/>
  </xdr:oneCellAnchor>
  <xdr:twoCellAnchor editAs="oneCell">
    <xdr:from>
      <xdr:col>0</xdr:col>
      <xdr:colOff>104776</xdr:colOff>
      <xdr:row>0</xdr:row>
      <xdr:rowOff>120650</xdr:rowOff>
    </xdr:from>
    <xdr:to>
      <xdr:col>1</xdr:col>
      <xdr:colOff>137959</xdr:colOff>
      <xdr:row>0</xdr:row>
      <xdr:rowOff>1143000</xdr:rowOff>
    </xdr:to>
    <xdr:pic>
      <xdr:nvPicPr>
        <xdr:cNvPr id="4" name="Imagem 3">
          <a:extLst>
            <a:ext uri="{FF2B5EF4-FFF2-40B4-BE49-F238E27FC236}">
              <a16:creationId xmlns:a16="http://schemas.microsoft.com/office/drawing/2014/main" id="{D8A4FCA9-079A-448A-910B-67D328BB55A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6" y="120650"/>
          <a:ext cx="1071408" cy="1022350"/>
        </a:xfrm>
        <a:prstGeom prst="rect">
          <a:avLst/>
        </a:prstGeom>
      </xdr:spPr>
    </xdr:pic>
    <xdr:clientData/>
  </xdr:twoCellAnchor>
  <xdr:twoCellAnchor>
    <xdr:from>
      <xdr:col>1</xdr:col>
      <xdr:colOff>190499</xdr:colOff>
      <xdr:row>0</xdr:row>
      <xdr:rowOff>57150</xdr:rowOff>
    </xdr:from>
    <xdr:to>
      <xdr:col>5</xdr:col>
      <xdr:colOff>971550</xdr:colOff>
      <xdr:row>0</xdr:row>
      <xdr:rowOff>1189825</xdr:rowOff>
    </xdr:to>
    <xdr:sp macro="" textlink="">
      <xdr:nvSpPr>
        <xdr:cNvPr id="5" name="CaixaDeTexto 4">
          <a:extLst>
            <a:ext uri="{FF2B5EF4-FFF2-40B4-BE49-F238E27FC236}">
              <a16:creationId xmlns:a16="http://schemas.microsoft.com/office/drawing/2014/main" id="{DB7A7337-A49D-4A2D-B3DC-19CC6DBB5815}"/>
            </a:ext>
          </a:extLst>
        </xdr:cNvPr>
        <xdr:cNvSpPr txBox="1"/>
      </xdr:nvSpPr>
      <xdr:spPr>
        <a:xfrm>
          <a:off x="1228724" y="57150"/>
          <a:ext cx="6686551" cy="1132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200" b="1"/>
            <a:t>GOVERNO DO ESTADO DO ESPÍRITO SANTO</a:t>
          </a:r>
        </a:p>
        <a:p>
          <a:r>
            <a:rPr lang="pt-BR" sz="1000"/>
            <a:t>SECRETARIA DE SANEAMENTO, HABITAÇÃO E DESENVOLVIMENTO URBANO</a:t>
          </a:r>
        </a:p>
        <a:p>
          <a:endParaRPr lang="pt-BR" sz="1100"/>
        </a:p>
        <a:p>
          <a:r>
            <a:rPr lang="pt-BR" sz="1100" b="1"/>
            <a:t>COMPOSIÇÃO DE BDI</a:t>
          </a:r>
        </a:p>
        <a:p>
          <a:r>
            <a:rPr lang="pt-BR" sz="1100" b="1">
              <a:solidFill>
                <a:schemeClr val="dk1"/>
              </a:solidFill>
              <a:effectLst/>
              <a:latin typeface="+mn-lt"/>
              <a:ea typeface="+mn-ea"/>
              <a:cs typeface="+mn-cs"/>
            </a:rPr>
            <a:t>Contratação de Empresa para Prestação de Serviços de Desassoreamento e Limpeza de Canais, Córregos, Rios e Galerias de Drenagem Situados no Estado do Espírito Santo, Incluindo Transporte para Aterro Sanitário</a:t>
          </a:r>
          <a:endParaRPr lang="pt-BR" sz="1100">
            <a:solidFill>
              <a:schemeClr val="dk1"/>
            </a:solidFill>
            <a:effectLst/>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79064</xdr:colOff>
      <xdr:row>0</xdr:row>
      <xdr:rowOff>107701</xdr:rowOff>
    </xdr:from>
    <xdr:to>
      <xdr:col>2</xdr:col>
      <xdr:colOff>565511</xdr:colOff>
      <xdr:row>5</xdr:row>
      <xdr:rowOff>133848</xdr:rowOff>
    </xdr:to>
    <xdr:pic>
      <xdr:nvPicPr>
        <xdr:cNvPr id="2" name="Imagem 1">
          <a:extLst>
            <a:ext uri="{FF2B5EF4-FFF2-40B4-BE49-F238E27FC236}">
              <a16:creationId xmlns:a16="http://schemas.microsoft.com/office/drawing/2014/main" id="{831F1FFE-F4A9-4731-A667-559A9AA7E5C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2231" y="107701"/>
          <a:ext cx="1269613" cy="1211480"/>
        </a:xfrm>
        <a:prstGeom prst="rect">
          <a:avLst/>
        </a:prstGeom>
      </xdr:spPr>
    </xdr:pic>
    <xdr:clientData/>
  </xdr:twoCellAnchor>
  <xdr:twoCellAnchor>
    <xdr:from>
      <xdr:col>2</xdr:col>
      <xdr:colOff>656167</xdr:colOff>
      <xdr:row>0</xdr:row>
      <xdr:rowOff>44201</xdr:rowOff>
    </xdr:from>
    <xdr:to>
      <xdr:col>6</xdr:col>
      <xdr:colOff>1005417</xdr:colOff>
      <xdr:row>5</xdr:row>
      <xdr:rowOff>201083</xdr:rowOff>
    </xdr:to>
    <xdr:sp macro="" textlink="">
      <xdr:nvSpPr>
        <xdr:cNvPr id="3" name="CaixaDeTexto 2">
          <a:extLst>
            <a:ext uri="{FF2B5EF4-FFF2-40B4-BE49-F238E27FC236}">
              <a16:creationId xmlns:a16="http://schemas.microsoft.com/office/drawing/2014/main" id="{5F2C9442-E950-40FD-B9BD-2CCE0BB8406F}"/>
            </a:ext>
          </a:extLst>
        </xdr:cNvPr>
        <xdr:cNvSpPr txBox="1"/>
      </xdr:nvSpPr>
      <xdr:spPr>
        <a:xfrm>
          <a:off x="2222500" y="44201"/>
          <a:ext cx="6159500" cy="13422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200" b="1"/>
            <a:t>GOVERNO DO ESTADO DO ESPÍRITO SANTO</a:t>
          </a:r>
        </a:p>
        <a:p>
          <a:r>
            <a:rPr lang="pt-BR" sz="1000"/>
            <a:t>SECRETARIA DE SANEAMENTO, HABITAÇÃO E DESENVOLVIMENTO URBANO</a:t>
          </a:r>
        </a:p>
        <a:p>
          <a:endParaRPr lang="pt-BR" sz="1100"/>
        </a:p>
        <a:p>
          <a:r>
            <a:rPr lang="pt-BR" sz="1100" b="1"/>
            <a:t>PLANILHA ORÇAMENTÁRIA</a:t>
          </a:r>
        </a:p>
        <a:p>
          <a:r>
            <a:rPr lang="pt-BR" sz="1100" b="1">
              <a:solidFill>
                <a:schemeClr val="dk1"/>
              </a:solidFill>
              <a:effectLst/>
              <a:latin typeface="+mn-lt"/>
              <a:ea typeface="+mn-ea"/>
              <a:cs typeface="+mn-cs"/>
            </a:rPr>
            <a:t>Contratação de Empresa para Prestação de Serviços de Desassoreamento e Limpeza de Canais, Córregos, Rios e Galerias de Drenagem Situados no Estado do Espírito Santo, Incluindo Transporte para Aterro Sanitário</a:t>
          </a:r>
          <a:endParaRPr lang="pt-BR" sz="1100">
            <a:solidFill>
              <a:schemeClr val="dk1"/>
            </a:solidFill>
            <a:effectLst/>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333376</xdr:colOff>
      <xdr:row>0</xdr:row>
      <xdr:rowOff>120650</xdr:rowOff>
    </xdr:from>
    <xdr:to>
      <xdr:col>1</xdr:col>
      <xdr:colOff>561976</xdr:colOff>
      <xdr:row>0</xdr:row>
      <xdr:rowOff>1211314</xdr:rowOff>
    </xdr:to>
    <xdr:pic>
      <xdr:nvPicPr>
        <xdr:cNvPr id="3" name="Imagem 2">
          <a:extLst>
            <a:ext uri="{FF2B5EF4-FFF2-40B4-BE49-F238E27FC236}">
              <a16:creationId xmlns:a16="http://schemas.microsoft.com/office/drawing/2014/main" id="{8F27D510-60C4-4337-A3A8-611C57C417E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3376" y="120650"/>
          <a:ext cx="1143000" cy="1090664"/>
        </a:xfrm>
        <a:prstGeom prst="rect">
          <a:avLst/>
        </a:prstGeom>
      </xdr:spPr>
    </xdr:pic>
    <xdr:clientData/>
  </xdr:twoCellAnchor>
  <xdr:twoCellAnchor>
    <xdr:from>
      <xdr:col>1</xdr:col>
      <xdr:colOff>666750</xdr:colOff>
      <xdr:row>0</xdr:row>
      <xdr:rowOff>66675</xdr:rowOff>
    </xdr:from>
    <xdr:to>
      <xdr:col>8</xdr:col>
      <xdr:colOff>828675</xdr:colOff>
      <xdr:row>1</xdr:row>
      <xdr:rowOff>142065</xdr:rowOff>
    </xdr:to>
    <xdr:sp macro="" textlink="">
      <xdr:nvSpPr>
        <xdr:cNvPr id="4" name="CaixaDeTexto 3">
          <a:extLst>
            <a:ext uri="{FF2B5EF4-FFF2-40B4-BE49-F238E27FC236}">
              <a16:creationId xmlns:a16="http://schemas.microsoft.com/office/drawing/2014/main" id="{AF31FA29-7BF9-4DCC-AD97-23642B3C7C9D}"/>
            </a:ext>
          </a:extLst>
        </xdr:cNvPr>
        <xdr:cNvSpPr txBox="1"/>
      </xdr:nvSpPr>
      <xdr:spPr>
        <a:xfrm>
          <a:off x="1581150" y="66675"/>
          <a:ext cx="6562725" cy="13422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200" b="1"/>
            <a:t>GOVERNO DO ESTADO DO ESPÍRITO SANTO</a:t>
          </a:r>
        </a:p>
        <a:p>
          <a:r>
            <a:rPr lang="pt-BR" sz="1000"/>
            <a:t>SECRETARIA DE SANEAMENTO, HABITAÇÃO E DESENVOLVIMENTO URBANO</a:t>
          </a:r>
        </a:p>
        <a:p>
          <a:endParaRPr lang="pt-BR" sz="1100"/>
        </a:p>
        <a:p>
          <a:r>
            <a:rPr lang="pt-BR" sz="1100" b="1"/>
            <a:t>MEMÓRIA DE CÁLCULO</a:t>
          </a:r>
        </a:p>
        <a:p>
          <a:r>
            <a:rPr lang="pt-BR" sz="1100" b="1">
              <a:solidFill>
                <a:schemeClr val="dk1"/>
              </a:solidFill>
              <a:effectLst/>
              <a:latin typeface="+mn-lt"/>
              <a:ea typeface="+mn-ea"/>
              <a:cs typeface="+mn-cs"/>
            </a:rPr>
            <a:t>Contratação de Empresa para Prestação de Serviços de Desassoreamento e Limpeza de Canais, Córregos, Rios e Galerias de Drenagem Situados no Estado do Espírito Santo, Incluindo Transporte para Aterro Sanitário</a:t>
          </a:r>
          <a:endParaRPr lang="pt-BR" sz="1100">
            <a:solidFill>
              <a:schemeClr val="dk1"/>
            </a:solidFill>
            <a:effectLst/>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110560</xdr:colOff>
      <xdr:row>0</xdr:row>
      <xdr:rowOff>51027</xdr:rowOff>
    </xdr:from>
    <xdr:to>
      <xdr:col>1</xdr:col>
      <xdr:colOff>995022</xdr:colOff>
      <xdr:row>4</xdr:row>
      <xdr:rowOff>78009</xdr:rowOff>
    </xdr:to>
    <xdr:pic>
      <xdr:nvPicPr>
        <xdr:cNvPr id="2" name="Imagem 1">
          <a:extLst>
            <a:ext uri="{FF2B5EF4-FFF2-40B4-BE49-F238E27FC236}">
              <a16:creationId xmlns:a16="http://schemas.microsoft.com/office/drawing/2014/main" id="{0B8B00DB-6EF7-4A3E-B1EE-6E434AE875B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0261" t="18385" r="20450" b="18386"/>
        <a:stretch/>
      </xdr:blipFill>
      <xdr:spPr>
        <a:xfrm>
          <a:off x="110560" y="51027"/>
          <a:ext cx="1313087" cy="101758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527007</xdr:colOff>
      <xdr:row>0</xdr:row>
      <xdr:rowOff>28198</xdr:rowOff>
    </xdr:from>
    <xdr:to>
      <xdr:col>6</xdr:col>
      <xdr:colOff>108100</xdr:colOff>
      <xdr:row>8</xdr:row>
      <xdr:rowOff>59530</xdr:rowOff>
    </xdr:to>
    <xdr:pic>
      <xdr:nvPicPr>
        <xdr:cNvPr id="2" name="Imagem 1">
          <a:extLst>
            <a:ext uri="{FF2B5EF4-FFF2-40B4-BE49-F238E27FC236}">
              <a16:creationId xmlns:a16="http://schemas.microsoft.com/office/drawing/2014/main" id="{4BDD65A1-3036-4C18-9B68-129834079F4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0261" t="18385" r="20450" b="18386"/>
        <a:stretch/>
      </xdr:blipFill>
      <xdr:spPr>
        <a:xfrm>
          <a:off x="7023057" y="28198"/>
          <a:ext cx="1943293" cy="142198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75140</xdr:colOff>
      <xdr:row>0</xdr:row>
      <xdr:rowOff>63500</xdr:rowOff>
    </xdr:from>
    <xdr:to>
      <xdr:col>1</xdr:col>
      <xdr:colOff>847726</xdr:colOff>
      <xdr:row>3</xdr:row>
      <xdr:rowOff>146262</xdr:rowOff>
    </xdr:to>
    <xdr:pic>
      <xdr:nvPicPr>
        <xdr:cNvPr id="2" name="Imagem 1">
          <a:extLst>
            <a:ext uri="{FF2B5EF4-FFF2-40B4-BE49-F238E27FC236}">
              <a16:creationId xmlns:a16="http://schemas.microsoft.com/office/drawing/2014/main" id="{C4B0B012-1CEB-4690-9710-5CA5B400E1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4740" y="63500"/>
          <a:ext cx="772586" cy="73998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156449</xdr:colOff>
      <xdr:row>0</xdr:row>
      <xdr:rowOff>82550</xdr:rowOff>
    </xdr:from>
    <xdr:to>
      <xdr:col>1</xdr:col>
      <xdr:colOff>631438</xdr:colOff>
      <xdr:row>0</xdr:row>
      <xdr:rowOff>1181100</xdr:rowOff>
    </xdr:to>
    <xdr:pic>
      <xdr:nvPicPr>
        <xdr:cNvPr id="3" name="Imagem 2">
          <a:extLst>
            <a:ext uri="{FF2B5EF4-FFF2-40B4-BE49-F238E27FC236}">
              <a16:creationId xmlns:a16="http://schemas.microsoft.com/office/drawing/2014/main" id="{0BB2D3F0-775F-46B7-B450-E1197775433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6449" y="82550"/>
          <a:ext cx="1151264" cy="1098550"/>
        </a:xfrm>
        <a:prstGeom prst="rect">
          <a:avLst/>
        </a:prstGeom>
      </xdr:spPr>
    </xdr:pic>
    <xdr:clientData/>
  </xdr:twoCellAnchor>
  <xdr:twoCellAnchor>
    <xdr:from>
      <xdr:col>2</xdr:col>
      <xdr:colOff>36679</xdr:colOff>
      <xdr:row>0</xdr:row>
      <xdr:rowOff>76201</xdr:rowOff>
    </xdr:from>
    <xdr:to>
      <xdr:col>8</xdr:col>
      <xdr:colOff>790575</xdr:colOff>
      <xdr:row>1</xdr:row>
      <xdr:rowOff>26474</xdr:rowOff>
    </xdr:to>
    <xdr:sp macro="" textlink="">
      <xdr:nvSpPr>
        <xdr:cNvPr id="4" name="CaixaDeTexto 3">
          <a:extLst>
            <a:ext uri="{FF2B5EF4-FFF2-40B4-BE49-F238E27FC236}">
              <a16:creationId xmlns:a16="http://schemas.microsoft.com/office/drawing/2014/main" id="{43E7F9C2-2C18-4CB6-B3C2-43D218D91F15}"/>
            </a:ext>
          </a:extLst>
        </xdr:cNvPr>
        <xdr:cNvSpPr txBox="1"/>
      </xdr:nvSpPr>
      <xdr:spPr>
        <a:xfrm>
          <a:off x="1389229" y="76201"/>
          <a:ext cx="7040396" cy="12170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200" b="1"/>
            <a:t>GOVERNO DO ESTADO DO ESPÍRITO SANTO</a:t>
          </a:r>
        </a:p>
        <a:p>
          <a:r>
            <a:rPr lang="pt-BR" sz="1000"/>
            <a:t>SECRETARIA DE SANEAMENTO, HABITAÇÃO E DESENVOLVIMENTO URBANO</a:t>
          </a:r>
        </a:p>
        <a:p>
          <a:endParaRPr lang="pt-BR" sz="1100"/>
        </a:p>
        <a:p>
          <a:r>
            <a:rPr lang="pt-BR" sz="1100" b="1"/>
            <a:t>COMPOSIÇÃO</a:t>
          </a:r>
          <a:r>
            <a:rPr lang="pt-BR" sz="1100" b="1" baseline="0"/>
            <a:t> DE CUSTO UNITÁRIO</a:t>
          </a:r>
          <a:endParaRPr lang="pt-BR" sz="1100" b="1"/>
        </a:p>
        <a:p>
          <a:r>
            <a:rPr lang="pt-BR" sz="1100" b="1">
              <a:solidFill>
                <a:schemeClr val="dk1"/>
              </a:solidFill>
              <a:effectLst/>
              <a:latin typeface="+mn-lt"/>
              <a:ea typeface="+mn-ea"/>
              <a:cs typeface="+mn-cs"/>
            </a:rPr>
            <a:t>Contratação de Empresa para Prestação de Serviços de Desassoreamento e Limpeza de Canais, Córregos, Rios e Galerias de Drenagem Situados no Estado do Espírito Santo, Incluindo Transporte para Aterro Sanitário</a:t>
          </a:r>
          <a:endParaRPr lang="pt-BR" sz="1100">
            <a:solidFill>
              <a:schemeClr val="dk1"/>
            </a:solidFill>
            <a:effectLst/>
            <a:latin typeface="+mn-lt"/>
            <a:ea typeface="+mn-ea"/>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83634</xdr:colOff>
      <xdr:row>0</xdr:row>
      <xdr:rowOff>47625</xdr:rowOff>
    </xdr:from>
    <xdr:to>
      <xdr:col>1</xdr:col>
      <xdr:colOff>879464</xdr:colOff>
      <xdr:row>5</xdr:row>
      <xdr:rowOff>48786</xdr:rowOff>
    </xdr:to>
    <xdr:pic>
      <xdr:nvPicPr>
        <xdr:cNvPr id="2" name="Imagem 1">
          <a:extLst>
            <a:ext uri="{FF2B5EF4-FFF2-40B4-BE49-F238E27FC236}">
              <a16:creationId xmlns:a16="http://schemas.microsoft.com/office/drawing/2014/main" id="{35F5E3AF-799B-4A10-8A9B-BC73EE5D247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0261" t="18385" r="20450" b="18386"/>
        <a:stretch/>
      </xdr:blipFill>
      <xdr:spPr>
        <a:xfrm>
          <a:off x="83634" y="47625"/>
          <a:ext cx="1843580" cy="129656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210011</xdr:colOff>
      <xdr:row>0</xdr:row>
      <xdr:rowOff>99925</xdr:rowOff>
    </xdr:from>
    <xdr:to>
      <xdr:col>3</xdr:col>
      <xdr:colOff>210010</xdr:colOff>
      <xdr:row>2</xdr:row>
      <xdr:rowOff>273765</xdr:rowOff>
    </xdr:to>
    <xdr:pic>
      <xdr:nvPicPr>
        <xdr:cNvPr id="2" name="Imagem 1">
          <a:extLst>
            <a:ext uri="{FF2B5EF4-FFF2-40B4-BE49-F238E27FC236}">
              <a16:creationId xmlns:a16="http://schemas.microsoft.com/office/drawing/2014/main" id="{2546EAF7-FD8D-4829-8F17-70DFFA07735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0261" t="18385" r="20450" b="18386"/>
        <a:stretch/>
      </xdr:blipFill>
      <xdr:spPr>
        <a:xfrm>
          <a:off x="210011" y="99925"/>
          <a:ext cx="1676399" cy="116444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28576</xdr:rowOff>
    </xdr:from>
    <xdr:to>
      <xdr:col>1</xdr:col>
      <xdr:colOff>1021267</xdr:colOff>
      <xdr:row>5</xdr:row>
      <xdr:rowOff>76201</xdr:rowOff>
    </xdr:to>
    <xdr:pic>
      <xdr:nvPicPr>
        <xdr:cNvPr id="2" name="Imagem 1">
          <a:extLst>
            <a:ext uri="{FF2B5EF4-FFF2-40B4-BE49-F238E27FC236}">
              <a16:creationId xmlns:a16="http://schemas.microsoft.com/office/drawing/2014/main" id="{ADDD1080-E8B0-4E04-B515-A673DC55162C}"/>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0261" t="18385" r="20450" b="18386"/>
        <a:stretch/>
      </xdr:blipFill>
      <xdr:spPr>
        <a:xfrm>
          <a:off x="0" y="28576"/>
          <a:ext cx="1630867" cy="11620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Startup" Target="PLA/Works/MATRIZ/EAP/Curva%201%20folh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vrdvitsa02\dados\Samarco%20-%20Planejamento\Outokumpu\1452Fverde_rev_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uilherme\PROJETOS\PB%20-%20Cabedelo%20Drenagem\!Trecho%20Bacia%20Camboinha\Relat&#243;rio\Produto%2003\Or&#231;amento_Completo%20Camboinh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trab/tecsan/MC-Calc/MC-E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HD%201\Traco%20Forte\Pref.%20Guarapar&#237;\Creche\planilha%20cemei%20Maria%20Gam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durb-db-01\PUB_GT\Emendas%20Parlamentares%202007-revisado%20SEDURB\TUCUM&#195;\MC\TEXTO\Or&#231;a%20e%20Compo%20CACHOEIRA%20DO%20COUT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s>
    <sheetDataSet>
      <sheetData sheetId="0" refreshError="1">
        <row r="11">
          <cell r="F11">
            <v>1</v>
          </cell>
        </row>
        <row r="58">
          <cell r="AG58" t="e">
            <v>#DIV/0!</v>
          </cell>
        </row>
        <row r="60">
          <cell r="AE60" t="e">
            <v>#DIV/0!</v>
          </cell>
          <cell r="AF60" t="e">
            <v>#DIV/0!</v>
          </cell>
          <cell r="AG60" t="e">
            <v>#DIV/0!</v>
          </cell>
        </row>
        <row r="62">
          <cell r="AE62" t="e">
            <v>#DIV/0!</v>
          </cell>
          <cell r="AF62" t="e">
            <v>#DIV/0!</v>
          </cell>
          <cell r="AG62" t="e">
            <v>#DIV/0!</v>
          </cell>
        </row>
        <row r="64">
          <cell r="AE64" t="e">
            <v>#DIV/0!</v>
          </cell>
          <cell r="AF64" t="e">
            <v>#DIV/0!</v>
          </cell>
          <cell r="AG64" t="e">
            <v>#DIV/0!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ETA-Mat"/>
    </sheetNames>
    <sheetDataSet>
      <sheetData sheetId="0" refreshError="1"/>
      <sheetData sheetId="1" refreshError="1"/>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Indice do Orçamento"/>
      <sheetName val="A.2- RESUMO"/>
      <sheetName val="1-MOD"/>
      <sheetName val="anexo 3 mod"/>
      <sheetName val="13-MAT-FERR"/>
      <sheetName val="14-MAT.SEG "/>
      <sheetName val="15-DIVERSOS"/>
      <sheetName val="16-EQUIP."/>
      <sheetName val="anexo 7 eq"/>
      <sheetName val="17-MOI"/>
      <sheetName val="anexo 4 moi"/>
      <sheetName val="18-CANTEIRO "/>
      <sheetName val="19-TRANSP.PESSOAL"/>
      <sheetName val="20-MOB-DESMOB "/>
      <sheetName val="21-REFEICAO"/>
      <sheetName val="22-VARIOS"/>
      <sheetName val="23-TERCEIROS"/>
      <sheetName val="A- coef definido Serviços"/>
      <sheetName val="A1-coef definido  Terceiros"/>
      <sheetName val="A1-coef defin. Resumo(Ser+Terc)"/>
      <sheetName val="A.3 - CASH_FLOW (4)"/>
      <sheetName val="CURVA-S"/>
      <sheetName val="anexo 1 cro"/>
      <sheetName val="anexo 1 cro (2)"/>
      <sheetName val="A.3 - CASH_FLOW (2)"/>
      <sheetName val="A.3 - CASH_FLOW"/>
      <sheetName val="A.3 - CASH_FLOW (3)"/>
      <sheetName val="A.3 GRAF-CASH-FLOW"/>
    </sheetNames>
    <sheetDataSet>
      <sheetData sheetId="0"/>
      <sheetData sheetId="1"/>
      <sheetData sheetId="2"/>
      <sheetData sheetId="3"/>
      <sheetData sheetId="4" refreshError="1"/>
      <sheetData sheetId="5"/>
      <sheetData sheetId="6"/>
      <sheetData sheetId="7"/>
      <sheetData sheetId="8"/>
      <sheetData sheetId="9" refreshError="1"/>
      <sheetData sheetId="10"/>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API - Old"/>
      <sheetName val="RESUMO"/>
      <sheetName val="SINAPI"/>
      <sheetName val="Planilha - COMPLETA"/>
      <sheetName val="Volumes pavimentação"/>
      <sheetName val="Resumo Pav Joao Lelis"/>
      <sheetName val="Resumo Pav Heriberto"/>
      <sheetName val="Resumo Pav Ferrea"/>
      <sheetName val="Resumo Pav Maria"/>
      <sheetName val="Resumo Pav Nilo"/>
      <sheetName val="Resumo Pav Augusto"/>
      <sheetName val="Resumo Pav Antonia"/>
      <sheetName val="Resumo Pav Sabino"/>
      <sheetName val="Resumo Pav Marcia"/>
      <sheetName val="Resumo Pav Cleberto"/>
      <sheetName val="Resumo Pav Clodoaldo"/>
      <sheetName val="QUANT. PVs e BL Trecho"/>
      <sheetName val="Quantitativos - BOCAS_DE_LOBO"/>
      <sheetName val="Resumo Galerias MODELO"/>
      <sheetName val="BACIA A"/>
      <sheetName val="BACIA B"/>
      <sheetName val="BACIA C"/>
      <sheetName val="Resumo Coletor 1a"/>
      <sheetName val="Resumo Coletor 2a"/>
      <sheetName val="Resumo Coletor 3a"/>
      <sheetName val="Resumo Coletor 04a"/>
      <sheetName val="Resumo Coletor 01b"/>
      <sheetName val="Resumo Coletor 1c"/>
      <sheetName val="Resumo Coletor 2c"/>
      <sheetName val="Resumo Coletor  3c"/>
      <sheetName val="Resumo Coletor 4c"/>
      <sheetName val="Resumo Coletor Final"/>
      <sheetName val="SICRO 2"/>
      <sheetName val="BDI-PAVIMENTAÇÃO"/>
      <sheetName val="BDI-DRENAGEM"/>
      <sheetName val="Resumo Composições"/>
      <sheetName val="Composição - Drenagem"/>
      <sheetName val="Cubacao PVs"/>
      <sheetName val="Composições - BOCAS DE LOBO"/>
      <sheetName val="C2950"/>
      <sheetName val="C2948"/>
      <sheetName val="C2947"/>
      <sheetName val="C0170"/>
      <sheetName val="C73659"/>
      <sheetName val="C92265"/>
      <sheetName val="C72799"/>
      <sheetName val="Quant. Serv. Preliminares"/>
      <sheetName val="Escavação r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9">
          <cell r="F9">
            <v>0.26900000000000002</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 val="composições"/>
      <sheetName val="fornecedores"/>
      <sheetName val="MAT"/>
      <sheetName val="Cronograma"/>
      <sheetName val="Listagem"/>
      <sheetName val="Plan1"/>
    </sheetNames>
    <sheetDataSet>
      <sheetData sheetId="0"/>
      <sheetData sheetId="1"/>
      <sheetData sheetId="2"/>
      <sheetData sheetId="3">
        <row r="3">
          <cell r="A3">
            <v>1000</v>
          </cell>
          <cell r="B3" t="str">
            <v>MÃO DE OBRA ASSALARIADA</v>
          </cell>
        </row>
        <row r="4">
          <cell r="A4">
            <v>101</v>
          </cell>
          <cell r="B4" t="str">
            <v>Pedreiro</v>
          </cell>
          <cell r="C4" t="str">
            <v>h</v>
          </cell>
          <cell r="D4">
            <v>2.004</v>
          </cell>
          <cell r="E4">
            <v>1.67</v>
          </cell>
        </row>
        <row r="5">
          <cell r="A5">
            <v>102</v>
          </cell>
          <cell r="B5" t="str">
            <v>Servente</v>
          </cell>
          <cell r="C5" t="str">
            <v>h</v>
          </cell>
          <cell r="D5">
            <v>1.296</v>
          </cell>
          <cell r="E5">
            <v>1.08</v>
          </cell>
        </row>
        <row r="6">
          <cell r="A6">
            <v>103</v>
          </cell>
          <cell r="B6" t="str">
            <v>Carpinteiro</v>
          </cell>
          <cell r="C6" t="str">
            <v>h</v>
          </cell>
          <cell r="D6">
            <v>2.004</v>
          </cell>
          <cell r="E6">
            <v>1.67</v>
          </cell>
        </row>
        <row r="7">
          <cell r="A7">
            <v>104</v>
          </cell>
          <cell r="B7" t="str">
            <v>Bombeiro</v>
          </cell>
          <cell r="C7" t="str">
            <v>h</v>
          </cell>
          <cell r="D7">
            <v>2.004</v>
          </cell>
          <cell r="E7">
            <v>1.67</v>
          </cell>
        </row>
        <row r="8">
          <cell r="A8">
            <v>105</v>
          </cell>
          <cell r="B8" t="str">
            <v>Eletricista</v>
          </cell>
          <cell r="C8" t="str">
            <v>h</v>
          </cell>
          <cell r="D8">
            <v>2.004</v>
          </cell>
          <cell r="E8">
            <v>1.67</v>
          </cell>
        </row>
        <row r="9">
          <cell r="A9">
            <v>106</v>
          </cell>
          <cell r="B9" t="str">
            <v>Armador</v>
          </cell>
          <cell r="C9" t="str">
            <v>kg</v>
          </cell>
          <cell r="D9">
            <v>0.36</v>
          </cell>
          <cell r="E9">
            <v>0.3</v>
          </cell>
        </row>
        <row r="10">
          <cell r="A10">
            <v>107</v>
          </cell>
          <cell r="B10" t="str">
            <v>Maquinista</v>
          </cell>
          <cell r="C10" t="str">
            <v>h</v>
          </cell>
          <cell r="D10">
            <v>1.776</v>
          </cell>
          <cell r="E10">
            <v>1.48</v>
          </cell>
        </row>
        <row r="11">
          <cell r="A11">
            <v>108</v>
          </cell>
          <cell r="B11" t="str">
            <v>Montador</v>
          </cell>
          <cell r="C11" t="str">
            <v>h</v>
          </cell>
          <cell r="D11">
            <v>1.776</v>
          </cell>
          <cell r="E11">
            <v>1.48</v>
          </cell>
        </row>
        <row r="12">
          <cell r="A12">
            <v>109</v>
          </cell>
          <cell r="B12" t="str">
            <v>Ferreiro</v>
          </cell>
          <cell r="C12" t="str">
            <v>h</v>
          </cell>
          <cell r="D12">
            <v>1.776</v>
          </cell>
          <cell r="E12">
            <v>1.48</v>
          </cell>
        </row>
        <row r="13">
          <cell r="A13">
            <v>110</v>
          </cell>
          <cell r="B13" t="str">
            <v>Ajudante</v>
          </cell>
          <cell r="C13" t="str">
            <v>h</v>
          </cell>
          <cell r="D13">
            <v>1.296</v>
          </cell>
          <cell r="E13">
            <v>1.08</v>
          </cell>
        </row>
        <row r="14">
          <cell r="A14">
            <v>111</v>
          </cell>
          <cell r="B14" t="str">
            <v>Pintor</v>
          </cell>
          <cell r="C14" t="str">
            <v>h</v>
          </cell>
          <cell r="D14">
            <v>1.9320000000000002</v>
          </cell>
          <cell r="E14">
            <v>1.61</v>
          </cell>
        </row>
        <row r="15">
          <cell r="A15">
            <v>112</v>
          </cell>
          <cell r="B15" t="str">
            <v>Telhadista</v>
          </cell>
          <cell r="C15" t="str">
            <v>h</v>
          </cell>
          <cell r="D15">
            <v>2.004</v>
          </cell>
          <cell r="E15">
            <v>1.67</v>
          </cell>
        </row>
        <row r="17">
          <cell r="A17">
            <v>1500</v>
          </cell>
          <cell r="B17" t="str">
            <v>MÃO DE OBRA EMPREITADA</v>
          </cell>
        </row>
        <row r="18">
          <cell r="A18">
            <v>150</v>
          </cell>
          <cell r="B18" t="str">
            <v>Empreitada alvenaria</v>
          </cell>
          <cell r="C18" t="str">
            <v>m2</v>
          </cell>
          <cell r="D18">
            <v>3</v>
          </cell>
          <cell r="E18">
            <v>2</v>
          </cell>
        </row>
        <row r="19">
          <cell r="A19">
            <v>152</v>
          </cell>
          <cell r="B19" t="str">
            <v>Empreitada chapisco interno</v>
          </cell>
          <cell r="C19" t="str">
            <v>m2</v>
          </cell>
          <cell r="D19">
            <v>0.84</v>
          </cell>
          <cell r="E19">
            <v>0.77</v>
          </cell>
        </row>
        <row r="20">
          <cell r="A20">
            <v>154</v>
          </cell>
          <cell r="B20" t="str">
            <v>Empreitada chapisco no jaú</v>
          </cell>
          <cell r="C20" t="str">
            <v>m2</v>
          </cell>
          <cell r="D20">
            <v>0.96000000000000008</v>
          </cell>
          <cell r="E20">
            <v>0.88000000000000012</v>
          </cell>
        </row>
        <row r="21">
          <cell r="A21">
            <v>155</v>
          </cell>
          <cell r="B21" t="str">
            <v>Empreiteiro assentamento de pisos c/ encargos</v>
          </cell>
          <cell r="C21" t="str">
            <v>m2</v>
          </cell>
          <cell r="D21">
            <v>7.2</v>
          </cell>
          <cell r="E21">
            <v>6.6000000000000005</v>
          </cell>
        </row>
        <row r="22">
          <cell r="A22">
            <v>156</v>
          </cell>
          <cell r="B22" t="str">
            <v>Empreitada emboço interno</v>
          </cell>
          <cell r="C22" t="str">
            <v>m2</v>
          </cell>
          <cell r="D22">
            <v>2.4</v>
          </cell>
          <cell r="E22">
            <v>2.2000000000000002</v>
          </cell>
        </row>
        <row r="23">
          <cell r="A23">
            <v>158</v>
          </cell>
          <cell r="B23" t="str">
            <v>Empreitada emboço e chapisco no jaú</v>
          </cell>
          <cell r="C23" t="str">
            <v>m2</v>
          </cell>
          <cell r="D23">
            <v>6</v>
          </cell>
          <cell r="E23">
            <v>5.5</v>
          </cell>
        </row>
        <row r="24">
          <cell r="A24">
            <v>160</v>
          </cell>
          <cell r="B24" t="str">
            <v>Empreitada contrapiso</v>
          </cell>
          <cell r="C24" t="str">
            <v>m2</v>
          </cell>
          <cell r="D24">
            <v>3</v>
          </cell>
          <cell r="E24">
            <v>2.75</v>
          </cell>
        </row>
        <row r="25">
          <cell r="A25">
            <v>162</v>
          </cell>
          <cell r="B25" t="str">
            <v>Empreitada pisos cerâmicos</v>
          </cell>
          <cell r="C25" t="str">
            <v>m2</v>
          </cell>
          <cell r="D25">
            <v>4.8</v>
          </cell>
          <cell r="E25">
            <v>4.4000000000000004</v>
          </cell>
        </row>
        <row r="26">
          <cell r="A26">
            <v>164</v>
          </cell>
          <cell r="B26" t="str">
            <v>Empreitada revestimentos paredes internas</v>
          </cell>
          <cell r="C26" t="str">
            <v>m2</v>
          </cell>
          <cell r="D26">
            <v>4.8</v>
          </cell>
          <cell r="E26">
            <v>4.4000000000000004</v>
          </cell>
        </row>
        <row r="27">
          <cell r="A27">
            <v>166</v>
          </cell>
          <cell r="B27" t="str">
            <v>Empreitada assentamento de aduelas</v>
          </cell>
          <cell r="C27" t="str">
            <v>unid.</v>
          </cell>
          <cell r="D27">
            <v>7.2</v>
          </cell>
          <cell r="E27">
            <v>6.6000000000000005</v>
          </cell>
        </row>
        <row r="28">
          <cell r="A28">
            <v>167</v>
          </cell>
          <cell r="B28" t="str">
            <v>Empreitada assentamento de esquadria de madeira</v>
          </cell>
          <cell r="C28" t="str">
            <v>unid.</v>
          </cell>
          <cell r="D28">
            <v>12</v>
          </cell>
          <cell r="E28">
            <v>11</v>
          </cell>
        </row>
        <row r="29">
          <cell r="A29">
            <v>168</v>
          </cell>
          <cell r="B29" t="str">
            <v>Empreitada pisos de granito/mármore/ardósia</v>
          </cell>
          <cell r="C29" t="str">
            <v>m2</v>
          </cell>
          <cell r="D29">
            <v>9.6</v>
          </cell>
          <cell r="E29">
            <v>8.8000000000000007</v>
          </cell>
        </row>
        <row r="30">
          <cell r="A30">
            <v>169</v>
          </cell>
          <cell r="B30" t="str">
            <v>Empreitada revestimento externo cerâmica 10x10</v>
          </cell>
          <cell r="C30" t="str">
            <v>m2</v>
          </cell>
          <cell r="D30">
            <v>6</v>
          </cell>
          <cell r="E30">
            <v>5.5</v>
          </cell>
        </row>
        <row r="31">
          <cell r="A31">
            <v>170</v>
          </cell>
          <cell r="B31" t="str">
            <v>Empreitada revestimento externo granito</v>
          </cell>
          <cell r="C31" t="str">
            <v>m2</v>
          </cell>
          <cell r="D31">
            <v>14.4</v>
          </cell>
          <cell r="E31">
            <v>13.200000000000001</v>
          </cell>
        </row>
        <row r="32">
          <cell r="A32">
            <v>171</v>
          </cell>
          <cell r="B32" t="str">
            <v>Empreitada assentamento de soleira ou chapim em granito</v>
          </cell>
          <cell r="C32" t="str">
            <v>ml</v>
          </cell>
          <cell r="D32">
            <v>6</v>
          </cell>
          <cell r="E32">
            <v>5.5</v>
          </cell>
        </row>
        <row r="33">
          <cell r="A33">
            <v>180</v>
          </cell>
          <cell r="B33" t="str">
            <v>Empreitada pintura de paredes internas 2 demãos</v>
          </cell>
          <cell r="C33" t="str">
            <v>m2</v>
          </cell>
          <cell r="D33">
            <v>3.6</v>
          </cell>
          <cell r="E33">
            <v>3.3000000000000003</v>
          </cell>
        </row>
        <row r="36">
          <cell r="A36">
            <v>199</v>
          </cell>
          <cell r="B36" t="str">
            <v>Leis Sociais = 125,8% sobre mão-de-obra</v>
          </cell>
          <cell r="D36">
            <v>1.2060440000000001</v>
          </cell>
          <cell r="E36">
            <v>1.2060440000000001</v>
          </cell>
        </row>
        <row r="38">
          <cell r="A38">
            <v>2000</v>
          </cell>
          <cell r="B38" t="str">
            <v>INSUMOS BÁSICOS</v>
          </cell>
        </row>
        <row r="40">
          <cell r="A40">
            <v>201</v>
          </cell>
          <cell r="B40" t="str">
            <v>Cimento</v>
          </cell>
          <cell r="C40" t="str">
            <v>kg</v>
          </cell>
          <cell r="D40">
            <v>0.3</v>
          </cell>
          <cell r="E40">
            <v>0.27500000000000002</v>
          </cell>
        </row>
        <row r="41">
          <cell r="A41">
            <v>202</v>
          </cell>
          <cell r="B41" t="str">
            <v>Areia úmida</v>
          </cell>
          <cell r="C41" t="str">
            <v>m3</v>
          </cell>
          <cell r="D41">
            <v>0</v>
          </cell>
          <cell r="E41">
            <v>0</v>
          </cell>
        </row>
        <row r="42">
          <cell r="A42">
            <v>203</v>
          </cell>
          <cell r="B42" t="str">
            <v>Brita 1/2</v>
          </cell>
          <cell r="C42" t="str">
            <v>m3</v>
          </cell>
          <cell r="D42">
            <v>24</v>
          </cell>
          <cell r="E42">
            <v>22</v>
          </cell>
        </row>
        <row r="43">
          <cell r="A43">
            <v>204</v>
          </cell>
          <cell r="B43" t="str">
            <v>Cal virgem em pó</v>
          </cell>
          <cell r="C43" t="str">
            <v>kg</v>
          </cell>
          <cell r="D43">
            <v>0.12000000000000001</v>
          </cell>
          <cell r="E43">
            <v>0.11000000000000001</v>
          </cell>
        </row>
        <row r="44">
          <cell r="A44">
            <v>205</v>
          </cell>
          <cell r="B44" t="str">
            <v>Cal hidratada</v>
          </cell>
          <cell r="C44" t="str">
            <v>kg</v>
          </cell>
          <cell r="D44">
            <v>0.18</v>
          </cell>
          <cell r="E44">
            <v>0.16500000000000001</v>
          </cell>
        </row>
        <row r="45">
          <cell r="A45">
            <v>206</v>
          </cell>
          <cell r="B45" t="str">
            <v>Impermeabilizante Vedacit</v>
          </cell>
          <cell r="C45" t="str">
            <v>l</v>
          </cell>
          <cell r="D45">
            <v>2.0533333333333337</v>
          </cell>
          <cell r="E45">
            <v>1.8822222222222225</v>
          </cell>
        </row>
        <row r="46">
          <cell r="A46">
            <v>207</v>
          </cell>
          <cell r="B46" t="str">
            <v>Cimentcola Quartzolit</v>
          </cell>
          <cell r="C46" t="str">
            <v>kg</v>
          </cell>
          <cell r="D46">
            <v>0.372</v>
          </cell>
          <cell r="E46">
            <v>0.34100000000000003</v>
          </cell>
        </row>
        <row r="47">
          <cell r="A47">
            <v>208</v>
          </cell>
          <cell r="B47" t="str">
            <v>Supercimentcola Quarzolite</v>
          </cell>
          <cell r="C47" t="str">
            <v>kg</v>
          </cell>
          <cell r="D47">
            <v>0.75600000000000001</v>
          </cell>
          <cell r="E47">
            <v>0.69300000000000006</v>
          </cell>
        </row>
        <row r="48">
          <cell r="A48">
            <v>209</v>
          </cell>
          <cell r="B48" t="str">
            <v>Cimento branco</v>
          </cell>
          <cell r="C48" t="str">
            <v>kg</v>
          </cell>
          <cell r="D48">
            <v>1.56</v>
          </cell>
          <cell r="E48">
            <v>1.4300000000000002</v>
          </cell>
        </row>
        <row r="49">
          <cell r="A49">
            <v>210</v>
          </cell>
          <cell r="B49" t="str">
            <v>Prego 18x24</v>
          </cell>
          <cell r="C49" t="str">
            <v>kg</v>
          </cell>
          <cell r="D49">
            <v>2.64</v>
          </cell>
          <cell r="E49">
            <v>2.4200000000000004</v>
          </cell>
        </row>
        <row r="50">
          <cell r="A50">
            <v>211</v>
          </cell>
          <cell r="B50" t="str">
            <v>tábua de pinho 1x12"</v>
          </cell>
          <cell r="C50" t="str">
            <v>m2</v>
          </cell>
          <cell r="D50">
            <v>8.16</v>
          </cell>
          <cell r="E50">
            <v>7.48</v>
          </cell>
        </row>
        <row r="51">
          <cell r="A51">
            <v>212</v>
          </cell>
          <cell r="B51" t="str">
            <v>tábua de pinho 1x9"</v>
          </cell>
          <cell r="C51" t="str">
            <v>m2</v>
          </cell>
          <cell r="D51">
            <v>8.16</v>
          </cell>
          <cell r="E51">
            <v>7.48</v>
          </cell>
        </row>
        <row r="52">
          <cell r="A52">
            <v>213</v>
          </cell>
          <cell r="B52" t="str">
            <v>Sarrafo de pinho 10x2,5cm</v>
          </cell>
          <cell r="C52" t="str">
            <v>m</v>
          </cell>
          <cell r="D52">
            <v>1.02</v>
          </cell>
          <cell r="E52">
            <v>0.93500000000000005</v>
          </cell>
        </row>
        <row r="53">
          <cell r="A53">
            <v>214</v>
          </cell>
          <cell r="B53" t="str">
            <v>pontalete de pinho 3x3"</v>
          </cell>
          <cell r="C53" t="str">
            <v>m</v>
          </cell>
          <cell r="D53">
            <v>1.8</v>
          </cell>
          <cell r="E53">
            <v>1.6500000000000001</v>
          </cell>
        </row>
        <row r="54">
          <cell r="A54">
            <v>215</v>
          </cell>
          <cell r="B54" t="str">
            <v>Viga de peroba 6x12cm</v>
          </cell>
          <cell r="C54" t="str">
            <v>m</v>
          </cell>
          <cell r="D54">
            <v>4.5599999999999996</v>
          </cell>
          <cell r="E54">
            <v>4.18</v>
          </cell>
        </row>
        <row r="55">
          <cell r="A55">
            <v>216</v>
          </cell>
          <cell r="B55" t="str">
            <v>Chapa de compensado resinado 10mm</v>
          </cell>
          <cell r="C55" t="str">
            <v>m2</v>
          </cell>
          <cell r="D55">
            <v>18</v>
          </cell>
          <cell r="E55">
            <v>16.5</v>
          </cell>
        </row>
        <row r="56">
          <cell r="A56">
            <v>217</v>
          </cell>
          <cell r="B56" t="str">
            <v>Madeira</v>
          </cell>
          <cell r="C56" t="str">
            <v>m3</v>
          </cell>
          <cell r="D56">
            <v>300</v>
          </cell>
          <cell r="E56">
            <v>275</v>
          </cell>
        </row>
        <row r="57">
          <cell r="A57">
            <v>218</v>
          </cell>
          <cell r="B57" t="str">
            <v>Chumbador 3/8"</v>
          </cell>
          <cell r="C57" t="str">
            <v>un</v>
          </cell>
          <cell r="D57">
            <v>0.24000000000000002</v>
          </cell>
          <cell r="E57">
            <v>0.22000000000000003</v>
          </cell>
        </row>
        <row r="58">
          <cell r="A58">
            <v>219</v>
          </cell>
          <cell r="B58" t="str">
            <v>Aço CA-50 12,5mm</v>
          </cell>
          <cell r="C58" t="str">
            <v>kg</v>
          </cell>
          <cell r="D58">
            <v>1.8720000000000001</v>
          </cell>
          <cell r="E58">
            <v>1.7160000000000002</v>
          </cell>
        </row>
        <row r="59">
          <cell r="A59">
            <v>220</v>
          </cell>
          <cell r="B59" t="str">
            <v>Aço CA-50 10mm</v>
          </cell>
          <cell r="C59" t="str">
            <v>kg</v>
          </cell>
          <cell r="D59">
            <v>1.7412698412698413</v>
          </cell>
          <cell r="E59">
            <v>1.5961640211640213</v>
          </cell>
        </row>
        <row r="60">
          <cell r="A60">
            <v>221</v>
          </cell>
          <cell r="B60" t="str">
            <v>Aço CA-50 8mm</v>
          </cell>
          <cell r="C60" t="str">
            <v>kg</v>
          </cell>
          <cell r="D60">
            <v>1.875</v>
          </cell>
          <cell r="E60">
            <v>1.7187500000000002</v>
          </cell>
        </row>
        <row r="61">
          <cell r="A61">
            <v>222</v>
          </cell>
          <cell r="B61" t="str">
            <v>Aço CA-50 6,3mm</v>
          </cell>
          <cell r="C61" t="str">
            <v>kg</v>
          </cell>
          <cell r="D61">
            <v>1.8720000000000001</v>
          </cell>
          <cell r="E61">
            <v>1.7160000000000002</v>
          </cell>
        </row>
        <row r="62">
          <cell r="A62">
            <v>223</v>
          </cell>
          <cell r="B62" t="str">
            <v>Aço CA-50 5mm</v>
          </cell>
          <cell r="C62" t="str">
            <v>kg</v>
          </cell>
          <cell r="D62">
            <v>1.875</v>
          </cell>
          <cell r="E62">
            <v>1.7187500000000002</v>
          </cell>
        </row>
        <row r="63">
          <cell r="A63">
            <v>224</v>
          </cell>
          <cell r="B63" t="str">
            <v>Aço CA-50 4,2mm</v>
          </cell>
          <cell r="C63" t="str">
            <v>kg</v>
          </cell>
          <cell r="D63">
            <v>2.0793893129770993</v>
          </cell>
          <cell r="E63">
            <v>1.9061068702290076</v>
          </cell>
        </row>
        <row r="64">
          <cell r="A64">
            <v>225</v>
          </cell>
          <cell r="B64" t="str">
            <v>Aço CA-60 4,2mm</v>
          </cell>
          <cell r="C64" t="str">
            <v>kg</v>
          </cell>
          <cell r="D64">
            <v>2.0793893129770993</v>
          </cell>
          <cell r="E64">
            <v>1.9061068702290076</v>
          </cell>
        </row>
        <row r="65">
          <cell r="A65">
            <v>226</v>
          </cell>
          <cell r="B65" t="str">
            <v>Arame galvanizado</v>
          </cell>
          <cell r="C65" t="str">
            <v>kg</v>
          </cell>
          <cell r="D65">
            <v>1.9200000000000002</v>
          </cell>
          <cell r="E65">
            <v>1.7600000000000002</v>
          </cell>
        </row>
        <row r="66">
          <cell r="A66">
            <v>227</v>
          </cell>
          <cell r="B66" t="str">
            <v>Arame recozido</v>
          </cell>
          <cell r="C66" t="str">
            <v>kg</v>
          </cell>
          <cell r="D66">
            <v>3.6</v>
          </cell>
          <cell r="E66">
            <v>3.3000000000000003</v>
          </cell>
        </row>
        <row r="67">
          <cell r="A67">
            <v>230</v>
          </cell>
          <cell r="B67" t="str">
            <v>Tijolo 9x19x28</v>
          </cell>
          <cell r="C67" t="str">
            <v>un</v>
          </cell>
          <cell r="D67">
            <v>0.18</v>
          </cell>
          <cell r="E67">
            <v>0.16500000000000001</v>
          </cell>
        </row>
        <row r="68">
          <cell r="A68">
            <v>231</v>
          </cell>
          <cell r="B68" t="str">
            <v>Tijolo 09x19x19</v>
          </cell>
          <cell r="C68" t="str">
            <v>un</v>
          </cell>
          <cell r="D68">
            <v>0.156</v>
          </cell>
          <cell r="E68">
            <v>0.14300000000000002</v>
          </cell>
        </row>
        <row r="69">
          <cell r="A69">
            <v>232</v>
          </cell>
          <cell r="B69" t="str">
            <v>Tijolo de barro maciço</v>
          </cell>
          <cell r="C69" t="str">
            <v>un</v>
          </cell>
          <cell r="D69">
            <v>0.26400000000000001</v>
          </cell>
          <cell r="E69">
            <v>0.24200000000000002</v>
          </cell>
        </row>
        <row r="70">
          <cell r="A70">
            <v>233</v>
          </cell>
          <cell r="B70" t="str">
            <v>Elemento vazado tipo cobogó</v>
          </cell>
          <cell r="C70" t="str">
            <v>un</v>
          </cell>
          <cell r="D70">
            <v>0.88800000000000001</v>
          </cell>
          <cell r="E70">
            <v>0.81400000000000006</v>
          </cell>
        </row>
        <row r="71">
          <cell r="A71">
            <v>234</v>
          </cell>
          <cell r="B71" t="str">
            <v>Bloco de concreto 10x20x40</v>
          </cell>
          <cell r="C71" t="str">
            <v>un</v>
          </cell>
          <cell r="D71">
            <v>0.42</v>
          </cell>
          <cell r="E71">
            <v>0.38500000000000001</v>
          </cell>
        </row>
        <row r="72">
          <cell r="A72">
            <v>235</v>
          </cell>
          <cell r="B72" t="str">
            <v>Bloco de concreto 15x20x40</v>
          </cell>
          <cell r="C72" t="str">
            <v>un</v>
          </cell>
          <cell r="D72">
            <v>0.6</v>
          </cell>
          <cell r="E72">
            <v>0.55000000000000004</v>
          </cell>
        </row>
        <row r="73">
          <cell r="A73">
            <v>236</v>
          </cell>
          <cell r="B73" t="str">
            <v>Rejunte Quartizolit para revestimento cerâmico</v>
          </cell>
          <cell r="C73" t="str">
            <v>kg</v>
          </cell>
          <cell r="D73">
            <v>1.6320000000000001</v>
          </cell>
          <cell r="E73">
            <v>1.4960000000000002</v>
          </cell>
        </row>
        <row r="74">
          <cell r="A74">
            <v>238</v>
          </cell>
          <cell r="B74" t="str">
            <v>Laje pré-fabricada e=10cm</v>
          </cell>
          <cell r="C74" t="str">
            <v>m2</v>
          </cell>
          <cell r="D74">
            <v>7.2</v>
          </cell>
          <cell r="E74">
            <v>6.6000000000000005</v>
          </cell>
        </row>
        <row r="75">
          <cell r="A75">
            <v>240</v>
          </cell>
          <cell r="B75" t="str">
            <v>Desmoldante para formas</v>
          </cell>
          <cell r="C75" t="str">
            <v>l</v>
          </cell>
          <cell r="D75">
            <v>3.9</v>
          </cell>
          <cell r="E75">
            <v>3.5750000000000002</v>
          </cell>
        </row>
        <row r="76">
          <cell r="A76">
            <v>242</v>
          </cell>
          <cell r="B76" t="str">
            <v>Formas metálicas aluguel</v>
          </cell>
          <cell r="C76" t="str">
            <v>m2</v>
          </cell>
          <cell r="D76">
            <v>0</v>
          </cell>
          <cell r="E76">
            <v>0</v>
          </cell>
        </row>
        <row r="77">
          <cell r="A77">
            <v>244</v>
          </cell>
          <cell r="B77" t="str">
            <v>Escora de eucalipto 3m</v>
          </cell>
          <cell r="C77" t="str">
            <v>un</v>
          </cell>
          <cell r="D77">
            <v>1.2</v>
          </cell>
          <cell r="E77">
            <v>1.1000000000000001</v>
          </cell>
        </row>
        <row r="78">
          <cell r="A78">
            <v>245</v>
          </cell>
          <cell r="B78" t="str">
            <v>Chapa zincada no. 26</v>
          </cell>
          <cell r="C78" t="str">
            <v>chapa</v>
          </cell>
          <cell r="D78">
            <v>15.6</v>
          </cell>
          <cell r="E78">
            <v>14.3</v>
          </cell>
        </row>
        <row r="79">
          <cell r="A79">
            <v>246</v>
          </cell>
          <cell r="B79" t="str">
            <v>Chapa de compensado resinado 12mm</v>
          </cell>
          <cell r="C79" t="str">
            <v>m2</v>
          </cell>
          <cell r="D79">
            <v>9.1320000000000014</v>
          </cell>
          <cell r="E79">
            <v>8.3710000000000004</v>
          </cell>
        </row>
        <row r="80">
          <cell r="A80">
            <v>247</v>
          </cell>
          <cell r="B80" t="str">
            <v>Chapa de compensado resinado 14mm</v>
          </cell>
          <cell r="C80" t="str">
            <v>m2</v>
          </cell>
          <cell r="D80">
            <v>10.404</v>
          </cell>
          <cell r="E80">
            <v>9.5370000000000008</v>
          </cell>
        </row>
        <row r="81">
          <cell r="A81">
            <v>248</v>
          </cell>
          <cell r="B81" t="str">
            <v>Chapa de compensado resinado 12mm</v>
          </cell>
          <cell r="C81" t="str">
            <v>chapa</v>
          </cell>
          <cell r="D81">
            <v>16.2</v>
          </cell>
          <cell r="E81">
            <v>14.850000000000001</v>
          </cell>
        </row>
        <row r="82">
          <cell r="A82">
            <v>249</v>
          </cell>
          <cell r="B82" t="str">
            <v>Chapa de compensado resinado 14mm</v>
          </cell>
          <cell r="C82" t="str">
            <v>chapa</v>
          </cell>
          <cell r="D82">
            <v>31.2</v>
          </cell>
          <cell r="E82">
            <v>28.6</v>
          </cell>
        </row>
        <row r="83">
          <cell r="A83">
            <v>250</v>
          </cell>
          <cell r="B83" t="str">
            <v>Chapa de compensado resinado 10mm</v>
          </cell>
          <cell r="C83" t="str">
            <v>m2</v>
          </cell>
          <cell r="D83">
            <v>7.6859504132231411</v>
          </cell>
          <cell r="E83">
            <v>7.0454545454545459</v>
          </cell>
        </row>
        <row r="84">
          <cell r="A84">
            <v>251</v>
          </cell>
          <cell r="B84" t="str">
            <v>Chapa de compensado resinado 10mm</v>
          </cell>
          <cell r="C84" t="str">
            <v>chapa</v>
          </cell>
          <cell r="D84">
            <v>18.600000000000001</v>
          </cell>
          <cell r="E84">
            <v>17.05</v>
          </cell>
        </row>
        <row r="85">
          <cell r="A85">
            <v>252</v>
          </cell>
          <cell r="B85" t="str">
            <v>Areia média</v>
          </cell>
          <cell r="C85" t="str">
            <v>m3</v>
          </cell>
          <cell r="D85">
            <v>27.6</v>
          </cell>
          <cell r="E85">
            <v>25.3</v>
          </cell>
        </row>
        <row r="86">
          <cell r="A86">
            <v>253</v>
          </cell>
          <cell r="B86" t="str">
            <v>Brita 3/4</v>
          </cell>
          <cell r="C86" t="str">
            <v>m3</v>
          </cell>
          <cell r="D86">
            <v>27.6</v>
          </cell>
          <cell r="E86">
            <v>25.3</v>
          </cell>
        </row>
        <row r="87">
          <cell r="A87">
            <v>254</v>
          </cell>
          <cell r="B87" t="str">
            <v>Pedra de mão</v>
          </cell>
          <cell r="C87" t="str">
            <v>m3</v>
          </cell>
          <cell r="D87">
            <v>2.52</v>
          </cell>
          <cell r="E87">
            <v>2.3100000000000005</v>
          </cell>
        </row>
        <row r="88">
          <cell r="A88">
            <v>261</v>
          </cell>
          <cell r="B88" t="str">
            <v>tábua de pinho 1x12"</v>
          </cell>
          <cell r="C88" t="str">
            <v>m</v>
          </cell>
          <cell r="D88">
            <v>1.26</v>
          </cell>
          <cell r="E88">
            <v>1.1550000000000002</v>
          </cell>
        </row>
        <row r="89">
          <cell r="A89">
            <v>262</v>
          </cell>
          <cell r="B89" t="str">
            <v>tábua de pinho 1x15cm</v>
          </cell>
          <cell r="C89" t="str">
            <v>m</v>
          </cell>
          <cell r="D89">
            <v>13.44</v>
          </cell>
          <cell r="E89">
            <v>12.32</v>
          </cell>
        </row>
        <row r="90">
          <cell r="A90">
            <v>264</v>
          </cell>
          <cell r="B90" t="str">
            <v>Lambrí de Peroba mica 10x1</v>
          </cell>
          <cell r="C90" t="str">
            <v>m2</v>
          </cell>
          <cell r="D90">
            <v>4.8</v>
          </cell>
          <cell r="E90">
            <v>4.4000000000000004</v>
          </cell>
        </row>
        <row r="91">
          <cell r="A91">
            <v>266</v>
          </cell>
          <cell r="B91" t="str">
            <v>Placas de gesso pré-fabricadas 60x60</v>
          </cell>
          <cell r="C91" t="str">
            <v>m2</v>
          </cell>
          <cell r="D91">
            <v>0.24000000000000002</v>
          </cell>
          <cell r="E91">
            <v>0.22000000000000003</v>
          </cell>
        </row>
        <row r="92">
          <cell r="A92">
            <v>267</v>
          </cell>
          <cell r="B92" t="str">
            <v>Gesso em pó</v>
          </cell>
          <cell r="C92" t="str">
            <v>kg</v>
          </cell>
          <cell r="D92">
            <v>5.6400000000000006</v>
          </cell>
          <cell r="E92">
            <v>5.1700000000000008</v>
          </cell>
        </row>
        <row r="93">
          <cell r="A93">
            <v>270</v>
          </cell>
          <cell r="B93" t="str">
            <v>Soda cáustica</v>
          </cell>
          <cell r="C93" t="str">
            <v>kg</v>
          </cell>
          <cell r="D93">
            <v>2.16</v>
          </cell>
          <cell r="E93">
            <v>1.9800000000000002</v>
          </cell>
        </row>
        <row r="94">
          <cell r="A94">
            <v>271</v>
          </cell>
          <cell r="B94" t="str">
            <v>Ácido muriático</v>
          </cell>
          <cell r="C94" t="str">
            <v>l</v>
          </cell>
          <cell r="D94">
            <v>3.8999999999999995</v>
          </cell>
          <cell r="E94">
            <v>3.5749999999999997</v>
          </cell>
        </row>
        <row r="95">
          <cell r="A95">
            <v>272</v>
          </cell>
          <cell r="B95" t="str">
            <v>Aguarráz mineral</v>
          </cell>
          <cell r="C95" t="str">
            <v>l</v>
          </cell>
          <cell r="D95">
            <v>0.24000000000000002</v>
          </cell>
          <cell r="E95">
            <v>0.22000000000000003</v>
          </cell>
        </row>
        <row r="96">
          <cell r="A96">
            <v>274</v>
          </cell>
          <cell r="B96" t="str">
            <v>Lixa nº120 para pintura</v>
          </cell>
          <cell r="C96" t="str">
            <v>un</v>
          </cell>
          <cell r="D96">
            <v>1.2</v>
          </cell>
          <cell r="E96">
            <v>1.1000000000000001</v>
          </cell>
        </row>
        <row r="97">
          <cell r="A97">
            <v>275</v>
          </cell>
          <cell r="B97" t="str">
            <v>Caibro 7x4 madeira branca</v>
          </cell>
          <cell r="C97" t="str">
            <v>ml</v>
          </cell>
          <cell r="D97">
            <v>2.52</v>
          </cell>
          <cell r="E97">
            <v>2.3100000000000005</v>
          </cell>
        </row>
        <row r="98">
          <cell r="A98">
            <v>276</v>
          </cell>
          <cell r="B98" t="str">
            <v>Caibro 7x5 Parajú</v>
          </cell>
          <cell r="C98" t="str">
            <v>ml</v>
          </cell>
          <cell r="D98">
            <v>2.2799999999999998</v>
          </cell>
          <cell r="E98">
            <v>2.09</v>
          </cell>
        </row>
        <row r="99">
          <cell r="A99">
            <v>280</v>
          </cell>
          <cell r="B99" t="str">
            <v>Caibro 7x5 Parajú</v>
          </cell>
          <cell r="C99" t="str">
            <v>ml</v>
          </cell>
          <cell r="D99">
            <v>1.32</v>
          </cell>
          <cell r="E99">
            <v>1.2100000000000002</v>
          </cell>
        </row>
        <row r="100">
          <cell r="A100">
            <v>282</v>
          </cell>
          <cell r="B100" t="str">
            <v>Caibro 7x4 madeira branca</v>
          </cell>
          <cell r="C100" t="str">
            <v>ml</v>
          </cell>
          <cell r="D100">
            <v>5.4</v>
          </cell>
          <cell r="E100">
            <v>4.95</v>
          </cell>
        </row>
        <row r="101">
          <cell r="A101">
            <v>286</v>
          </cell>
          <cell r="B101" t="str">
            <v>Telha amianto ondulada 2,44 x 0,50 fibrotex</v>
          </cell>
          <cell r="C101" t="str">
            <v>un</v>
          </cell>
          <cell r="D101">
            <v>6</v>
          </cell>
          <cell r="E101">
            <v>5.5</v>
          </cell>
        </row>
        <row r="102">
          <cell r="A102">
            <v>287</v>
          </cell>
          <cell r="B102" t="str">
            <v>Telha amianto ondulada 1,83 x 1,10</v>
          </cell>
          <cell r="C102" t="str">
            <v>un</v>
          </cell>
          <cell r="D102">
            <v>9.6</v>
          </cell>
          <cell r="E102">
            <v>8.8000000000000007</v>
          </cell>
        </row>
        <row r="103">
          <cell r="A103">
            <v>288</v>
          </cell>
          <cell r="B103" t="str">
            <v>Telha de barro colonial</v>
          </cell>
          <cell r="C103" t="str">
            <v>un</v>
          </cell>
          <cell r="D103">
            <v>0.14399999999999999</v>
          </cell>
          <cell r="E103">
            <v>0.13200000000000001</v>
          </cell>
        </row>
        <row r="104">
          <cell r="A104">
            <v>290</v>
          </cell>
          <cell r="B104" t="str">
            <v>Laje pré-fabricada e=10cm</v>
          </cell>
          <cell r="C104" t="str">
            <v>m2</v>
          </cell>
          <cell r="D104">
            <v>9.36</v>
          </cell>
          <cell r="E104">
            <v>8.58</v>
          </cell>
        </row>
        <row r="105">
          <cell r="A105">
            <v>291</v>
          </cell>
          <cell r="B105" t="str">
            <v>Escora de eucalipto 3m</v>
          </cell>
          <cell r="C105" t="str">
            <v>peça</v>
          </cell>
          <cell r="D105">
            <v>1.2</v>
          </cell>
          <cell r="E105">
            <v>1.1000000000000001</v>
          </cell>
        </row>
        <row r="106">
          <cell r="A106">
            <v>292</v>
          </cell>
          <cell r="B106" t="str">
            <v>Prego 15 x 15</v>
          </cell>
          <cell r="C106" t="str">
            <v>kg</v>
          </cell>
          <cell r="D106">
            <v>3.24</v>
          </cell>
          <cell r="E106">
            <v>2.9700000000000006</v>
          </cell>
        </row>
        <row r="111">
          <cell r="A111">
            <v>3000</v>
          </cell>
          <cell r="B111" t="str">
            <v>PISOS E REVESTIMENTOS</v>
          </cell>
        </row>
        <row r="112">
          <cell r="A112">
            <v>301</v>
          </cell>
          <cell r="B112" t="str">
            <v>Azulejo branco 15x15</v>
          </cell>
          <cell r="C112" t="str">
            <v>m2</v>
          </cell>
          <cell r="D112">
            <v>0</v>
          </cell>
        </row>
        <row r="113">
          <cell r="A113">
            <v>302</v>
          </cell>
          <cell r="B113" t="str">
            <v>Azulejo de cor 15x15</v>
          </cell>
          <cell r="C113" t="str">
            <v>m2</v>
          </cell>
          <cell r="D113">
            <v>0</v>
          </cell>
        </row>
        <row r="114">
          <cell r="A114">
            <v>304</v>
          </cell>
          <cell r="B114" t="str">
            <v>Ladrilho hidráulico 1 cor</v>
          </cell>
          <cell r="C114" t="str">
            <v>m2</v>
          </cell>
          <cell r="D114">
            <v>0</v>
          </cell>
        </row>
        <row r="115">
          <cell r="A115">
            <v>305</v>
          </cell>
          <cell r="B115" t="str">
            <v>Ladrilho hidráulico 2 cores</v>
          </cell>
          <cell r="C115" t="str">
            <v>m2</v>
          </cell>
          <cell r="D115">
            <v>0</v>
          </cell>
        </row>
        <row r="116">
          <cell r="A116">
            <v>306</v>
          </cell>
          <cell r="B116" t="str">
            <v>Lajota cerâmica 32x32cm</v>
          </cell>
          <cell r="C116" t="str">
            <v>m2</v>
          </cell>
          <cell r="D116">
            <v>0</v>
          </cell>
        </row>
        <row r="117">
          <cell r="A117">
            <v>308</v>
          </cell>
          <cell r="B117" t="str">
            <v>Cerâmica vermelha 12x24cm</v>
          </cell>
          <cell r="C117" t="str">
            <v>m2</v>
          </cell>
          <cell r="D117">
            <v>0</v>
          </cell>
        </row>
        <row r="118">
          <cell r="A118">
            <v>310</v>
          </cell>
          <cell r="B118" t="str">
            <v>Ardósia 40x40cm</v>
          </cell>
          <cell r="C118" t="str">
            <v>m2</v>
          </cell>
          <cell r="D118">
            <v>7.2</v>
          </cell>
          <cell r="E118">
            <v>6.6000000000000005</v>
          </cell>
        </row>
        <row r="119">
          <cell r="A119">
            <v>311</v>
          </cell>
          <cell r="B119" t="str">
            <v>Cerâmica 10x10</v>
          </cell>
          <cell r="C119" t="str">
            <v>m2</v>
          </cell>
          <cell r="D119">
            <v>10.68</v>
          </cell>
          <cell r="E119">
            <v>9.7900000000000009</v>
          </cell>
        </row>
        <row r="120">
          <cell r="A120">
            <v>312</v>
          </cell>
          <cell r="B120" t="str">
            <v>Cerâmica 40x40</v>
          </cell>
          <cell r="C120" t="str">
            <v>m2</v>
          </cell>
          <cell r="D120">
            <v>16.164000000000001</v>
          </cell>
          <cell r="E120">
            <v>14.817000000000002</v>
          </cell>
        </row>
        <row r="121">
          <cell r="A121">
            <v>313</v>
          </cell>
          <cell r="B121" t="str">
            <v>Cerâmica 30x30</v>
          </cell>
          <cell r="C121" t="str">
            <v>m2</v>
          </cell>
          <cell r="D121">
            <v>10.284000000000001</v>
          </cell>
          <cell r="E121">
            <v>9.4270000000000014</v>
          </cell>
        </row>
        <row r="122">
          <cell r="A122">
            <v>314</v>
          </cell>
          <cell r="B122" t="str">
            <v>Cerâmica 20x30</v>
          </cell>
          <cell r="C122" t="str">
            <v>m2</v>
          </cell>
          <cell r="D122">
            <v>8.52</v>
          </cell>
          <cell r="E122">
            <v>7.8100000000000005</v>
          </cell>
        </row>
        <row r="123">
          <cell r="A123">
            <v>315</v>
          </cell>
          <cell r="B123" t="str">
            <v>Cerâmica 15x15</v>
          </cell>
          <cell r="C123" t="str">
            <v>m2</v>
          </cell>
          <cell r="D123">
            <v>7.26</v>
          </cell>
          <cell r="E123">
            <v>6.6550000000000002</v>
          </cell>
        </row>
        <row r="124">
          <cell r="A124">
            <v>316</v>
          </cell>
          <cell r="B124" t="str">
            <v>Assoalho de sucupira 15cm</v>
          </cell>
          <cell r="C124" t="str">
            <v>m2</v>
          </cell>
          <cell r="D124">
            <v>0</v>
          </cell>
          <cell r="E124">
            <v>0</v>
          </cell>
        </row>
        <row r="125">
          <cell r="A125">
            <v>317</v>
          </cell>
          <cell r="B125" t="str">
            <v>Mármore branco 3cm</v>
          </cell>
          <cell r="C125" t="str">
            <v>m2</v>
          </cell>
          <cell r="D125">
            <v>60</v>
          </cell>
          <cell r="E125">
            <v>55.000000000000007</v>
          </cell>
        </row>
        <row r="126">
          <cell r="A126">
            <v>318</v>
          </cell>
          <cell r="B126" t="str">
            <v>Granito Branco Polar</v>
          </cell>
          <cell r="C126" t="str">
            <v>m2</v>
          </cell>
          <cell r="D126">
            <v>84</v>
          </cell>
          <cell r="E126">
            <v>77</v>
          </cell>
        </row>
        <row r="127">
          <cell r="A127">
            <v>319</v>
          </cell>
          <cell r="B127" t="str">
            <v>Granito Cinza Andorinha</v>
          </cell>
          <cell r="C127" t="str">
            <v>m2</v>
          </cell>
          <cell r="D127">
            <v>48</v>
          </cell>
          <cell r="E127">
            <v>44</v>
          </cell>
        </row>
        <row r="128">
          <cell r="A128">
            <v>320</v>
          </cell>
          <cell r="B128" t="str">
            <v>Pedra portuguesa</v>
          </cell>
          <cell r="C128" t="str">
            <v>m2</v>
          </cell>
          <cell r="D128">
            <v>12.6</v>
          </cell>
          <cell r="E128">
            <v>11.55</v>
          </cell>
        </row>
        <row r="129">
          <cell r="A129">
            <v>350</v>
          </cell>
          <cell r="B129" t="str">
            <v>Rodapé em granito h=7cm</v>
          </cell>
          <cell r="C129" t="str">
            <v>ml</v>
          </cell>
          <cell r="D129">
            <v>4.2</v>
          </cell>
          <cell r="E129">
            <v>3.8500000000000005</v>
          </cell>
        </row>
        <row r="130">
          <cell r="A130">
            <v>352</v>
          </cell>
          <cell r="B130" t="str">
            <v>Rodapé de angelim pedra</v>
          </cell>
          <cell r="C130" t="str">
            <v>ml</v>
          </cell>
          <cell r="D130">
            <v>1.68</v>
          </cell>
          <cell r="E130">
            <v>1.54</v>
          </cell>
        </row>
        <row r="132">
          <cell r="A132">
            <v>4000</v>
          </cell>
          <cell r="B132" t="str">
            <v>LOUÇAS E METAIS</v>
          </cell>
        </row>
        <row r="133">
          <cell r="A133">
            <v>401</v>
          </cell>
          <cell r="B133" t="str">
            <v>Vaso sanitário Logasa</v>
          </cell>
          <cell r="C133" t="str">
            <v>un</v>
          </cell>
          <cell r="D133">
            <v>60</v>
          </cell>
          <cell r="E133">
            <v>55.000000000000007</v>
          </cell>
        </row>
        <row r="134">
          <cell r="A134">
            <v>403</v>
          </cell>
          <cell r="B134" t="str">
            <v>Bacia turca</v>
          </cell>
          <cell r="C134" t="str">
            <v>un</v>
          </cell>
          <cell r="D134">
            <v>42</v>
          </cell>
          <cell r="E134">
            <v>38.5</v>
          </cell>
        </row>
        <row r="135">
          <cell r="A135">
            <v>404</v>
          </cell>
          <cell r="B135" t="str">
            <v>Lavatório de coluna</v>
          </cell>
          <cell r="C135" t="str">
            <v>un</v>
          </cell>
          <cell r="D135">
            <v>0</v>
          </cell>
          <cell r="E135">
            <v>0</v>
          </cell>
        </row>
        <row r="136">
          <cell r="A136">
            <v>405</v>
          </cell>
          <cell r="B136" t="str">
            <v>Lavatório suspenso</v>
          </cell>
          <cell r="C136" t="str">
            <v>un</v>
          </cell>
          <cell r="D136">
            <v>57.6</v>
          </cell>
          <cell r="E136">
            <v>52.800000000000004</v>
          </cell>
        </row>
        <row r="137">
          <cell r="A137">
            <v>408</v>
          </cell>
          <cell r="B137" t="str">
            <v>Bancada de ardósia</v>
          </cell>
          <cell r="C137" t="str">
            <v>m2</v>
          </cell>
          <cell r="D137">
            <v>0</v>
          </cell>
          <cell r="E137">
            <v>0</v>
          </cell>
        </row>
        <row r="138">
          <cell r="A138">
            <v>409</v>
          </cell>
          <cell r="B138" t="str">
            <v>Bancada de granito</v>
          </cell>
          <cell r="C138" t="str">
            <v>m2</v>
          </cell>
          <cell r="D138">
            <v>84</v>
          </cell>
          <cell r="E138">
            <v>77</v>
          </cell>
        </row>
        <row r="139">
          <cell r="A139">
            <v>410</v>
          </cell>
          <cell r="B139" t="str">
            <v>Bojo para pia inox</v>
          </cell>
          <cell r="C139" t="str">
            <v>un</v>
          </cell>
          <cell r="D139">
            <v>60</v>
          </cell>
          <cell r="E139">
            <v>55.000000000000007</v>
          </cell>
        </row>
        <row r="140">
          <cell r="A140">
            <v>415</v>
          </cell>
          <cell r="B140" t="str">
            <v>Tanque pré-moldado</v>
          </cell>
          <cell r="C140" t="str">
            <v>un</v>
          </cell>
          <cell r="D140">
            <v>0</v>
          </cell>
          <cell r="E140">
            <v>0</v>
          </cell>
        </row>
        <row r="141">
          <cell r="A141">
            <v>416</v>
          </cell>
          <cell r="B141" t="str">
            <v>Tanque de Louça</v>
          </cell>
          <cell r="C141" t="str">
            <v>un</v>
          </cell>
          <cell r="D141">
            <v>58.8</v>
          </cell>
          <cell r="E141">
            <v>53.900000000000006</v>
          </cell>
        </row>
        <row r="142">
          <cell r="A142">
            <v>417</v>
          </cell>
          <cell r="B142" t="str">
            <v>Tanque Inox</v>
          </cell>
          <cell r="C142" t="str">
            <v>un</v>
          </cell>
          <cell r="D142">
            <v>0</v>
          </cell>
          <cell r="E142">
            <v>0</v>
          </cell>
        </row>
        <row r="143">
          <cell r="A143">
            <v>430</v>
          </cell>
          <cell r="B143" t="str">
            <v>Caixa d´água 500l</v>
          </cell>
          <cell r="C143" t="str">
            <v>un</v>
          </cell>
          <cell r="D143">
            <v>84</v>
          </cell>
          <cell r="E143">
            <v>77</v>
          </cell>
        </row>
        <row r="144">
          <cell r="A144">
            <v>431</v>
          </cell>
          <cell r="B144" t="str">
            <v>Caixa d´água 1000l</v>
          </cell>
          <cell r="C144" t="str">
            <v>un</v>
          </cell>
          <cell r="D144">
            <v>0</v>
          </cell>
        </row>
        <row r="155">
          <cell r="A155">
            <v>5000</v>
          </cell>
          <cell r="B155" t="str">
            <v>ESQUADRIAS</v>
          </cell>
        </row>
        <row r="156">
          <cell r="A156">
            <v>502</v>
          </cell>
          <cell r="B156" t="str">
            <v>Porta interna madeira 60/70/80 x 210</v>
          </cell>
          <cell r="C156" t="str">
            <v>un</v>
          </cell>
          <cell r="D156">
            <v>42</v>
          </cell>
          <cell r="E156">
            <v>38.5</v>
          </cell>
        </row>
        <row r="157">
          <cell r="A157">
            <v>510</v>
          </cell>
          <cell r="B157" t="str">
            <v>Porta externa madeira 80 x 210</v>
          </cell>
          <cell r="C157" t="str">
            <v>un</v>
          </cell>
          <cell r="D157">
            <v>60</v>
          </cell>
          <cell r="E157">
            <v>55.000000000000007</v>
          </cell>
        </row>
        <row r="158">
          <cell r="A158">
            <v>520</v>
          </cell>
          <cell r="B158" t="str">
            <v>Janela de madeira</v>
          </cell>
          <cell r="C158" t="str">
            <v>un</v>
          </cell>
          <cell r="D158">
            <v>50.4</v>
          </cell>
          <cell r="E158">
            <v>46.2</v>
          </cell>
        </row>
        <row r="172">
          <cell r="A172">
            <v>6000</v>
          </cell>
          <cell r="B172" t="str">
            <v>ACABAMENTOS</v>
          </cell>
        </row>
        <row r="173">
          <cell r="A173">
            <v>602</v>
          </cell>
          <cell r="B173" t="str">
            <v>Massa PVA</v>
          </cell>
          <cell r="C173" t="str">
            <v>kg</v>
          </cell>
          <cell r="D173">
            <v>0.372</v>
          </cell>
          <cell r="E173">
            <v>0.34100000000000003</v>
          </cell>
        </row>
        <row r="174">
          <cell r="A174">
            <v>603</v>
          </cell>
          <cell r="B174" t="str">
            <v>Massa a óleo</v>
          </cell>
          <cell r="C174" t="str">
            <v>kg</v>
          </cell>
          <cell r="D174">
            <v>3.6480000000000001</v>
          </cell>
          <cell r="E174">
            <v>3.3440000000000003</v>
          </cell>
        </row>
        <row r="175">
          <cell r="A175">
            <v>604</v>
          </cell>
          <cell r="B175" t="str">
            <v>Tinta látex Suvinil</v>
          </cell>
          <cell r="C175" t="str">
            <v>l</v>
          </cell>
          <cell r="D175">
            <v>8.52</v>
          </cell>
          <cell r="E175">
            <v>7.8100000000000005</v>
          </cell>
        </row>
        <row r="176">
          <cell r="A176">
            <v>605</v>
          </cell>
          <cell r="B176" t="str">
            <v>Tinta Texturada acrílica</v>
          </cell>
          <cell r="C176" t="str">
            <v>l</v>
          </cell>
          <cell r="D176">
            <v>12.6</v>
          </cell>
          <cell r="E176">
            <v>11.55</v>
          </cell>
        </row>
        <row r="177">
          <cell r="A177">
            <v>606</v>
          </cell>
          <cell r="B177" t="str">
            <v>Líquido selador</v>
          </cell>
          <cell r="C177" t="str">
            <v>l</v>
          </cell>
          <cell r="D177">
            <v>5.76</v>
          </cell>
          <cell r="E177">
            <v>5.28</v>
          </cell>
        </row>
        <row r="178">
          <cell r="A178">
            <v>607</v>
          </cell>
          <cell r="B178" t="str">
            <v>Verniz para madeira com filtro</v>
          </cell>
          <cell r="C178" t="str">
            <v>l</v>
          </cell>
          <cell r="D178">
            <v>9.36</v>
          </cell>
          <cell r="E178">
            <v>8.58</v>
          </cell>
        </row>
        <row r="179">
          <cell r="A179">
            <v>608</v>
          </cell>
          <cell r="B179" t="str">
            <v xml:space="preserve">Tinta esmalte </v>
          </cell>
          <cell r="C179" t="str">
            <v>l</v>
          </cell>
          <cell r="D179">
            <v>12.360000000000001</v>
          </cell>
          <cell r="E179">
            <v>11.330000000000002</v>
          </cell>
        </row>
        <row r="180">
          <cell r="A180">
            <v>609</v>
          </cell>
          <cell r="B180" t="str">
            <v>Fundo para madeira</v>
          </cell>
          <cell r="C180" t="str">
            <v>l</v>
          </cell>
          <cell r="D180">
            <v>12.360000000000001</v>
          </cell>
          <cell r="E180">
            <v>11.330000000000002</v>
          </cell>
        </row>
        <row r="182">
          <cell r="A182">
            <v>7000</v>
          </cell>
          <cell r="B182" t="str">
            <v>FERRAGENS</v>
          </cell>
        </row>
        <row r="183">
          <cell r="A183">
            <v>710</v>
          </cell>
          <cell r="B183" t="str">
            <v>Pino aço cravado (pino e fincapino)</v>
          </cell>
          <cell r="C183" t="str">
            <v>un</v>
          </cell>
          <cell r="D183">
            <v>0.32</v>
          </cell>
          <cell r="E183">
            <v>0.35200000000000004</v>
          </cell>
        </row>
        <row r="184">
          <cell r="A184">
            <v>750</v>
          </cell>
          <cell r="B184" t="str">
            <v xml:space="preserve">Dobradiça 21/2" </v>
          </cell>
          <cell r="C184" t="str">
            <v>un</v>
          </cell>
          <cell r="D184">
            <v>0.8</v>
          </cell>
          <cell r="E184">
            <v>0.88000000000000012</v>
          </cell>
        </row>
        <row r="185">
          <cell r="A185">
            <v>760</v>
          </cell>
          <cell r="B185" t="str">
            <v>Fechadura interna tipo alavanca</v>
          </cell>
          <cell r="C185" t="str">
            <v>un</v>
          </cell>
          <cell r="D185">
            <v>17.3</v>
          </cell>
          <cell r="E185">
            <v>19.03</v>
          </cell>
        </row>
        <row r="186">
          <cell r="A186">
            <v>762</v>
          </cell>
          <cell r="B186" t="str">
            <v>Fechadura externa tipo bola</v>
          </cell>
          <cell r="C186" t="str">
            <v>un</v>
          </cell>
          <cell r="D186">
            <v>21.3</v>
          </cell>
          <cell r="E186">
            <v>23.430000000000003</v>
          </cell>
        </row>
        <row r="187">
          <cell r="A187">
            <v>764</v>
          </cell>
          <cell r="B187" t="str">
            <v>Fechadura para banheiro</v>
          </cell>
          <cell r="C187" t="str">
            <v>un</v>
          </cell>
          <cell r="D187">
            <v>17.3</v>
          </cell>
          <cell r="E187">
            <v>19.03</v>
          </cell>
        </row>
        <row r="189">
          <cell r="A189">
            <v>8000</v>
          </cell>
          <cell r="B189" t="str">
            <v>MATERIAIS ELÉTRICOS E HIDRÁULICOS</v>
          </cell>
        </row>
        <row r="190">
          <cell r="A190">
            <v>801</v>
          </cell>
          <cell r="B190" t="str">
            <v>Poste padrão</v>
          </cell>
          <cell r="C190" t="str">
            <v>un</v>
          </cell>
          <cell r="D190">
            <v>312</v>
          </cell>
          <cell r="E190">
            <v>286</v>
          </cell>
        </row>
        <row r="191">
          <cell r="A191">
            <v>805</v>
          </cell>
          <cell r="B191" t="str">
            <v>Disjuntor tripolar 70A</v>
          </cell>
          <cell r="C191" t="str">
            <v>peça</v>
          </cell>
          <cell r="D191">
            <v>42</v>
          </cell>
          <cell r="E191">
            <v>38.5</v>
          </cell>
        </row>
        <row r="192">
          <cell r="A192">
            <v>807</v>
          </cell>
          <cell r="B192" t="str">
            <v>Chave trifásica simples</v>
          </cell>
          <cell r="C192" t="str">
            <v>peça</v>
          </cell>
          <cell r="D192">
            <v>45.6</v>
          </cell>
          <cell r="E192">
            <v>41.800000000000004</v>
          </cell>
        </row>
        <row r="193">
          <cell r="A193">
            <v>810</v>
          </cell>
          <cell r="B193" t="str">
            <v>Eletroduto PVC rígido 3"</v>
          </cell>
          <cell r="C193" t="str">
            <v>vara</v>
          </cell>
          <cell r="D193">
            <v>30</v>
          </cell>
          <cell r="E193">
            <v>27.500000000000004</v>
          </cell>
        </row>
        <row r="194">
          <cell r="A194">
            <v>812</v>
          </cell>
          <cell r="B194" t="str">
            <v>Eletroduto PVC rígido 3/4"</v>
          </cell>
          <cell r="C194" t="str">
            <v>vara</v>
          </cell>
          <cell r="D194">
            <v>2.7720000000000002</v>
          </cell>
          <cell r="E194">
            <v>2.5410000000000004</v>
          </cell>
        </row>
        <row r="195">
          <cell r="A195">
            <v>815</v>
          </cell>
          <cell r="B195" t="str">
            <v>Curva p/ eletroduto PVC 3"</v>
          </cell>
          <cell r="C195" t="str">
            <v>peça</v>
          </cell>
          <cell r="D195">
            <v>7.6800000000000006</v>
          </cell>
          <cell r="E195">
            <v>7.0400000000000009</v>
          </cell>
        </row>
        <row r="196">
          <cell r="A196">
            <v>817</v>
          </cell>
          <cell r="B196" t="str">
            <v>Luva p/ eletroduto PVC 3"</v>
          </cell>
          <cell r="C196" t="str">
            <v>peça</v>
          </cell>
          <cell r="D196">
            <v>5.8800000000000008</v>
          </cell>
          <cell r="E196">
            <v>5.3900000000000006</v>
          </cell>
        </row>
        <row r="197">
          <cell r="A197">
            <v>820</v>
          </cell>
          <cell r="B197" t="str">
            <v>Lâmpada incandescente 100W</v>
          </cell>
          <cell r="C197" t="str">
            <v>unid.</v>
          </cell>
          <cell r="D197">
            <v>1.38</v>
          </cell>
          <cell r="E197">
            <v>1.2649999999999999</v>
          </cell>
        </row>
        <row r="198">
          <cell r="A198">
            <v>830</v>
          </cell>
          <cell r="B198" t="str">
            <v>Tomada tripolar</v>
          </cell>
          <cell r="C198" t="str">
            <v>peça</v>
          </cell>
          <cell r="D198">
            <v>8.0400000000000009</v>
          </cell>
          <cell r="E198">
            <v>7.370000000000001</v>
          </cell>
        </row>
        <row r="199">
          <cell r="A199">
            <v>840</v>
          </cell>
          <cell r="B199" t="str">
            <v>Cabo 16,0mm2</v>
          </cell>
          <cell r="C199" t="str">
            <v>metro</v>
          </cell>
          <cell r="D199">
            <v>1.68</v>
          </cell>
          <cell r="E199">
            <v>1.54</v>
          </cell>
        </row>
        <row r="207">
          <cell r="A207">
            <v>9000</v>
          </cell>
          <cell r="B207" t="str">
            <v>EQUIPAMENTOS / FERRAMENTAS</v>
          </cell>
        </row>
        <row r="208">
          <cell r="A208">
            <v>902</v>
          </cell>
          <cell r="B208" t="str">
            <v>Retro escavadeira</v>
          </cell>
          <cell r="C208" t="str">
            <v>h</v>
          </cell>
          <cell r="D208">
            <v>60</v>
          </cell>
          <cell r="E208">
            <v>55.000000000000007</v>
          </cell>
        </row>
        <row r="209">
          <cell r="A209">
            <v>904</v>
          </cell>
          <cell r="B209" t="str">
            <v>Caminhão basculante</v>
          </cell>
          <cell r="C209" t="str">
            <v>h</v>
          </cell>
          <cell r="D209">
            <v>45</v>
          </cell>
          <cell r="E209">
            <v>41.25</v>
          </cell>
        </row>
        <row r="210">
          <cell r="A210">
            <v>906</v>
          </cell>
          <cell r="B210" t="str">
            <v>Caminhão carroceria</v>
          </cell>
          <cell r="C210" t="str">
            <v>h</v>
          </cell>
          <cell r="D210">
            <v>45</v>
          </cell>
          <cell r="E210">
            <v>41.25</v>
          </cell>
        </row>
        <row r="211">
          <cell r="A211">
            <v>912</v>
          </cell>
          <cell r="B211" t="str">
            <v>Betoneira</v>
          </cell>
          <cell r="C211" t="str">
            <v>h</v>
          </cell>
          <cell r="D211">
            <v>0.68399999999999994</v>
          </cell>
          <cell r="E211">
            <v>0.627</v>
          </cell>
        </row>
        <row r="212">
          <cell r="A212">
            <v>920</v>
          </cell>
          <cell r="B212" t="str">
            <v>Andaime fachadeiro tipo catraca</v>
          </cell>
          <cell r="C212" t="str">
            <v>mês</v>
          </cell>
          <cell r="D212">
            <v>72</v>
          </cell>
          <cell r="E212">
            <v>66</v>
          </cell>
        </row>
        <row r="213">
          <cell r="A213">
            <v>922</v>
          </cell>
          <cell r="B213" t="str">
            <v>Andaime tubular</v>
          </cell>
          <cell r="C213" t="str">
            <v>metro/mês</v>
          </cell>
          <cell r="D213">
            <v>5.6639999999999997</v>
          </cell>
          <cell r="E213">
            <v>5.1920000000000002</v>
          </cell>
        </row>
        <row r="214">
          <cell r="A214">
            <v>924</v>
          </cell>
          <cell r="B214" t="str">
            <v>Escoramento metálico</v>
          </cell>
          <cell r="C214" t="str">
            <v>m2/dia</v>
          </cell>
          <cell r="D214">
            <v>0.26400000000000001</v>
          </cell>
          <cell r="E214">
            <v>0.24200000000000002</v>
          </cell>
        </row>
        <row r="215">
          <cell r="A215">
            <v>926</v>
          </cell>
          <cell r="B215" t="str">
            <v>Forma metálica</v>
          </cell>
          <cell r="C215" t="str">
            <v>m2</v>
          </cell>
          <cell r="D215">
            <v>0</v>
          </cell>
          <cell r="E215">
            <v>0</v>
          </cell>
        </row>
        <row r="216">
          <cell r="A216">
            <v>930</v>
          </cell>
          <cell r="B216" t="str">
            <v>Serra circular</v>
          </cell>
          <cell r="C216" t="str">
            <v>h</v>
          </cell>
          <cell r="D216">
            <v>0.68399999999999994</v>
          </cell>
          <cell r="E216">
            <v>0.627</v>
          </cell>
        </row>
        <row r="217">
          <cell r="A217">
            <v>932</v>
          </cell>
          <cell r="B217" t="str">
            <v>Vibrador com mangote</v>
          </cell>
          <cell r="C217" t="str">
            <v>mês</v>
          </cell>
          <cell r="D217">
            <v>84</v>
          </cell>
          <cell r="E217">
            <v>77</v>
          </cell>
        </row>
        <row r="218">
          <cell r="A218">
            <v>934</v>
          </cell>
          <cell r="B218" t="str">
            <v>Serra policorte</v>
          </cell>
          <cell r="C218" t="str">
            <v>h</v>
          </cell>
          <cell r="D218">
            <v>0.68399999999999994</v>
          </cell>
          <cell r="E218">
            <v>0.627</v>
          </cell>
        </row>
        <row r="219">
          <cell r="A219">
            <v>936</v>
          </cell>
          <cell r="B219" t="str">
            <v>Guincho coluna</v>
          </cell>
          <cell r="C219" t="str">
            <v>mês</v>
          </cell>
          <cell r="D219">
            <v>84</v>
          </cell>
          <cell r="E219">
            <v>77</v>
          </cell>
        </row>
        <row r="220">
          <cell r="A220">
            <v>938</v>
          </cell>
          <cell r="B220" t="str">
            <v>Condutor de entulho</v>
          </cell>
          <cell r="C220" t="str">
            <v>mês</v>
          </cell>
          <cell r="D220">
            <v>9.6</v>
          </cell>
          <cell r="E220">
            <v>8.8000000000000007</v>
          </cell>
        </row>
        <row r="221">
          <cell r="A221">
            <v>940</v>
          </cell>
          <cell r="B221" t="str">
            <v>Martelete pneumático</v>
          </cell>
          <cell r="C221" t="str">
            <v>h</v>
          </cell>
          <cell r="D221">
            <v>0</v>
          </cell>
        </row>
        <row r="222">
          <cell r="A222">
            <v>942</v>
          </cell>
          <cell r="B222" t="str">
            <v>Compressor</v>
          </cell>
          <cell r="C222" t="str">
            <v>h</v>
          </cell>
          <cell r="D222">
            <v>0</v>
          </cell>
        </row>
        <row r="224">
          <cell r="A224" t="str">
            <v>SUBCOMPOSIÇÕES</v>
          </cell>
        </row>
        <row r="225">
          <cell r="A225">
            <v>30158</v>
          </cell>
          <cell r="B225" t="str">
            <v>reaterro apiloado de valas</v>
          </cell>
          <cell r="C225" t="str">
            <v>m³</v>
          </cell>
          <cell r="D225">
            <v>11.55</v>
          </cell>
        </row>
        <row r="226">
          <cell r="A226">
            <v>30201</v>
          </cell>
          <cell r="B226" t="str">
            <v>escavação manual até 1,5m</v>
          </cell>
          <cell r="C226" t="str">
            <v>m³</v>
          </cell>
          <cell r="D226">
            <v>8.3800000000000008</v>
          </cell>
        </row>
        <row r="227">
          <cell r="A227">
            <v>40801</v>
          </cell>
          <cell r="B227" t="str">
            <v>AREIA seca peneirada</v>
          </cell>
          <cell r="C227" t="str">
            <v>m³</v>
          </cell>
          <cell r="D227">
            <v>44.46</v>
          </cell>
        </row>
        <row r="228">
          <cell r="A228">
            <v>40803</v>
          </cell>
          <cell r="B228" t="str">
            <v>CAL em pasta peneirada e pura</v>
          </cell>
          <cell r="C228" t="str">
            <v>m³</v>
          </cell>
          <cell r="D228">
            <v>111.74</v>
          </cell>
        </row>
        <row r="229">
          <cell r="A229">
            <v>40839</v>
          </cell>
          <cell r="B229" t="str">
            <v>ARGAMASSA de cimento e areia peneirada 1:3</v>
          </cell>
          <cell r="C229" t="str">
            <v>m³</v>
          </cell>
          <cell r="D229">
            <v>215.98</v>
          </cell>
        </row>
        <row r="230">
          <cell r="A230">
            <v>40927</v>
          </cell>
          <cell r="B230" t="str">
            <v>ARGAMASSA cimento, cal e areia peneirada 1:1:6</v>
          </cell>
          <cell r="C230" t="str">
            <v>m³</v>
          </cell>
          <cell r="D230">
            <v>165.02</v>
          </cell>
        </row>
        <row r="231">
          <cell r="A231">
            <v>50301</v>
          </cell>
          <cell r="B231" t="str">
            <v>forma em tábua de pinho p/fundação reaprov. 5x</v>
          </cell>
          <cell r="C231" t="str">
            <v>m²</v>
          </cell>
          <cell r="D231">
            <v>14.64</v>
          </cell>
        </row>
        <row r="232">
          <cell r="A232">
            <v>50302</v>
          </cell>
          <cell r="B232" t="str">
            <v>forma em tábua de pinho p/fundação sem reaproveitamento</v>
          </cell>
          <cell r="C232" t="str">
            <v>m²</v>
          </cell>
          <cell r="D232">
            <v>27.93</v>
          </cell>
        </row>
        <row r="233">
          <cell r="A233">
            <v>50403</v>
          </cell>
          <cell r="B233" t="str">
            <v>armadura CA-50 média 6,3 a 10mm (1/4 a 3/8")</v>
          </cell>
          <cell r="C233" t="str">
            <v>kg</v>
          </cell>
          <cell r="D233">
            <v>2.4</v>
          </cell>
        </row>
        <row r="234">
          <cell r="A234">
            <v>50405</v>
          </cell>
          <cell r="B234" t="str">
            <v>armadura CA-60 fina 3,4 a 6mm</v>
          </cell>
          <cell r="C234" t="str">
            <v>kg</v>
          </cell>
          <cell r="D234">
            <v>3.58</v>
          </cell>
        </row>
        <row r="235">
          <cell r="A235">
            <v>50505</v>
          </cell>
          <cell r="B235" t="str">
            <v>concreto estrutural fck=15MPa</v>
          </cell>
          <cell r="C235" t="str">
            <v>m³</v>
          </cell>
          <cell r="D235">
            <v>147.19</v>
          </cell>
        </row>
        <row r="236">
          <cell r="A236">
            <v>50515</v>
          </cell>
          <cell r="B236" t="str">
            <v>lançamento e aplicação de concreto em fundação</v>
          </cell>
          <cell r="C236" t="str">
            <v>m³</v>
          </cell>
          <cell r="D236">
            <v>21.58</v>
          </cell>
        </row>
        <row r="237">
          <cell r="A237">
            <v>60409</v>
          </cell>
          <cell r="B237" t="str">
            <v>concreto para laje de piso</v>
          </cell>
          <cell r="C237" t="str">
            <v>m³</v>
          </cell>
          <cell r="D237">
            <v>139.24</v>
          </cell>
        </row>
        <row r="238">
          <cell r="A238">
            <v>60411</v>
          </cell>
          <cell r="B238" t="str">
            <v>Lançamento de concreto em estruturas</v>
          </cell>
          <cell r="C238" t="str">
            <v>m³</v>
          </cell>
          <cell r="D238">
            <v>29.87</v>
          </cell>
        </row>
        <row r="239">
          <cell r="A239">
            <v>70153</v>
          </cell>
          <cell r="B239" t="str">
            <v>alvenaria com blocos de concreto 10x20x40</v>
          </cell>
          <cell r="C239" t="str">
            <v>m²</v>
          </cell>
          <cell r="D239">
            <v>12.86</v>
          </cell>
        </row>
        <row r="240">
          <cell r="A240" t="str">
            <v>S50500</v>
          </cell>
          <cell r="B240" t="str">
            <v>Baldrame concreto armado 15x30cm</v>
          </cell>
          <cell r="C240" t="str">
            <v>ml</v>
          </cell>
          <cell r="D240">
            <v>28.31</v>
          </cell>
        </row>
        <row r="241">
          <cell r="A241" t="str">
            <v>S50505</v>
          </cell>
          <cell r="B241" t="str">
            <v>Baldrame em blocos de concreto 15x20cm</v>
          </cell>
          <cell r="C241" t="str">
            <v>ml</v>
          </cell>
          <cell r="D241">
            <v>20.149999999999999</v>
          </cell>
        </row>
        <row r="242">
          <cell r="A242" t="str">
            <v>S50510</v>
          </cell>
          <cell r="B242" t="str">
            <v>laje de piso não estrutural e=7cm</v>
          </cell>
          <cell r="C242" t="str">
            <v>m2</v>
          </cell>
          <cell r="D242">
            <v>13.08</v>
          </cell>
        </row>
        <row r="243">
          <cell r="A243">
            <v>110408</v>
          </cell>
          <cell r="B243" t="str">
            <v>Cobertura em telha de fibrocimento</v>
          </cell>
          <cell r="C243" t="str">
            <v>m²</v>
          </cell>
          <cell r="D243">
            <v>8.82</v>
          </cell>
        </row>
        <row r="244">
          <cell r="A244">
            <v>160209</v>
          </cell>
          <cell r="B244" t="str">
            <v>Emboço com argamassa mista 1:1:6</v>
          </cell>
          <cell r="C244" t="str">
            <v>m²</v>
          </cell>
          <cell r="D244">
            <v>7.67</v>
          </cell>
        </row>
        <row r="245">
          <cell r="A245">
            <v>170202</v>
          </cell>
          <cell r="B245" t="str">
            <v>regularização de bases e=6cm</v>
          </cell>
          <cell r="C245" t="str">
            <v>m²</v>
          </cell>
          <cell r="D245">
            <v>14.42</v>
          </cell>
        </row>
        <row r="246">
          <cell r="A246" t="str">
            <v>S170202</v>
          </cell>
          <cell r="B246" t="str">
            <v>regulariação de bases e=3cm</v>
          </cell>
          <cell r="C246" t="str">
            <v>m²</v>
          </cell>
          <cell r="D246">
            <v>7.94</v>
          </cell>
        </row>
        <row r="247">
          <cell r="A247">
            <v>200205</v>
          </cell>
          <cell r="B247" t="str">
            <v>Pintura PVA de paredes internas 3 demãos</v>
          </cell>
          <cell r="C247" t="str">
            <v>m²</v>
          </cell>
          <cell r="D247">
            <v>5.37</v>
          </cell>
        </row>
        <row r="248">
          <cell r="A248">
            <v>200602</v>
          </cell>
          <cell r="B248" t="str">
            <v>Pintura a óleo em esquadrias metálicas 2 demãos</v>
          </cell>
          <cell r="C248" t="str">
            <v>m²</v>
          </cell>
          <cell r="D248">
            <v>8.17</v>
          </cell>
        </row>
        <row r="249">
          <cell r="A249">
            <v>500001</v>
          </cell>
          <cell r="B249" t="str">
            <v>Concreto para pisos 13,5 Mpa</v>
          </cell>
          <cell r="C249" t="str">
            <v>m³</v>
          </cell>
          <cell r="D249">
            <v>147.46</v>
          </cell>
        </row>
      </sheetData>
      <sheetData sheetId="4"/>
      <sheetData sheetId="5"/>
      <sheetData sheetId="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 val="TABELA RECURSOS"/>
      <sheetName val="CPU BÁSICA"/>
      <sheetName val="CPU BÁSICA 2"/>
      <sheetName val="CPU BÁSICA 1"/>
      <sheetName val="AUX 30 CONCRETO 35 MPa"/>
      <sheetName val="AUX 29 CHAMINÉ PV H = 1,00"/>
      <sheetName val="AUX 28 LASTRO DE SEIXO"/>
      <sheetName val="AUX 27 ESCAVAÇÃO MANUAL"/>
      <sheetName val="AUX 26 CONFECÇÃO SUPORTE "/>
      <sheetName val="AUX 25 CONFECÇÃO PLACA"/>
      <sheetName val="AUX 24 GUIA DE MADEIRA"/>
      <sheetName val="AUX 23 CONF TUBO 60"/>
      <sheetName val="AUX 22 ARGAMASSA 14"/>
      <sheetName val="AUX 21 ARGAMASSA 13"/>
      <sheetName val="AUX 20 AÇO CA 25"/>
      <sheetName val="AUX 19 AÇO CA 50"/>
      <sheetName val="AUX 18 AÇO CA 60"/>
      <sheetName val="AUX 17 CONCRETO CICLÓPICO 12"/>
      <sheetName val="AUX 16 CONCRETO 18 MPa TUBOS"/>
      <sheetName val="AUX 15 CONCRETO 25 MPa"/>
      <sheetName val="AUX 14 CONCRETO 20 MPa"/>
      <sheetName val="AUX 13 CONCRETO 15 MPa"/>
      <sheetName val="AUX 12 CONC 12 MPa"/>
      <sheetName val="AUX 11 CONCRETO 10 MPa"/>
      <sheetName val="AUX 10 FORMA COMP PLASTIIFCA"/>
      <sheetName val="AUX 09 FORMA COMUM"/>
      <sheetName val="AUX 08 USINAGEM CBUQ"/>
      <sheetName val="AUX 07 ESCAV CARGA JAZIDA"/>
      <sheetName val="AUX 06 EXPURGO JAZIDA"/>
      <sheetName val="AUX 05 LIMPEZA JAZIDA"/>
      <sheetName val="AUX 04 ALVENARIA DE TIJOLO"/>
      <sheetName val="AUX 03 FORNEC AÇO CA 60"/>
      <sheetName val="AUX 02 FORNEC AÇO CA 50"/>
      <sheetName val="AUX 01 FORNEC AÇO CA 25"/>
      <sheetName val="8.13 ARBUSTOS"/>
      <sheetName val="8.12 FORN IMPL PLACA SINAL"/>
      <sheetName val="8.11 PINTURA DE FAIXA"/>
      <sheetName val="8.10 FORNEC CAP-20"/>
      <sheetName val="8.9 FORNEC RR-2C"/>
      <sheetName val="8.8 FORNEC CM-30"/>
      <sheetName val="8.7TRANSPORTE MATERIAL JAZIDA"/>
      <sheetName val="8.6 CBUQ CAPA ROLAMENTO"/>
      <sheetName val="8.5 PINTURA LIGAÇÃO"/>
      <sheetName val="8.4 IMPRIMAÇÃO"/>
      <sheetName val="8.3 BASE"/>
      <sheetName val="8.2 SUBASE"/>
      <sheetName val="8.1 REGULARIZAÇÃO"/>
      <sheetName val="7.2 Instal eletrica"/>
      <sheetName val="6.5.4 Poste tubo galv.com lumin"/>
      <sheetName val="6.5.3 GUARDA RODAS"/>
      <sheetName val="6.5.2 GUARDA CORPO"/>
      <sheetName val="6.5.1 LAJE TRANSIÇÃO"/>
      <sheetName val="6.4.2.1 CIMBRAMNETO"/>
      <sheetName val="6.2.3 CONCRETO fck = 25,0 MPa"/>
      <sheetName val="6.1.2 PONTE SERVIÇO"/>
      <sheetName val="6.1.1 ESTACA PRE MOLD 30x30"/>
      <sheetName val="5.14 MANTA GEOTEXTIL (2)"/>
      <sheetName val="5.13 CAMADA DE AREIA"/>
      <sheetName val="5.12 CAMADA DE SEIXO"/>
      <sheetName val="5.11 GUARDA CORPO METALICO"/>
      <sheetName val="5.10 PASSEIO DE TIJOLO CERÂMICO"/>
      <sheetName val="5.9 CAMADA ENCH PASSEIO"/>
      <sheetName val="5.8 BANCO ARGAMASSA ARMADA"/>
      <sheetName val="5.7 GRAMA EM PLACA"/>
      <sheetName val="5.6 TERRA VEGETAL"/>
      <sheetName val="5.5 ESCOR DESCONTIUO VALA"/>
      <sheetName val="5.4 BOCA DE LOBO "/>
      <sheetName val="5.3 CX PASSAGEM TUBO 60"/>
      <sheetName val="5.2 MEIO FIO C SARJETA"/>
      <sheetName val="5.1 TUBULAÇÃO D=0,60 M"/>
      <sheetName val="4.2.6 JUNTA DILAT FUNGENBAND"/>
      <sheetName val="4.2.5 CONCRETO fck = 20,0 MPa"/>
      <sheetName val="4.2.4 AÇO CA 50"/>
      <sheetName val="4.2.3 FORMA"/>
      <sheetName val="4.2.2 LASTRO CONC MAGRO 10 MPa"/>
      <sheetName val="4.2.1 ESCAV MANUAL"/>
      <sheetName val="4.1.7 REATERRO MANUAL DE VALA"/>
      <sheetName val="4.1.6 MANTA GEOTEXTIL"/>
      <sheetName val="4.1.5 ESCAV MEC VALA"/>
      <sheetName val="4.1.4 PLACA PRE MOLDADA (2)"/>
      <sheetName val="4.1.3 PLACA PRE MOLDADA"/>
      <sheetName val="4.1.2 ESTACA PRE MOLDADA 20x20"/>
      <sheetName val="4.1.1 ESTACA PRE MOLDADA 25x25"/>
      <sheetName val="3.8 ESGOTAMENTO COM BOMBA"/>
      <sheetName val="3.7.3 COMPACTAÇÃO 100%"/>
      <sheetName val="3.6 MOMENTO TRANSP MAT 1a "/>
      <sheetName val="3.5 ESCAV MAT 1A CATEGORIA"/>
      <sheetName val="3.4 MOMENTO TRANSPORTE MAT AGUA"/>
      <sheetName val="3.3 ESCAV MAT COM AGUA"/>
      <sheetName val="3.2 EXEC ENSECADEIRA"/>
      <sheetName val="3.1 DESMATAMENTO MANUAL"/>
      <sheetName val="2.5  TRANSPORTE MAT REMOÇÃO"/>
      <sheetName val="2.4 REMOÇÃO DE ENTULHO"/>
      <sheetName val="2.3 DEMOL REM CONC ARMADO"/>
      <sheetName val="2.2 DEM REM ESTRUTURA MADEIRA"/>
      <sheetName val="2.1 REMANEJ FAMÍLIA"/>
      <sheetName val="1.5 Projeto executivo"/>
      <sheetName val="1.4 PLACA SINALIZAÇÃO"/>
      <sheetName val="1.3 LOC TOPOGRÁFICA"/>
      <sheetName val="1.2 Instal canteiro obras"/>
      <sheetName val=" 1.1 Mobilização e desmob "/>
      <sheetName val="Plan1"/>
    </sheetNames>
    <sheetDataSet>
      <sheetData sheetId="0"/>
      <sheetData sheetId="1">
        <row r="1">
          <cell r="G1" t="str">
            <v>BDI</v>
          </cell>
        </row>
        <row r="2">
          <cell r="C2" t="str">
            <v>Custo Unitário da Mão-de-obra</v>
          </cell>
          <cell r="G2">
            <v>0.23899999999999999</v>
          </cell>
        </row>
        <row r="3">
          <cell r="A3" t="str">
            <v>Item</v>
          </cell>
          <cell r="B3" t="str">
            <v>Código</v>
          </cell>
          <cell r="C3" t="str">
            <v>Denominação</v>
          </cell>
          <cell r="D3" t="str">
            <v>Valor mensal</v>
          </cell>
          <cell r="E3" t="str">
            <v>Encargos</v>
          </cell>
          <cell r="F3" t="str">
            <v>Custo Unitário</v>
          </cell>
          <cell r="G3" t="str">
            <v>Encargos sociais</v>
          </cell>
        </row>
        <row r="4">
          <cell r="A4">
            <v>1</v>
          </cell>
          <cell r="C4" t="str">
            <v>Salário Minimo</v>
          </cell>
          <cell r="D4">
            <v>300</v>
          </cell>
          <cell r="E4">
            <v>378.9</v>
          </cell>
          <cell r="F4">
            <v>3.0859000000000001</v>
          </cell>
          <cell r="G4">
            <v>1.2629999999999999</v>
          </cell>
        </row>
        <row r="5">
          <cell r="A5">
            <v>2</v>
          </cell>
          <cell r="B5" t="str">
            <v>T301</v>
          </cell>
          <cell r="C5" t="str">
            <v>MOTORISTA VEÍCULO LEVE</v>
          </cell>
          <cell r="D5">
            <v>870</v>
          </cell>
          <cell r="E5">
            <v>1098.81</v>
          </cell>
          <cell r="F5">
            <v>8.9490999999999996</v>
          </cell>
        </row>
        <row r="6">
          <cell r="A6">
            <v>3</v>
          </cell>
          <cell r="B6">
            <v>7302</v>
          </cell>
          <cell r="C6" t="str">
            <v>MOTORISTA DE CAMINHÃO</v>
          </cell>
          <cell r="D6">
            <v>960</v>
          </cell>
          <cell r="E6">
            <v>1212.48</v>
          </cell>
          <cell r="F6">
            <v>9.8749000000000002</v>
          </cell>
          <cell r="G6" t="str">
            <v>GRUPO 1</v>
          </cell>
        </row>
        <row r="7">
          <cell r="A7">
            <v>4</v>
          </cell>
          <cell r="B7" t="str">
            <v>T303</v>
          </cell>
          <cell r="C7" t="str">
            <v>MOTORISTA DE VEÍCULO ESPECIAL</v>
          </cell>
          <cell r="D7">
            <v>1020</v>
          </cell>
          <cell r="E7">
            <v>1288.26</v>
          </cell>
          <cell r="F7">
            <v>10.492100000000001</v>
          </cell>
          <cell r="G7" t="str">
            <v>GRUPO 2</v>
          </cell>
        </row>
        <row r="8">
          <cell r="A8">
            <v>5</v>
          </cell>
          <cell r="B8" t="str">
            <v>T311</v>
          </cell>
          <cell r="C8" t="str">
            <v>OPERADOR DE EQUIPAMENTO LEVE 1</v>
          </cell>
          <cell r="D8">
            <v>720</v>
          </cell>
          <cell r="E8">
            <v>909.36</v>
          </cell>
          <cell r="F8">
            <v>7.4062000000000001</v>
          </cell>
          <cell r="G8" t="str">
            <v>GRUPO 3</v>
          </cell>
        </row>
        <row r="9">
          <cell r="A9">
            <v>6</v>
          </cell>
          <cell r="B9" t="str">
            <v>T312</v>
          </cell>
          <cell r="C9" t="str">
            <v>OPERADOR DE EQUIPAMENTO LEVE 2</v>
          </cell>
          <cell r="D9">
            <v>810</v>
          </cell>
          <cell r="E9">
            <v>1023.03</v>
          </cell>
          <cell r="F9">
            <v>8.3320000000000007</v>
          </cell>
        </row>
        <row r="10">
          <cell r="A10">
            <v>7</v>
          </cell>
          <cell r="B10" t="str">
            <v>T313</v>
          </cell>
          <cell r="C10" t="str">
            <v>OPERADOR DE EQUIP. PESADO</v>
          </cell>
          <cell r="D10">
            <v>1050</v>
          </cell>
          <cell r="E10">
            <v>1326.15</v>
          </cell>
          <cell r="F10">
            <v>10.800700000000001</v>
          </cell>
        </row>
        <row r="11">
          <cell r="A11">
            <v>8</v>
          </cell>
          <cell r="B11" t="str">
            <v>T314</v>
          </cell>
          <cell r="C11" t="str">
            <v>OPERADOR DE EQUIP. ESPECIAL</v>
          </cell>
          <cell r="D11">
            <v>1110</v>
          </cell>
          <cell r="E11">
            <v>1401.93</v>
          </cell>
          <cell r="F11">
            <v>11.417899999999999</v>
          </cell>
        </row>
        <row r="12">
          <cell r="A12">
            <v>9</v>
          </cell>
          <cell r="B12" t="str">
            <v>T401</v>
          </cell>
          <cell r="C12" t="str">
            <v>PRÉ-MARCADOR</v>
          </cell>
          <cell r="D12">
            <v>1110</v>
          </cell>
          <cell r="E12">
            <v>1401.93</v>
          </cell>
          <cell r="F12">
            <v>11.417899999999999</v>
          </cell>
        </row>
        <row r="13">
          <cell r="A13">
            <v>10</v>
          </cell>
          <cell r="C13" t="str">
            <v>ASSISTENTE SOCIAL</v>
          </cell>
          <cell r="D13">
            <v>2100</v>
          </cell>
          <cell r="E13">
            <v>2652.3</v>
          </cell>
          <cell r="F13">
            <v>21.601400000000002</v>
          </cell>
        </row>
        <row r="14">
          <cell r="A14">
            <v>11</v>
          </cell>
          <cell r="B14" t="str">
            <v>T501</v>
          </cell>
          <cell r="C14" t="str">
            <v xml:space="preserve">ENCARREGADO DE TURMA </v>
          </cell>
          <cell r="D14">
            <v>1110</v>
          </cell>
          <cell r="E14">
            <v>1401.93</v>
          </cell>
          <cell r="F14">
            <v>11.417899999999999</v>
          </cell>
        </row>
        <row r="15">
          <cell r="A15">
            <v>12</v>
          </cell>
          <cell r="B15" t="str">
            <v>T511</v>
          </cell>
          <cell r="C15" t="str">
            <v>ENCARREGADO DE PAVIMENTAÇÃO</v>
          </cell>
          <cell r="D15">
            <v>2100</v>
          </cell>
          <cell r="E15">
            <v>2652.3</v>
          </cell>
          <cell r="F15">
            <v>21.601400000000002</v>
          </cell>
        </row>
        <row r="16">
          <cell r="A16">
            <v>13</v>
          </cell>
          <cell r="B16" t="str">
            <v>T512</v>
          </cell>
          <cell r="C16" t="str">
            <v>ENCARREGADO DE BRITAGEM</v>
          </cell>
          <cell r="D16">
            <v>2100</v>
          </cell>
          <cell r="E16">
            <v>2652.3</v>
          </cell>
          <cell r="F16">
            <v>21.601400000000002</v>
          </cell>
        </row>
        <row r="17">
          <cell r="A17">
            <v>14</v>
          </cell>
          <cell r="C17" t="str">
            <v>TOPOGRAFO</v>
          </cell>
          <cell r="D17">
            <v>1230</v>
          </cell>
          <cell r="E17">
            <v>1553.49</v>
          </cell>
          <cell r="F17">
            <v>12.652200000000001</v>
          </cell>
        </row>
        <row r="18">
          <cell r="A18">
            <v>15</v>
          </cell>
          <cell r="B18" t="str">
            <v>T602</v>
          </cell>
          <cell r="C18" t="str">
            <v>MONTADOR</v>
          </cell>
          <cell r="D18">
            <v>780</v>
          </cell>
          <cell r="E18">
            <v>985.14</v>
          </cell>
          <cell r="F18">
            <v>8.0234000000000005</v>
          </cell>
        </row>
        <row r="19">
          <cell r="A19">
            <v>16</v>
          </cell>
          <cell r="B19" t="str">
            <v>T603</v>
          </cell>
          <cell r="C19" t="str">
            <v>CARPINTEIRO</v>
          </cell>
          <cell r="D19">
            <v>780</v>
          </cell>
          <cell r="E19">
            <v>985.14</v>
          </cell>
          <cell r="F19">
            <v>8.0234000000000005</v>
          </cell>
        </row>
        <row r="20">
          <cell r="A20">
            <v>17</v>
          </cell>
          <cell r="B20" t="str">
            <v>T604</v>
          </cell>
          <cell r="C20" t="str">
            <v>PEDREIRO</v>
          </cell>
          <cell r="D20">
            <v>780</v>
          </cell>
          <cell r="E20">
            <v>985.14</v>
          </cell>
          <cell r="F20">
            <v>8.0234000000000005</v>
          </cell>
        </row>
        <row r="21">
          <cell r="A21">
            <v>18</v>
          </cell>
          <cell r="B21" t="str">
            <v>T605</v>
          </cell>
          <cell r="C21" t="str">
            <v>ARMADOR</v>
          </cell>
          <cell r="D21">
            <v>780</v>
          </cell>
          <cell r="E21">
            <v>985.14</v>
          </cell>
          <cell r="F21">
            <v>8.0234000000000005</v>
          </cell>
        </row>
        <row r="22">
          <cell r="A22">
            <v>19</v>
          </cell>
          <cell r="B22" t="str">
            <v>T606</v>
          </cell>
          <cell r="C22" t="str">
            <v>FERREIRO</v>
          </cell>
          <cell r="D22">
            <v>780</v>
          </cell>
          <cell r="E22">
            <v>985.14</v>
          </cell>
          <cell r="F22">
            <v>8.0234000000000005</v>
          </cell>
        </row>
        <row r="23">
          <cell r="A23">
            <v>20</v>
          </cell>
          <cell r="B23" t="str">
            <v>T607</v>
          </cell>
          <cell r="C23" t="str">
            <v>PINTOR</v>
          </cell>
          <cell r="D23">
            <v>780</v>
          </cell>
          <cell r="E23">
            <v>985.14</v>
          </cell>
          <cell r="F23">
            <v>8.0234000000000005</v>
          </cell>
        </row>
        <row r="24">
          <cell r="A24">
            <v>21</v>
          </cell>
          <cell r="B24" t="str">
            <v>T608</v>
          </cell>
          <cell r="C24" t="str">
            <v>SOLDADOR</v>
          </cell>
          <cell r="D24">
            <v>780</v>
          </cell>
          <cell r="E24">
            <v>985.14</v>
          </cell>
          <cell r="F24">
            <v>8.0234000000000005</v>
          </cell>
        </row>
        <row r="25">
          <cell r="A25">
            <v>22</v>
          </cell>
          <cell r="B25" t="str">
            <v>T610</v>
          </cell>
          <cell r="C25" t="str">
            <v>SERRALHEIRO</v>
          </cell>
          <cell r="D25">
            <v>780</v>
          </cell>
          <cell r="E25">
            <v>985.14</v>
          </cell>
          <cell r="F25">
            <v>8.0234000000000005</v>
          </cell>
        </row>
        <row r="26">
          <cell r="A26">
            <v>23</v>
          </cell>
          <cell r="B26" t="str">
            <v>T701</v>
          </cell>
          <cell r="C26" t="str">
            <v>SERVENTE</v>
          </cell>
          <cell r="D26">
            <v>570</v>
          </cell>
          <cell r="E26">
            <v>719.91</v>
          </cell>
          <cell r="F26">
            <v>5.8632</v>
          </cell>
        </row>
        <row r="27">
          <cell r="A27">
            <v>24</v>
          </cell>
          <cell r="B27" t="str">
            <v>T702</v>
          </cell>
          <cell r="C27" t="str">
            <v>AJUDANTE</v>
          </cell>
          <cell r="D27">
            <v>630</v>
          </cell>
          <cell r="E27">
            <v>795.69</v>
          </cell>
          <cell r="F27">
            <v>6.4804000000000004</v>
          </cell>
        </row>
        <row r="28">
          <cell r="A28">
            <v>25</v>
          </cell>
          <cell r="C28" t="str">
            <v>ELETRICISTA</v>
          </cell>
          <cell r="D28">
            <v>780</v>
          </cell>
          <cell r="E28">
            <v>985.14</v>
          </cell>
          <cell r="F28">
            <v>8.0234000000000005</v>
          </cell>
        </row>
        <row r="29">
          <cell r="A29">
            <v>26</v>
          </cell>
          <cell r="C29" t="str">
            <v>ADIC. M.O. - FERRAMENTAS</v>
          </cell>
          <cell r="F29">
            <v>0.15509999999999999</v>
          </cell>
        </row>
        <row r="30">
          <cell r="A30">
            <v>27</v>
          </cell>
          <cell r="C30" t="str">
            <v>ADIC. M.O. - FERRAMENTAS</v>
          </cell>
          <cell r="F30">
            <v>0.2051</v>
          </cell>
        </row>
        <row r="32">
          <cell r="C32" t="str">
            <v>Custo Horário de Equipamentos</v>
          </cell>
        </row>
        <row r="33">
          <cell r="A33" t="str">
            <v>Item</v>
          </cell>
          <cell r="B33" t="str">
            <v>Código</v>
          </cell>
          <cell r="C33" t="str">
            <v>Equipamento</v>
          </cell>
          <cell r="D33" t="str">
            <v>Aquisição</v>
          </cell>
          <cell r="E33" t="str">
            <v>Improdutivo</v>
          </cell>
          <cell r="F33" t="str">
            <v>Operativo</v>
          </cell>
        </row>
        <row r="34">
          <cell r="A34">
            <v>30</v>
          </cell>
          <cell r="B34" t="str">
            <v>E001</v>
          </cell>
          <cell r="C34" t="str">
            <v>TRATOR DE ESTEIRA NH 7D (67 kW)</v>
          </cell>
          <cell r="E34">
            <v>10.800700000000001</v>
          </cell>
          <cell r="F34">
            <v>105.14709999999999</v>
          </cell>
        </row>
        <row r="35">
          <cell r="A35">
            <v>31</v>
          </cell>
          <cell r="B35" t="str">
            <v>E002</v>
          </cell>
          <cell r="C35" t="str">
            <v>TRATOR DE ESTEIRA CAT D6M (106 KW)</v>
          </cell>
          <cell r="E35">
            <v>10.800700000000001</v>
          </cell>
          <cell r="F35">
            <v>183.96770000000001</v>
          </cell>
        </row>
        <row r="36">
          <cell r="A36">
            <v>32</v>
          </cell>
          <cell r="B36" t="str">
            <v>E003</v>
          </cell>
          <cell r="C36" t="str">
            <v>TRATOR DE ESTEIRA CAT D8R (228 kW)</v>
          </cell>
          <cell r="E36">
            <v>10.800700000000001</v>
          </cell>
          <cell r="F36">
            <v>355.20600000000002</v>
          </cell>
        </row>
        <row r="37">
          <cell r="A37">
            <v>33</v>
          </cell>
          <cell r="B37" t="str">
            <v>E006</v>
          </cell>
          <cell r="C37" t="str">
            <v>MOTONIVELADORA CAT 120H (100 kW)</v>
          </cell>
          <cell r="E37">
            <v>11.417899999999999</v>
          </cell>
          <cell r="F37">
            <v>124.56229999999999</v>
          </cell>
        </row>
        <row r="38">
          <cell r="A38">
            <v>34</v>
          </cell>
          <cell r="B38" t="str">
            <v>E007</v>
          </cell>
          <cell r="C38" t="str">
            <v>TRATOR AGRÍCOLA M F-292/4 (77 kW)</v>
          </cell>
          <cell r="E38">
            <v>8.3320000000000007</v>
          </cell>
          <cell r="F38">
            <v>66.749700000000004</v>
          </cell>
        </row>
        <row r="39">
          <cell r="A39">
            <v>35</v>
          </cell>
          <cell r="B39" t="str">
            <v>E009</v>
          </cell>
          <cell r="C39" t="str">
            <v>CARREGAD. PNEUS CAT  924G  1,80 M3 ( 89 kW)</v>
          </cell>
          <cell r="E39">
            <v>10.800700000000001</v>
          </cell>
          <cell r="F39">
            <v>102.96259999999999</v>
          </cell>
        </row>
        <row r="40">
          <cell r="A40">
            <v>36</v>
          </cell>
          <cell r="B40" t="str">
            <v>E010</v>
          </cell>
          <cell r="C40" t="str">
            <v>CARREGAD. PNEUS CAT 950G 2,90 M3 (135 kW)</v>
          </cell>
          <cell r="E40">
            <v>10.800700000000001</v>
          </cell>
          <cell r="F40">
            <v>167.08199999999999</v>
          </cell>
        </row>
        <row r="41">
          <cell r="A41">
            <v>37</v>
          </cell>
          <cell r="B41" t="str">
            <v>E011</v>
          </cell>
          <cell r="C41" t="str">
            <v>RETROESCAVADEIRA MF-86HF (57 kW)</v>
          </cell>
          <cell r="E41">
            <v>10.800700000000001</v>
          </cell>
          <cell r="F41">
            <v>55.758699999999997</v>
          </cell>
        </row>
        <row r="42">
          <cell r="A42">
            <v>38</v>
          </cell>
          <cell r="B42" t="str">
            <v>E013</v>
          </cell>
          <cell r="C42" t="str">
            <v>ROLO COMP PÉ CARNEIRO CA-25-PD  (85 kW)</v>
          </cell>
          <cell r="E42">
            <v>8.3320000000000007</v>
          </cell>
          <cell r="F42">
            <v>112.70350000000001</v>
          </cell>
        </row>
        <row r="43">
          <cell r="A43">
            <v>43</v>
          </cell>
          <cell r="B43" t="str">
            <v>E062</v>
          </cell>
          <cell r="C43" t="str">
            <v>ESCAVADEIRA HIDR. CAT 330CL (182 kW)</v>
          </cell>
          <cell r="E43">
            <v>11.417899999999999</v>
          </cell>
          <cell r="F43">
            <v>257.74020000000002</v>
          </cell>
        </row>
        <row r="44">
          <cell r="A44">
            <v>44</v>
          </cell>
          <cell r="B44" t="str">
            <v>E063</v>
          </cell>
          <cell r="C44" t="str">
            <v>ESCAVADEIRA HIDR. CAT 320CL (102 kW)</v>
          </cell>
          <cell r="E44">
            <v>11.417899999999999</v>
          </cell>
          <cell r="F44">
            <v>157.3682</v>
          </cell>
        </row>
        <row r="45">
          <cell r="A45">
            <v>47</v>
          </cell>
          <cell r="B45" t="str">
            <v>E101</v>
          </cell>
          <cell r="C45" t="str">
            <v>GRADE DE DISCOS GA 24 x 24</v>
          </cell>
          <cell r="E45">
            <v>0</v>
          </cell>
          <cell r="F45">
            <v>2.4575999999999998</v>
          </cell>
        </row>
        <row r="46">
          <cell r="A46">
            <v>48</v>
          </cell>
          <cell r="B46" t="str">
            <v>E102</v>
          </cell>
          <cell r="C46" t="str">
            <v>ROLO COMP TANDEM CC-422C (93 kW)</v>
          </cell>
          <cell r="E46">
            <v>8.3320000000000007</v>
          </cell>
          <cell r="F46">
            <v>132.7011</v>
          </cell>
        </row>
        <row r="47">
          <cell r="A47">
            <v>51</v>
          </cell>
          <cell r="B47" t="str">
            <v>E105</v>
          </cell>
          <cell r="C47" t="str">
            <v>ROLO COMP PNEUS SP 8000  (97 kW)</v>
          </cell>
          <cell r="E47">
            <v>8.3320000000000007</v>
          </cell>
          <cell r="F47">
            <v>111.97880000000001</v>
          </cell>
        </row>
        <row r="48">
          <cell r="A48">
            <v>55</v>
          </cell>
          <cell r="B48" t="str">
            <v>E107</v>
          </cell>
          <cell r="C48" t="str">
            <v>VASSOURA MECÂNICA REBOCÁVEL</v>
          </cell>
          <cell r="E48">
            <v>0</v>
          </cell>
          <cell r="F48">
            <v>4.0309999999999997</v>
          </cell>
        </row>
        <row r="49">
          <cell r="A49">
            <v>56</v>
          </cell>
          <cell r="B49" t="str">
            <v>E110</v>
          </cell>
          <cell r="C49" t="str">
            <v>TANQUE ESTOCAGEM DE ASFALTO 20.000 L</v>
          </cell>
          <cell r="E49">
            <v>0</v>
          </cell>
          <cell r="F49">
            <v>4.1859999999999999</v>
          </cell>
        </row>
        <row r="50">
          <cell r="A50">
            <v>57</v>
          </cell>
          <cell r="B50" t="str">
            <v>E111</v>
          </cell>
          <cell r="C50" t="str">
            <v>EQUIP. DISTR. ASFALTO S/ CAMINHÃO (150 kW)</v>
          </cell>
          <cell r="E50">
            <v>9.8749000000000002</v>
          </cell>
          <cell r="F50">
            <v>98.639300000000006</v>
          </cell>
        </row>
        <row r="51">
          <cell r="A51">
            <v>58</v>
          </cell>
          <cell r="B51" t="str">
            <v>E112</v>
          </cell>
          <cell r="C51" t="str">
            <v>AQUECEDOR DE FLUÍDO TÉRMICO</v>
          </cell>
          <cell r="E51">
            <v>0</v>
          </cell>
          <cell r="F51">
            <v>21.924800000000001</v>
          </cell>
        </row>
        <row r="52">
          <cell r="A52">
            <v>74</v>
          </cell>
          <cell r="B52" t="str">
            <v>E139</v>
          </cell>
          <cell r="C52" t="str">
            <v>ROLO COMP VIBRO LISO CA-25D  (86 kW)</v>
          </cell>
          <cell r="E52">
            <v>8.3320000000000007</v>
          </cell>
          <cell r="F52">
            <v>111.0277</v>
          </cell>
        </row>
        <row r="53">
          <cell r="A53">
            <v>75</v>
          </cell>
          <cell r="B53" t="str">
            <v>E147</v>
          </cell>
          <cell r="C53" t="str">
            <v>USINA ASFÁLTO A QUENTE 90/120 T/H (188 kW)</v>
          </cell>
          <cell r="E53">
            <v>11.417899999999999</v>
          </cell>
          <cell r="F53">
            <v>200.3177</v>
          </cell>
        </row>
        <row r="54">
          <cell r="A54">
            <v>76</v>
          </cell>
          <cell r="B54" t="str">
            <v>E149</v>
          </cell>
          <cell r="C54" t="str">
            <v>VIBRO-ACAB. ASFÁLTO VDA-600BM (74 kW)</v>
          </cell>
          <cell r="E54">
            <v>11.417899999999999</v>
          </cell>
          <cell r="F54">
            <v>134.78290000000001</v>
          </cell>
        </row>
        <row r="55">
          <cell r="A55">
            <v>85</v>
          </cell>
          <cell r="B55" t="str">
            <v>E202</v>
          </cell>
          <cell r="C55" t="str">
            <v>COMPRESSOR DE AR 400 PCM (89 kW)</v>
          </cell>
          <cell r="E55">
            <v>8.3320000000000007</v>
          </cell>
          <cell r="F55">
            <v>63.345700000000001</v>
          </cell>
        </row>
        <row r="56">
          <cell r="A56">
            <v>86</v>
          </cell>
          <cell r="B56" t="str">
            <v>E208</v>
          </cell>
          <cell r="C56" t="str">
            <v>COMPRESSOR DE AR 200 PCM (58 kW)</v>
          </cell>
          <cell r="E56">
            <v>8.3320000000000007</v>
          </cell>
          <cell r="F56">
            <v>47.635599999999997</v>
          </cell>
        </row>
        <row r="57">
          <cell r="A57">
            <v>92</v>
          </cell>
          <cell r="B57" t="str">
            <v>E211</v>
          </cell>
          <cell r="C57" t="str">
            <v>MAQUINA P/ PINTURA (2 kW)</v>
          </cell>
          <cell r="E57">
            <v>0</v>
          </cell>
          <cell r="F57">
            <v>0.9577</v>
          </cell>
        </row>
        <row r="58">
          <cell r="A58">
            <v>93</v>
          </cell>
          <cell r="B58" t="str">
            <v>E210</v>
          </cell>
          <cell r="C58" t="str">
            <v>MARTELETE - ROMPEDOR 33 kg</v>
          </cell>
          <cell r="E58">
            <v>7.4062000000000001</v>
          </cell>
          <cell r="F58">
            <v>9.7596000000000007</v>
          </cell>
        </row>
        <row r="59">
          <cell r="A59">
            <v>94</v>
          </cell>
          <cell r="B59" t="str">
            <v>E302</v>
          </cell>
          <cell r="C59" t="str">
            <v>BETONEIRA - 320 L (4 kW)</v>
          </cell>
          <cell r="E59">
            <v>8.3320000000000007</v>
          </cell>
          <cell r="F59">
            <v>9.9809000000000001</v>
          </cell>
        </row>
        <row r="60">
          <cell r="A60">
            <v>98</v>
          </cell>
          <cell r="B60" t="str">
            <v>E303</v>
          </cell>
          <cell r="C60" t="str">
            <v>BETONEIRA - 750 L (9 kW)</v>
          </cell>
          <cell r="E60">
            <v>8.3320000000000007</v>
          </cell>
          <cell r="F60">
            <v>12.4125</v>
          </cell>
        </row>
        <row r="61">
          <cell r="A61">
            <v>99</v>
          </cell>
          <cell r="B61" t="str">
            <v>E304</v>
          </cell>
          <cell r="C61" t="str">
            <v>TRANSP. MANUAL - CARRINHO DE MÃO 80 L</v>
          </cell>
          <cell r="E61">
            <v>0</v>
          </cell>
          <cell r="F61">
            <v>0.13339999999999999</v>
          </cell>
        </row>
        <row r="62">
          <cell r="A62">
            <v>101</v>
          </cell>
          <cell r="B62" t="str">
            <v>E305</v>
          </cell>
          <cell r="C62" t="str">
            <v>TRANSP. MANUAL - GERICA 180 L</v>
          </cell>
          <cell r="E62">
            <v>0</v>
          </cell>
          <cell r="F62">
            <v>0.23350000000000001</v>
          </cell>
        </row>
        <row r="63">
          <cell r="A63">
            <v>103</v>
          </cell>
          <cell r="B63" t="str">
            <v>E306</v>
          </cell>
          <cell r="C63" t="str">
            <v>VIBRADOR DE CONC. - DE IMERSÃO (2 kW)</v>
          </cell>
          <cell r="E63">
            <v>7.4062000000000001</v>
          </cell>
          <cell r="F63">
            <v>8.8386999999999993</v>
          </cell>
        </row>
        <row r="64">
          <cell r="A64">
            <v>104</v>
          </cell>
          <cell r="B64" t="str">
            <v>E310</v>
          </cell>
          <cell r="C64" t="str">
            <v>FAB.PRÉ-MOLD CONC TUBOS D=0,60 M (2 kW)</v>
          </cell>
          <cell r="E64">
            <v>0</v>
          </cell>
          <cell r="F64">
            <v>7.3996000000000004</v>
          </cell>
        </row>
        <row r="65">
          <cell r="A65">
            <v>105</v>
          </cell>
          <cell r="B65" t="str">
            <v>E311</v>
          </cell>
          <cell r="C65" t="str">
            <v>FAB PRÉ-MOLD CONC TUBOS D=0,80 M (2 kW)</v>
          </cell>
          <cell r="E65">
            <v>0</v>
          </cell>
          <cell r="F65">
            <v>7.1071999999999997</v>
          </cell>
        </row>
        <row r="66">
          <cell r="A66">
            <v>106</v>
          </cell>
          <cell r="B66" t="str">
            <v>E312</v>
          </cell>
          <cell r="C66" t="str">
            <v>FAB PRÉ-MOLD CONC TUBOS D=1,00 M (2 kW)</v>
          </cell>
          <cell r="E66">
            <v>0</v>
          </cell>
          <cell r="F66">
            <v>7.4747000000000003</v>
          </cell>
        </row>
        <row r="67">
          <cell r="A67">
            <v>107</v>
          </cell>
          <cell r="B67" t="str">
            <v>E313</v>
          </cell>
          <cell r="C67" t="str">
            <v>FAB PRÉ-MOLD CONC TUBOS D=1,20 M (2 kW)</v>
          </cell>
          <cell r="E67">
            <v>0</v>
          </cell>
          <cell r="F67">
            <v>7.8887</v>
          </cell>
        </row>
        <row r="68">
          <cell r="A68">
            <v>108</v>
          </cell>
          <cell r="B68" t="str">
            <v>E314</v>
          </cell>
          <cell r="C68" t="str">
            <v>FAB PRÉ-MOLD CONC TUBOS D=1,50 M (2 kW)</v>
          </cell>
          <cell r="E68">
            <v>0</v>
          </cell>
          <cell r="F68">
            <v>7.8056999999999999</v>
          </cell>
        </row>
        <row r="69">
          <cell r="A69">
            <v>129</v>
          </cell>
          <cell r="B69" t="str">
            <v>E400</v>
          </cell>
          <cell r="C69" t="str">
            <v>CAMINHÃO BASCULANTE - 5 m3 - 8,8 t (155 kW)</v>
          </cell>
          <cell r="E69">
            <v>9.8749000000000002</v>
          </cell>
          <cell r="F69">
            <v>86.413799999999995</v>
          </cell>
        </row>
        <row r="70">
          <cell r="A70">
            <v>130</v>
          </cell>
          <cell r="B70" t="str">
            <v>E402</v>
          </cell>
          <cell r="C70" t="str">
            <v>CAMINHÃO CARROCERIA - 15t (170 kW)</v>
          </cell>
          <cell r="E70">
            <v>9.8749000000000002</v>
          </cell>
          <cell r="F70">
            <v>108.3706</v>
          </cell>
        </row>
        <row r="71">
          <cell r="A71">
            <v>131</v>
          </cell>
          <cell r="B71" t="str">
            <v>E403</v>
          </cell>
          <cell r="C71" t="str">
            <v>CAMINHÃO BASCULANTE 6 m3  (150 kW)</v>
          </cell>
          <cell r="E71">
            <v>9.8749000000000002</v>
          </cell>
          <cell r="F71">
            <v>97.9148</v>
          </cell>
        </row>
        <row r="72">
          <cell r="A72">
            <v>135</v>
          </cell>
          <cell r="B72" t="str">
            <v>E407</v>
          </cell>
          <cell r="C72" t="str">
            <v>CAMINHÃO TANQUE 10.000 L (170 kW)</v>
          </cell>
          <cell r="E72">
            <v>9.8749000000000002</v>
          </cell>
          <cell r="F72">
            <v>109.7187</v>
          </cell>
        </row>
        <row r="73">
          <cell r="A73">
            <v>136</v>
          </cell>
          <cell r="B73" t="str">
            <v>E408</v>
          </cell>
          <cell r="C73" t="str">
            <v>CAMINHÃO CARROCERIA - 4t (80 kW)</v>
          </cell>
          <cell r="E73">
            <v>9.8749000000000002</v>
          </cell>
          <cell r="F73">
            <v>54.107700000000001</v>
          </cell>
        </row>
        <row r="74">
          <cell r="A74">
            <v>137</v>
          </cell>
          <cell r="B74" t="str">
            <v>E416</v>
          </cell>
          <cell r="C74" t="str">
            <v>VEÍCULO LEVE - PICK UP (4 X 4) (98 kW)</v>
          </cell>
          <cell r="E74">
            <v>8.9490999999999996</v>
          </cell>
          <cell r="F74">
            <v>45.479300000000002</v>
          </cell>
        </row>
        <row r="75">
          <cell r="A75">
            <v>145</v>
          </cell>
          <cell r="B75" t="str">
            <v>E404</v>
          </cell>
          <cell r="C75" t="str">
            <v>CAMINHÃO BASCULANTE 10 m3 - 15 t (170 kW)</v>
          </cell>
          <cell r="E75">
            <v>9.8749000000000002</v>
          </cell>
          <cell r="F75">
            <v>111.63209999999999</v>
          </cell>
        </row>
        <row r="76">
          <cell r="A76">
            <v>146</v>
          </cell>
          <cell r="B76" t="str">
            <v>E432</v>
          </cell>
          <cell r="C76" t="str">
            <v>CAMINHÃO BASCULANTE 20 t (279 kW)</v>
          </cell>
          <cell r="E76">
            <v>9.8749000000000002</v>
          </cell>
          <cell r="F76">
            <v>166.3605</v>
          </cell>
        </row>
        <row r="77">
          <cell r="A77">
            <v>147</v>
          </cell>
          <cell r="B77" t="str">
            <v>E434</v>
          </cell>
          <cell r="C77" t="str">
            <v>CAMINHÃO CARROC C/ GUINDAUTO (150 kW)</v>
          </cell>
          <cell r="E77">
            <v>9.8749000000000002</v>
          </cell>
          <cell r="F77">
            <v>94.581900000000005</v>
          </cell>
        </row>
        <row r="78">
          <cell r="A78">
            <v>148</v>
          </cell>
        </row>
        <row r="79">
          <cell r="A79">
            <v>150</v>
          </cell>
          <cell r="B79" t="str">
            <v>E501</v>
          </cell>
          <cell r="C79" t="str">
            <v>GRUPO GERADOR 36 / 40 KVA (32 kW)</v>
          </cell>
          <cell r="E79">
            <v>8.3320000000000007</v>
          </cell>
          <cell r="F79">
            <v>33.636000000000003</v>
          </cell>
        </row>
        <row r="80">
          <cell r="A80">
            <v>151</v>
          </cell>
          <cell r="B80" t="str">
            <v>E503</v>
          </cell>
          <cell r="C80" t="str">
            <v>GRUPO GERADOR 164 / 180 KVA (144 kW)</v>
          </cell>
          <cell r="E80">
            <v>8.3320000000000007</v>
          </cell>
          <cell r="F80">
            <v>96.774699999999996</v>
          </cell>
        </row>
        <row r="81">
          <cell r="A81">
            <v>156</v>
          </cell>
          <cell r="B81" t="str">
            <v>E509</v>
          </cell>
          <cell r="C81" t="str">
            <v>GRUPO GERADOR 25,0 / 18,0 KVA (20 kW)</v>
          </cell>
          <cell r="E81">
            <v>8.3320000000000007</v>
          </cell>
          <cell r="F81">
            <v>21.651499999999999</v>
          </cell>
        </row>
        <row r="82">
          <cell r="A82">
            <v>162</v>
          </cell>
          <cell r="B82" t="str">
            <v>E903</v>
          </cell>
          <cell r="C82" t="str">
            <v>BATE-ESTACAS GRAV. 3.500/4.000 KG (160 kW)</v>
          </cell>
          <cell r="E82">
            <v>8.3320000000000007</v>
          </cell>
          <cell r="F82">
            <v>99.670699999999997</v>
          </cell>
        </row>
        <row r="83">
          <cell r="A83">
            <v>163</v>
          </cell>
          <cell r="B83" t="str">
            <v>E904</v>
          </cell>
          <cell r="C83" t="str">
            <v>SERRA CIRCULAR 12" (4 kW)</v>
          </cell>
          <cell r="E83">
            <v>0</v>
          </cell>
          <cell r="F83">
            <v>0.1948</v>
          </cell>
        </row>
        <row r="84">
          <cell r="A84">
            <v>165</v>
          </cell>
          <cell r="B84" t="str">
            <v>E906</v>
          </cell>
          <cell r="C84" t="str">
            <v>SOQUETE VIBRATÓRIO (2 kW)</v>
          </cell>
          <cell r="E84">
            <v>7.4062000000000001</v>
          </cell>
          <cell r="F84">
            <v>13.911199999999999</v>
          </cell>
        </row>
        <row r="85">
          <cell r="A85">
            <v>166</v>
          </cell>
          <cell r="B85" t="str">
            <v>E907</v>
          </cell>
          <cell r="C85" t="str">
            <v>CONJUNTO MOTO-BOMBA (11 kW)</v>
          </cell>
          <cell r="E85">
            <v>0</v>
          </cell>
          <cell r="F85">
            <v>13.8764</v>
          </cell>
        </row>
        <row r="86">
          <cell r="A86">
            <v>167</v>
          </cell>
          <cell r="B86" t="str">
            <v>E908</v>
          </cell>
          <cell r="C86" t="str">
            <v>MÁQUINA PINTURA - DERMAC FAIXAS (44 kW)</v>
          </cell>
          <cell r="E86">
            <v>11.417899999999999</v>
          </cell>
          <cell r="F86">
            <v>65.1999</v>
          </cell>
        </row>
        <row r="87">
          <cell r="A87">
            <v>169</v>
          </cell>
          <cell r="B87" t="str">
            <v>E910</v>
          </cell>
        </row>
        <row r="88">
          <cell r="A88">
            <v>170</v>
          </cell>
          <cell r="B88" t="str">
            <v>E917</v>
          </cell>
          <cell r="C88" t="str">
            <v>MÁQUINA UNIVERSAL CORTE (4 kW)</v>
          </cell>
          <cell r="E88">
            <v>7.4062000000000001</v>
          </cell>
          <cell r="F88">
            <v>11.594900000000001</v>
          </cell>
        </row>
        <row r="89">
          <cell r="A89">
            <v>171</v>
          </cell>
          <cell r="B89" t="str">
            <v>E918</v>
          </cell>
          <cell r="C89" t="str">
            <v>PRENSA EXCÊNTRICA (1 kW)</v>
          </cell>
          <cell r="E89">
            <v>0</v>
          </cell>
          <cell r="F89">
            <v>2.4619</v>
          </cell>
        </row>
        <row r="90">
          <cell r="A90">
            <v>172</v>
          </cell>
          <cell r="B90" t="str">
            <v>E919</v>
          </cell>
          <cell r="C90" t="str">
            <v>GUILHOTINA 8 t (3 kW)</v>
          </cell>
          <cell r="E90">
            <v>0</v>
          </cell>
          <cell r="F90">
            <v>4.2878999999999996</v>
          </cell>
        </row>
        <row r="91">
          <cell r="A91">
            <v>173</v>
          </cell>
          <cell r="B91" t="str">
            <v>E924</v>
          </cell>
          <cell r="C91" t="str">
            <v xml:space="preserve">EQUIP. PARA SOLDA </v>
          </cell>
          <cell r="E91">
            <v>0</v>
          </cell>
          <cell r="F91">
            <v>4.9500000000000002E-2</v>
          </cell>
        </row>
        <row r="93">
          <cell r="C93" t="str">
            <v>Custo Unitário de Materiais</v>
          </cell>
        </row>
        <row r="94">
          <cell r="A94" t="str">
            <v>Item</v>
          </cell>
          <cell r="B94" t="str">
            <v>Código</v>
          </cell>
          <cell r="C94" t="str">
            <v>Material</v>
          </cell>
          <cell r="D94" t="str">
            <v>Und</v>
          </cell>
          <cell r="E94" t="str">
            <v>Preço Unitário</v>
          </cell>
        </row>
        <row r="95">
          <cell r="A95">
            <v>212</v>
          </cell>
          <cell r="B95" t="str">
            <v>AM01</v>
          </cell>
          <cell r="C95" t="str">
            <v>AÇO CA 25 D = 4,2 mm</v>
          </cell>
          <cell r="D95" t="str">
            <v>KG</v>
          </cell>
          <cell r="E95">
            <v>4.4275000000000002</v>
          </cell>
        </row>
        <row r="96">
          <cell r="A96">
            <v>213</v>
          </cell>
          <cell r="B96" t="str">
            <v>AM02</v>
          </cell>
          <cell r="C96" t="str">
            <v>AÇO CA 25 D = 6,3 mm</v>
          </cell>
          <cell r="D96" t="str">
            <v>KG</v>
          </cell>
          <cell r="E96">
            <v>3.9904999999999999</v>
          </cell>
        </row>
        <row r="97">
          <cell r="A97">
            <v>215</v>
          </cell>
          <cell r="B97" t="str">
            <v>AM03</v>
          </cell>
          <cell r="C97" t="str">
            <v>AÇO CA 25 D = 10,0 mm</v>
          </cell>
          <cell r="D97" t="str">
            <v>KG</v>
          </cell>
          <cell r="E97">
            <v>3.3119999999999998</v>
          </cell>
        </row>
        <row r="98">
          <cell r="A98">
            <v>216</v>
          </cell>
          <cell r="B98" t="str">
            <v>AM04</v>
          </cell>
          <cell r="C98" t="str">
            <v>AÇO CA 50 D = 6,3 mm</v>
          </cell>
          <cell r="D98" t="str">
            <v>KG</v>
          </cell>
          <cell r="E98">
            <v>4.1859999999999999</v>
          </cell>
        </row>
        <row r="99">
          <cell r="A99">
            <v>217</v>
          </cell>
          <cell r="B99" t="str">
            <v>AM05</v>
          </cell>
          <cell r="C99" t="str">
            <v>AÇO CA 50 D = 10,0 mm</v>
          </cell>
          <cell r="D99" t="str">
            <v>KG</v>
          </cell>
          <cell r="E99">
            <v>3.4729999999999999</v>
          </cell>
        </row>
        <row r="100">
          <cell r="A100">
            <v>218</v>
          </cell>
          <cell r="B100" t="str">
            <v>AM06</v>
          </cell>
          <cell r="C100" t="str">
            <v>AÇO CA 60 D = 4,2 mm</v>
          </cell>
          <cell r="D100" t="str">
            <v>KG</v>
          </cell>
          <cell r="E100">
            <v>3.9904999999999999</v>
          </cell>
        </row>
        <row r="101">
          <cell r="A101">
            <v>219</v>
          </cell>
          <cell r="B101" t="str">
            <v>AM07</v>
          </cell>
          <cell r="C101" t="str">
            <v>AÇO CA 60 D = 5,0 mm</v>
          </cell>
          <cell r="D101" t="str">
            <v>KG</v>
          </cell>
          <cell r="E101">
            <v>3.8755000000000002</v>
          </cell>
        </row>
        <row r="102">
          <cell r="A102">
            <v>220</v>
          </cell>
          <cell r="B102" t="str">
            <v>AM08</v>
          </cell>
          <cell r="C102" t="str">
            <v>AÇO CA 60 D = 6,0 mm</v>
          </cell>
          <cell r="D102" t="str">
            <v>KG</v>
          </cell>
          <cell r="E102">
            <v>3.8755000000000002</v>
          </cell>
        </row>
        <row r="103">
          <cell r="A103">
            <v>235</v>
          </cell>
          <cell r="C103" t="str">
            <v>Casa padrão PMM</v>
          </cell>
          <cell r="D103" t="str">
            <v>gl</v>
          </cell>
          <cell r="E103">
            <v>8395</v>
          </cell>
        </row>
        <row r="104">
          <cell r="A104">
            <v>236</v>
          </cell>
          <cell r="B104" t="str">
            <v>AM35</v>
          </cell>
          <cell r="C104" t="str">
            <v>SEIXO COMERCIAL</v>
          </cell>
          <cell r="D104" t="str">
            <v>M3</v>
          </cell>
          <cell r="E104">
            <v>97.75</v>
          </cell>
        </row>
        <row r="105">
          <cell r="A105">
            <v>237</v>
          </cell>
          <cell r="B105" t="str">
            <v>M003</v>
          </cell>
          <cell r="C105" t="str">
            <v>ÓLEO COMBUSTÍVEL 1A</v>
          </cell>
          <cell r="D105" t="str">
            <v>L</v>
          </cell>
          <cell r="E105">
            <v>1.3524</v>
          </cell>
        </row>
        <row r="106">
          <cell r="A106">
            <v>238</v>
          </cell>
          <cell r="B106" t="str">
            <v>M101</v>
          </cell>
          <cell r="C106" t="str">
            <v>CIMENTO ASFÁLTICO CAP 20</v>
          </cell>
          <cell r="D106" t="str">
            <v>T</v>
          </cell>
          <cell r="E106">
            <v>2025.7135000000001</v>
          </cell>
        </row>
        <row r="107">
          <cell r="A107">
            <v>239</v>
          </cell>
          <cell r="B107" t="str">
            <v>M103</v>
          </cell>
          <cell r="C107" t="str">
            <v>ASFÁLTO DILUÍDO CM-30</v>
          </cell>
          <cell r="D107" t="str">
            <v>T</v>
          </cell>
          <cell r="E107">
            <v>2715.3915000000002</v>
          </cell>
        </row>
        <row r="108">
          <cell r="A108">
            <v>240</v>
          </cell>
          <cell r="B108" t="str">
            <v>M108</v>
          </cell>
          <cell r="C108" t="str">
            <v>EMULSÃO ASFÁLTICA RR-2C</v>
          </cell>
          <cell r="D108" t="str">
            <v>T</v>
          </cell>
          <cell r="E108">
            <v>1970.2260000000001</v>
          </cell>
        </row>
        <row r="109">
          <cell r="A109">
            <v>241</v>
          </cell>
          <cell r="B109" t="str">
            <v>M202</v>
          </cell>
          <cell r="C109" t="str">
            <v>CIMENTO PORTLAND CP-32</v>
          </cell>
          <cell r="D109" t="str">
            <v>KG</v>
          </cell>
          <cell r="E109">
            <v>0.46</v>
          </cell>
        </row>
        <row r="110">
          <cell r="A110">
            <v>242</v>
          </cell>
          <cell r="B110" t="str">
            <v>M319</v>
          </cell>
          <cell r="C110" t="str">
            <v>ARAME RECOZIDO no. 18</v>
          </cell>
          <cell r="D110" t="str">
            <v>KG</v>
          </cell>
          <cell r="E110">
            <v>5.7039999999999997</v>
          </cell>
        </row>
        <row r="111">
          <cell r="A111">
            <v>243</v>
          </cell>
          <cell r="B111" t="str">
            <v>M320</v>
          </cell>
          <cell r="C111" t="str">
            <v>PREGOS DE FERRO 18x30</v>
          </cell>
          <cell r="D111" t="str">
            <v>KG</v>
          </cell>
          <cell r="E111">
            <v>4.83</v>
          </cell>
        </row>
        <row r="112">
          <cell r="A112">
            <v>255</v>
          </cell>
          <cell r="C112" t="str">
            <v>REDE ELÉTRICA - TUBULAÇOES E CABOS</v>
          </cell>
          <cell r="D112" t="str">
            <v>M</v>
          </cell>
          <cell r="E112">
            <v>97.75</v>
          </cell>
        </row>
        <row r="113">
          <cell r="A113">
            <v>256</v>
          </cell>
          <cell r="C113" t="str">
            <v>POSTE TUBO AÇO GALVANIZADO.H =10,0 m C/ LUMINÁRIA</v>
          </cell>
          <cell r="D113" t="str">
            <v>CJ</v>
          </cell>
          <cell r="E113">
            <v>1801.7708</v>
          </cell>
        </row>
        <row r="114">
          <cell r="A114">
            <v>257</v>
          </cell>
          <cell r="B114" t="str">
            <v>M334</v>
          </cell>
          <cell r="C114" t="str">
            <v>PARAF. ZINCADO C/ FENDA 1 1/2" x 3/16"</v>
          </cell>
          <cell r="D114" t="str">
            <v>UN</v>
          </cell>
          <cell r="E114">
            <v>0.13800000000000001</v>
          </cell>
        </row>
        <row r="115">
          <cell r="A115">
            <v>290</v>
          </cell>
          <cell r="B115" t="str">
            <v>M335</v>
          </cell>
          <cell r="C115" t="str">
            <v>PARAF. ZINCADO FRANCÊS 4" x 5/16"</v>
          </cell>
          <cell r="D115" t="str">
            <v>UN</v>
          </cell>
          <cell r="E115">
            <v>0.59799999999999998</v>
          </cell>
        </row>
        <row r="116">
          <cell r="A116">
            <v>291</v>
          </cell>
          <cell r="B116" t="str">
            <v>M340</v>
          </cell>
          <cell r="C116" t="str">
            <v>TAMPÃO DE FERRO FUNDIDO</v>
          </cell>
          <cell r="D116" t="str">
            <v>UN</v>
          </cell>
          <cell r="E116">
            <v>375.70499999999998</v>
          </cell>
        </row>
        <row r="117">
          <cell r="A117">
            <v>294</v>
          </cell>
          <cell r="B117" t="str">
            <v>M343</v>
          </cell>
          <cell r="C117" t="str">
            <v>DEFENSA METÁLICA SEMI-MALEÁVEL SIMPLES</v>
          </cell>
          <cell r="D117" t="str">
            <v>MOD</v>
          </cell>
          <cell r="E117">
            <v>822.89400000000001</v>
          </cell>
        </row>
        <row r="118">
          <cell r="A118">
            <v>295</v>
          </cell>
          <cell r="C118" t="str">
            <v>CHAPA DE AÇO FINA</v>
          </cell>
          <cell r="D118" t="str">
            <v>M2</v>
          </cell>
          <cell r="E118">
            <v>52.9</v>
          </cell>
        </row>
        <row r="119">
          <cell r="A119">
            <v>300</v>
          </cell>
          <cell r="B119" t="str">
            <v>M398</v>
          </cell>
          <cell r="C119" t="str">
            <v xml:space="preserve">CHAPA DE AÇO </v>
          </cell>
          <cell r="D119" t="str">
            <v>KG</v>
          </cell>
          <cell r="E119">
            <v>4.83</v>
          </cell>
        </row>
        <row r="120">
          <cell r="A120">
            <v>303</v>
          </cell>
          <cell r="B120" t="str">
            <v>M346</v>
          </cell>
          <cell r="C120" t="str">
            <v>CHAPA DE AÇO no. 16 (TRATADA)</v>
          </cell>
          <cell r="D120" t="str">
            <v>M2</v>
          </cell>
          <cell r="E120">
            <v>112.7</v>
          </cell>
        </row>
        <row r="121">
          <cell r="A121">
            <v>304</v>
          </cell>
          <cell r="B121" t="str">
            <v>M401</v>
          </cell>
          <cell r="C121" t="str">
            <v>PONTALETES D=15 cm (TRONCO P/ ESC.)</v>
          </cell>
          <cell r="D121" t="str">
            <v>M</v>
          </cell>
          <cell r="E121">
            <v>1.6214999999999999</v>
          </cell>
        </row>
        <row r="122">
          <cell r="A122">
            <v>305</v>
          </cell>
          <cell r="B122" t="str">
            <v>M402</v>
          </cell>
          <cell r="C122" t="str">
            <v>PONTALETES D=20 cm (TRONCO P/ ESC.)</v>
          </cell>
          <cell r="D122" t="str">
            <v>M</v>
          </cell>
          <cell r="E122">
            <v>1.6214999999999999</v>
          </cell>
        </row>
        <row r="123">
          <cell r="A123">
            <v>306</v>
          </cell>
          <cell r="B123" t="str">
            <v>M409</v>
          </cell>
          <cell r="C123" t="str">
            <v>PRANCHÃO DE 1a 5,0 cm x 30,0 cm</v>
          </cell>
          <cell r="D123" t="str">
            <v>M</v>
          </cell>
          <cell r="E123">
            <v>17.25</v>
          </cell>
        </row>
        <row r="124">
          <cell r="A124">
            <v>308</v>
          </cell>
          <cell r="B124" t="str">
            <v>M410</v>
          </cell>
          <cell r="C124" t="str">
            <v>COMPENSADO RESINADO DE 17 mm</v>
          </cell>
          <cell r="D124" t="str">
            <v>M2</v>
          </cell>
          <cell r="E124">
            <v>17.107399999999998</v>
          </cell>
        </row>
        <row r="125">
          <cell r="A125">
            <v>309</v>
          </cell>
          <cell r="B125" t="str">
            <v>M406</v>
          </cell>
          <cell r="C125" t="str">
            <v>CAIBROS DE 7,5 cm x 7,5 cm</v>
          </cell>
          <cell r="D125" t="str">
            <v>M</v>
          </cell>
          <cell r="E125">
            <v>2.4609999999999999</v>
          </cell>
        </row>
        <row r="126">
          <cell r="A126">
            <v>310</v>
          </cell>
          <cell r="B126" t="str">
            <v>M407</v>
          </cell>
          <cell r="C126" t="str">
            <v>TÁBUA DE 1a 2,5 cm x 15,0 cm</v>
          </cell>
          <cell r="D126" t="str">
            <v>M</v>
          </cell>
          <cell r="E126">
            <v>2.7945000000000002</v>
          </cell>
        </row>
        <row r="127">
          <cell r="A127">
            <v>311</v>
          </cell>
          <cell r="B127" t="str">
            <v>M408</v>
          </cell>
          <cell r="C127" t="str">
            <v>TÁBUA DE 5a 2,5 cm x 30,0 cm</v>
          </cell>
          <cell r="D127" t="str">
            <v>M</v>
          </cell>
          <cell r="E127">
            <v>5.29</v>
          </cell>
        </row>
        <row r="128">
          <cell r="A128">
            <v>312</v>
          </cell>
          <cell r="B128" t="str">
            <v>M411</v>
          </cell>
          <cell r="C128" t="str">
            <v>COMPENSADO PLASTIFICADO DE 17 mm</v>
          </cell>
          <cell r="D128" t="str">
            <v>M2</v>
          </cell>
          <cell r="E128">
            <v>34.422600000000003</v>
          </cell>
        </row>
        <row r="129">
          <cell r="A129">
            <v>313</v>
          </cell>
          <cell r="B129" t="str">
            <v>M412</v>
          </cell>
          <cell r="C129" t="str">
            <v>GASTALHO 10 x 2,0 cm</v>
          </cell>
          <cell r="D129" t="str">
            <v>M</v>
          </cell>
          <cell r="E129">
            <v>1.38</v>
          </cell>
        </row>
        <row r="130">
          <cell r="A130">
            <v>314</v>
          </cell>
          <cell r="B130" t="str">
            <v>M413</v>
          </cell>
          <cell r="C130" t="str">
            <v>GASTALHO 7,5 x 2,5 cm</v>
          </cell>
          <cell r="D130" t="str">
            <v>M</v>
          </cell>
          <cell r="E130">
            <v>1.38</v>
          </cell>
        </row>
        <row r="131">
          <cell r="A131">
            <v>315</v>
          </cell>
          <cell r="B131" t="str">
            <v>M415</v>
          </cell>
          <cell r="C131" t="str">
            <v>TÁBUA 2,5 x 22,5 cm</v>
          </cell>
          <cell r="D131" t="str">
            <v>M</v>
          </cell>
          <cell r="E131">
            <v>4.2089999999999996</v>
          </cell>
        </row>
        <row r="132">
          <cell r="A132">
            <v>316</v>
          </cell>
          <cell r="B132" t="str">
            <v>M414</v>
          </cell>
          <cell r="C132" t="str">
            <v>PRANCHÃO 7,5 x 30,0 cm</v>
          </cell>
          <cell r="D132" t="str">
            <v>M</v>
          </cell>
          <cell r="E132">
            <v>34.5</v>
          </cell>
        </row>
        <row r="133">
          <cell r="A133">
            <v>325</v>
          </cell>
          <cell r="B133" t="str">
            <v>M601</v>
          </cell>
          <cell r="C133" t="str">
            <v>TINTA REFLETIVA ACRÍLICA P/ 2 ANOS</v>
          </cell>
          <cell r="D133" t="str">
            <v>L</v>
          </cell>
          <cell r="E133">
            <v>15.4643</v>
          </cell>
        </row>
        <row r="134">
          <cell r="A134">
            <v>326</v>
          </cell>
          <cell r="B134" t="str">
            <v>M602</v>
          </cell>
          <cell r="C134" t="str">
            <v>ADUBO NPK (4.14.8)</v>
          </cell>
          <cell r="D134" t="str">
            <v>KG</v>
          </cell>
          <cell r="E134">
            <v>0.89700000000000002</v>
          </cell>
        </row>
        <row r="135">
          <cell r="A135">
            <v>327</v>
          </cell>
          <cell r="B135" t="str">
            <v>M603</v>
          </cell>
          <cell r="C135" t="str">
            <v>INSETICIDA</v>
          </cell>
          <cell r="D135" t="str">
            <v>L</v>
          </cell>
          <cell r="E135">
            <v>26.45</v>
          </cell>
        </row>
        <row r="136">
          <cell r="A136">
            <v>328</v>
          </cell>
          <cell r="B136" t="str">
            <v>M604</v>
          </cell>
          <cell r="C136" t="str">
            <v>ADITIVO PLASTIMENT BV-40</v>
          </cell>
          <cell r="D136" t="str">
            <v>KG</v>
          </cell>
          <cell r="E136">
            <v>2.9580000000000002</v>
          </cell>
        </row>
        <row r="137">
          <cell r="A137">
            <v>330</v>
          </cell>
          <cell r="B137" t="str">
            <v>M609</v>
          </cell>
          <cell r="C137" t="str">
            <v>TINTA ESMALTE SINTÉTICO SEMI-FOSCO</v>
          </cell>
          <cell r="D137" t="str">
            <v>L</v>
          </cell>
          <cell r="E137">
            <v>13.409000000000001</v>
          </cell>
        </row>
        <row r="138">
          <cell r="A138">
            <v>331</v>
          </cell>
          <cell r="B138" t="str">
            <v>M611</v>
          </cell>
          <cell r="C138" t="str">
            <v>REDUTOR TIPO 2002 PRIM. QUALIDADE</v>
          </cell>
          <cell r="D138" t="str">
            <v>L</v>
          </cell>
          <cell r="E138">
            <v>8.2225000000000001</v>
          </cell>
        </row>
        <row r="139">
          <cell r="A139">
            <v>332</v>
          </cell>
          <cell r="B139" t="str">
            <v>M615</v>
          </cell>
          <cell r="C139" t="str">
            <v>MICROESFERAS PRE-MIX</v>
          </cell>
          <cell r="D139" t="str">
            <v>KG</v>
          </cell>
          <cell r="E139">
            <v>4.3470000000000004</v>
          </cell>
        </row>
        <row r="140">
          <cell r="A140">
            <v>333</v>
          </cell>
          <cell r="B140" t="str">
            <v>M616</v>
          </cell>
          <cell r="C140" t="str">
            <v>MICROESFERAS DROP-ON</v>
          </cell>
          <cell r="D140" t="str">
            <v>KG</v>
          </cell>
          <cell r="E140">
            <v>4.3470000000000004</v>
          </cell>
        </row>
        <row r="141">
          <cell r="A141">
            <v>344</v>
          </cell>
          <cell r="B141" t="str">
            <v>M621</v>
          </cell>
          <cell r="C141" t="str">
            <v>DESMOLDANTE</v>
          </cell>
          <cell r="D141" t="str">
            <v>KG</v>
          </cell>
          <cell r="E141">
            <v>3.6254</v>
          </cell>
        </row>
        <row r="142">
          <cell r="A142">
            <v>345</v>
          </cell>
          <cell r="B142" t="str">
            <v>M622</v>
          </cell>
          <cell r="C142" t="str">
            <v>Interplast N</v>
          </cell>
          <cell r="D142" t="str">
            <v>kg</v>
          </cell>
          <cell r="E142">
            <v>5.2554999999999996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pageSetUpPr fitToPage="1"/>
  </sheetPr>
  <dimension ref="A1:S854"/>
  <sheetViews>
    <sheetView tabSelected="1" workbookViewId="0">
      <selection activeCell="G1" sqref="G1"/>
    </sheetView>
    <sheetView tabSelected="1" view="pageBreakPreview" zoomScale="60" zoomScaleNormal="100" workbookViewId="1">
      <selection activeCell="H13" sqref="H13"/>
    </sheetView>
  </sheetViews>
  <sheetFormatPr defaultColWidth="14.42578125" defaultRowHeight="15" customHeight="1" x14ac:dyDescent="0.25"/>
  <cols>
    <col min="1" max="1" width="15.5703125" style="379" customWidth="1"/>
    <col min="2" max="2" width="41.42578125" style="379" customWidth="1"/>
    <col min="3" max="6" width="15.7109375" style="379" customWidth="1"/>
    <col min="7" max="7" width="15.42578125" style="379" bestFit="1" customWidth="1"/>
    <col min="8" max="8" width="15.140625" style="378" bestFit="1" customWidth="1"/>
    <col min="9" max="9" width="14.85546875" style="378" bestFit="1" customWidth="1"/>
    <col min="10" max="11" width="15.7109375" style="378" customWidth="1"/>
    <col min="12" max="12" width="15.7109375" style="379" customWidth="1"/>
    <col min="13" max="19" width="8.85546875" style="379" customWidth="1"/>
    <col min="20" max="16384" width="14.42578125" style="379"/>
  </cols>
  <sheetData>
    <row r="1" spans="1:19" ht="99.95" customHeight="1" thickBot="1" x14ac:dyDescent="0.3">
      <c r="A1" s="632"/>
      <c r="B1" s="632"/>
      <c r="C1" s="632"/>
      <c r="D1" s="632"/>
      <c r="E1" s="632"/>
      <c r="F1" s="632"/>
      <c r="G1" s="377"/>
      <c r="H1" s="377"/>
      <c r="I1" s="377"/>
      <c r="J1" s="377"/>
    </row>
    <row r="2" spans="1:19" ht="20.100000000000001" customHeight="1" x14ac:dyDescent="0.25">
      <c r="A2" s="633" t="s">
        <v>26315</v>
      </c>
      <c r="B2" s="634"/>
      <c r="C2" s="634"/>
      <c r="D2" s="414" t="s">
        <v>26277</v>
      </c>
      <c r="E2" s="637" t="s">
        <v>26278</v>
      </c>
      <c r="F2" s="638"/>
      <c r="G2" s="380"/>
      <c r="H2" s="381"/>
      <c r="I2" s="381"/>
      <c r="J2" s="381"/>
      <c r="K2" s="381"/>
      <c r="L2" s="380"/>
      <c r="M2" s="380"/>
      <c r="N2" s="380"/>
      <c r="O2" s="380"/>
      <c r="P2" s="380"/>
      <c r="Q2" s="380"/>
      <c r="R2" s="380"/>
      <c r="S2" s="380"/>
    </row>
    <row r="3" spans="1:19" ht="20.100000000000001" customHeight="1" thickBot="1" x14ac:dyDescent="0.3">
      <c r="A3" s="635"/>
      <c r="B3" s="636"/>
      <c r="C3" s="636"/>
      <c r="D3" s="415" t="s">
        <v>26279</v>
      </c>
      <c r="E3" s="382" t="s">
        <v>26317</v>
      </c>
      <c r="F3" s="382" t="s">
        <v>26318</v>
      </c>
      <c r="H3" s="379"/>
      <c r="I3" s="379"/>
      <c r="J3" s="379"/>
      <c r="K3" s="381"/>
      <c r="L3" s="380"/>
      <c r="M3" s="380"/>
      <c r="N3" s="380"/>
      <c r="O3" s="380"/>
      <c r="P3" s="380"/>
      <c r="Q3" s="380"/>
      <c r="R3" s="380"/>
      <c r="S3" s="380"/>
    </row>
    <row r="4" spans="1:19" ht="18.75" customHeight="1" x14ac:dyDescent="0.25">
      <c r="A4" s="383" t="s">
        <v>67</v>
      </c>
      <c r="B4" s="659" t="s">
        <v>26319</v>
      </c>
      <c r="C4" s="660"/>
      <c r="D4" s="416">
        <f>INDEX($C$20:$F$28,MATCH(A4,$A$20:$A$28,0),MATCH($F$14,$C$18:$F$18,0))</f>
        <v>3.2199999999999999E-2</v>
      </c>
      <c r="E4" s="648">
        <v>0.15570000000000001</v>
      </c>
      <c r="F4" s="648">
        <v>0.15279999999999999</v>
      </c>
      <c r="H4" s="379"/>
      <c r="I4" s="379"/>
      <c r="J4" s="379"/>
      <c r="K4" s="381"/>
      <c r="L4" s="380"/>
      <c r="M4" s="380"/>
      <c r="N4" s="380"/>
      <c r="O4" s="380"/>
      <c r="P4" s="380"/>
      <c r="Q4" s="380"/>
      <c r="R4" s="380"/>
      <c r="S4" s="380"/>
    </row>
    <row r="5" spans="1:19" ht="18.75" customHeight="1" x14ac:dyDescent="0.25">
      <c r="A5" s="384" t="s">
        <v>91</v>
      </c>
      <c r="B5" s="655" t="s">
        <v>26297</v>
      </c>
      <c r="C5" s="656"/>
      <c r="D5" s="417">
        <v>0</v>
      </c>
      <c r="E5" s="649"/>
      <c r="F5" s="649"/>
      <c r="H5" s="379"/>
      <c r="I5" s="379"/>
      <c r="J5" s="379"/>
      <c r="K5" s="381"/>
      <c r="L5" s="380"/>
      <c r="M5" s="380"/>
      <c r="N5" s="380"/>
      <c r="O5" s="380"/>
      <c r="P5" s="380"/>
      <c r="Q5" s="380"/>
      <c r="R5" s="380"/>
      <c r="S5" s="380"/>
    </row>
    <row r="6" spans="1:19" ht="18.75" customHeight="1" x14ac:dyDescent="0.25">
      <c r="A6" s="384" t="s">
        <v>103</v>
      </c>
      <c r="B6" s="655" t="s">
        <v>26320</v>
      </c>
      <c r="C6" s="656"/>
      <c r="D6" s="417">
        <f t="shared" ref="D6:D12" si="0">INDEX($C$20:$F$28,MATCH(A6,$A$20:$A$28,0),MATCH($F$14,$C$18:$F$18,0))</f>
        <v>7.6499999999999999E-2</v>
      </c>
      <c r="E6" s="649"/>
      <c r="F6" s="649"/>
      <c r="H6" s="379"/>
      <c r="I6" s="379"/>
      <c r="J6" s="379"/>
      <c r="K6" s="381"/>
      <c r="L6" s="380"/>
      <c r="M6" s="380"/>
      <c r="N6" s="380"/>
      <c r="O6" s="380"/>
      <c r="P6" s="380"/>
      <c r="Q6" s="380"/>
      <c r="R6" s="380"/>
      <c r="S6" s="380"/>
    </row>
    <row r="7" spans="1:19" ht="18.75" customHeight="1" x14ac:dyDescent="0.25">
      <c r="A7" s="385" t="s">
        <v>93</v>
      </c>
      <c r="B7" s="653" t="s">
        <v>26280</v>
      </c>
      <c r="C7" s="654"/>
      <c r="D7" s="418">
        <f t="shared" si="0"/>
        <v>0.04</v>
      </c>
      <c r="E7" s="649"/>
      <c r="F7" s="649"/>
      <c r="H7" s="379"/>
      <c r="I7" s="379"/>
      <c r="J7" s="379"/>
      <c r="K7" s="381"/>
      <c r="L7" s="380"/>
      <c r="M7" s="380"/>
      <c r="N7" s="380"/>
      <c r="O7" s="380"/>
      <c r="P7" s="380"/>
      <c r="Q7" s="380"/>
      <c r="R7" s="380"/>
      <c r="S7" s="380"/>
    </row>
    <row r="8" spans="1:19" ht="18.75" customHeight="1" x14ac:dyDescent="0.25">
      <c r="A8" s="385" t="s">
        <v>95</v>
      </c>
      <c r="B8" s="653" t="s">
        <v>26281</v>
      </c>
      <c r="C8" s="654"/>
      <c r="D8" s="418">
        <f t="shared" si="0"/>
        <v>6.4999999999999997E-3</v>
      </c>
      <c r="E8" s="649"/>
      <c r="F8" s="649"/>
      <c r="H8" s="379"/>
      <c r="I8" s="379"/>
      <c r="J8" s="379"/>
      <c r="K8" s="381"/>
      <c r="L8" s="380"/>
      <c r="M8" s="380"/>
      <c r="N8" s="380"/>
      <c r="O8" s="380"/>
      <c r="P8" s="380"/>
      <c r="Q8" s="380"/>
      <c r="R8" s="380"/>
      <c r="S8" s="380"/>
    </row>
    <row r="9" spans="1:19" ht="18.75" customHeight="1" x14ac:dyDescent="0.25">
      <c r="A9" s="385" t="s">
        <v>97</v>
      </c>
      <c r="B9" s="653" t="s">
        <v>26282</v>
      </c>
      <c r="C9" s="654"/>
      <c r="D9" s="418">
        <f t="shared" si="0"/>
        <v>0.03</v>
      </c>
      <c r="E9" s="649"/>
      <c r="F9" s="649"/>
      <c r="H9" s="379"/>
      <c r="I9" s="379"/>
      <c r="J9" s="379"/>
      <c r="K9" s="381"/>
      <c r="L9" s="380"/>
      <c r="M9" s="380"/>
      <c r="N9" s="380"/>
      <c r="O9" s="380"/>
      <c r="P9" s="380"/>
      <c r="Q9" s="380"/>
      <c r="R9" s="380"/>
      <c r="S9" s="380"/>
    </row>
    <row r="10" spans="1:19" ht="18.75" customHeight="1" x14ac:dyDescent="0.25">
      <c r="A10" s="384" t="s">
        <v>109</v>
      </c>
      <c r="B10" s="655" t="s">
        <v>26321</v>
      </c>
      <c r="C10" s="656"/>
      <c r="D10" s="417">
        <f t="shared" si="0"/>
        <v>6.0000000000000001E-3</v>
      </c>
      <c r="E10" s="649"/>
      <c r="F10" s="649"/>
      <c r="H10" s="379"/>
      <c r="I10" s="379"/>
      <c r="J10" s="379"/>
      <c r="K10" s="381"/>
      <c r="L10" s="380"/>
      <c r="M10" s="380"/>
      <c r="N10" s="380"/>
      <c r="O10" s="380"/>
      <c r="P10" s="380"/>
      <c r="Q10" s="380"/>
      <c r="R10" s="380"/>
      <c r="S10" s="380"/>
    </row>
    <row r="11" spans="1:19" ht="18.75" customHeight="1" x14ac:dyDescent="0.25">
      <c r="A11" s="384" t="s">
        <v>26283</v>
      </c>
      <c r="B11" s="655" t="s">
        <v>26322</v>
      </c>
      <c r="C11" s="656"/>
      <c r="D11" s="417">
        <f t="shared" si="0"/>
        <v>0.02</v>
      </c>
      <c r="E11" s="649"/>
      <c r="F11" s="649"/>
      <c r="H11" s="379"/>
      <c r="I11" s="379"/>
      <c r="J11" s="379"/>
      <c r="K11" s="381"/>
      <c r="L11" s="380"/>
      <c r="M11" s="380"/>
      <c r="N11" s="380"/>
      <c r="O11" s="380"/>
      <c r="P11" s="380"/>
      <c r="Q11" s="380"/>
      <c r="R11" s="380"/>
      <c r="S11" s="380"/>
    </row>
    <row r="12" spans="1:19" ht="18.75" customHeight="1" thickBot="1" x14ac:dyDescent="0.3">
      <c r="A12" s="386" t="s">
        <v>26284</v>
      </c>
      <c r="B12" s="657" t="s">
        <v>26303</v>
      </c>
      <c r="C12" s="658"/>
      <c r="D12" s="419">
        <f t="shared" si="0"/>
        <v>0.06</v>
      </c>
      <c r="E12" s="649"/>
      <c r="F12" s="649"/>
      <c r="H12" s="379"/>
      <c r="I12" s="379"/>
      <c r="J12" s="379"/>
      <c r="K12" s="381"/>
      <c r="L12" s="380"/>
      <c r="M12" s="380"/>
      <c r="N12" s="380"/>
      <c r="O12" s="380"/>
      <c r="P12" s="380"/>
      <c r="Q12" s="380"/>
      <c r="R12" s="380"/>
      <c r="S12" s="380"/>
    </row>
    <row r="13" spans="1:19" ht="39.950000000000003" customHeight="1" thickBot="1" x14ac:dyDescent="0.3">
      <c r="A13" s="412"/>
      <c r="B13" s="413"/>
      <c r="C13" s="413"/>
      <c r="D13" s="410">
        <f>((1+D4+D5+D10+D11+D12)/(1-D6))-1</f>
        <v>0.21082837033026536</v>
      </c>
      <c r="E13" s="650"/>
      <c r="F13" s="650"/>
      <c r="H13" s="379"/>
      <c r="I13" s="379"/>
      <c r="J13" s="379"/>
      <c r="K13" s="381"/>
      <c r="L13" s="380"/>
      <c r="M13" s="380"/>
      <c r="N13" s="380"/>
      <c r="O13" s="380"/>
      <c r="P13" s="380"/>
      <c r="Q13" s="380"/>
      <c r="R13" s="380"/>
      <c r="S13" s="380"/>
    </row>
    <row r="14" spans="1:19" ht="20.100000000000001" customHeight="1" thickBot="1" x14ac:dyDescent="0.3">
      <c r="A14" s="651" t="s">
        <v>26285</v>
      </c>
      <c r="B14" s="651"/>
      <c r="C14" s="651"/>
      <c r="D14" s="651"/>
      <c r="E14" s="651"/>
      <c r="F14" s="387" t="s">
        <v>26286</v>
      </c>
      <c r="G14" s="380"/>
      <c r="H14" s="381"/>
      <c r="I14" s="381"/>
      <c r="J14" s="381"/>
      <c r="K14" s="381"/>
      <c r="L14" s="380"/>
      <c r="M14" s="380"/>
      <c r="N14" s="380"/>
      <c r="O14" s="380"/>
      <c r="P14" s="380"/>
      <c r="Q14" s="380"/>
      <c r="R14" s="380"/>
      <c r="S14" s="380"/>
    </row>
    <row r="15" spans="1:19" ht="24" customHeight="1" x14ac:dyDescent="0.25">
      <c r="A15" s="652" t="s">
        <v>26311</v>
      </c>
      <c r="B15" s="652"/>
      <c r="C15" s="652"/>
      <c r="D15" s="652"/>
      <c r="E15" s="652"/>
      <c r="F15" s="652"/>
      <c r="G15" s="380"/>
      <c r="H15" s="381"/>
      <c r="I15" s="381"/>
      <c r="J15" s="381"/>
      <c r="K15" s="381"/>
      <c r="L15" s="380"/>
      <c r="M15" s="380"/>
      <c r="N15" s="380"/>
      <c r="O15" s="380"/>
      <c r="P15" s="380"/>
      <c r="Q15" s="380"/>
      <c r="R15" s="380"/>
      <c r="S15" s="380"/>
    </row>
    <row r="16" spans="1:19" ht="12.75" customHeight="1" thickBot="1" x14ac:dyDescent="0.3">
      <c r="A16" s="380"/>
      <c r="B16" s="380"/>
      <c r="C16" s="380"/>
      <c r="D16" s="380"/>
      <c r="E16" s="380"/>
      <c r="F16" s="380"/>
      <c r="G16" s="380"/>
      <c r="H16" s="381"/>
      <c r="I16" s="381"/>
      <c r="J16" s="381"/>
      <c r="K16" s="381"/>
      <c r="L16" s="380"/>
      <c r="M16" s="380"/>
      <c r="N16" s="380"/>
      <c r="O16" s="380"/>
      <c r="P16" s="380"/>
      <c r="Q16" s="380"/>
      <c r="R16" s="380"/>
      <c r="S16" s="380"/>
    </row>
    <row r="17" spans="1:19" ht="39.75" customHeight="1" thickBot="1" x14ac:dyDescent="0.3">
      <c r="A17" s="639" t="s">
        <v>26287</v>
      </c>
      <c r="B17" s="640"/>
      <c r="C17" s="640"/>
      <c r="D17" s="640"/>
      <c r="E17" s="640"/>
      <c r="F17" s="641"/>
      <c r="J17" s="381"/>
      <c r="K17" s="381"/>
      <c r="L17" s="380"/>
      <c r="M17" s="380"/>
      <c r="N17" s="380"/>
      <c r="O17" s="380"/>
      <c r="P17" s="380"/>
      <c r="Q17" s="380"/>
      <c r="R17" s="380"/>
      <c r="S17" s="380"/>
    </row>
    <row r="18" spans="1:19" ht="18.75" customHeight="1" x14ac:dyDescent="0.25">
      <c r="A18" s="642" t="s">
        <v>26288</v>
      </c>
      <c r="B18" s="643"/>
      <c r="C18" s="388" t="s">
        <v>26289</v>
      </c>
      <c r="D18" s="389" t="s">
        <v>26290</v>
      </c>
      <c r="E18" s="389" t="s">
        <v>26291</v>
      </c>
      <c r="F18" s="389" t="s">
        <v>26286</v>
      </c>
      <c r="J18" s="381"/>
      <c r="K18" s="381"/>
      <c r="L18" s="380"/>
      <c r="M18" s="380"/>
      <c r="N18" s="380"/>
      <c r="O18" s="380"/>
      <c r="P18" s="380"/>
      <c r="Q18" s="380"/>
      <c r="R18" s="380"/>
      <c r="S18" s="380"/>
    </row>
    <row r="19" spans="1:19" ht="26.25" thickBot="1" x14ac:dyDescent="0.3">
      <c r="A19" s="644"/>
      <c r="B19" s="645"/>
      <c r="C19" s="390" t="s">
        <v>26292</v>
      </c>
      <c r="D19" s="391" t="s">
        <v>26293</v>
      </c>
      <c r="E19" s="391" t="s">
        <v>26294</v>
      </c>
      <c r="F19" s="391" t="s">
        <v>26295</v>
      </c>
      <c r="J19" s="381"/>
      <c r="K19" s="381"/>
      <c r="L19" s="380"/>
      <c r="M19" s="380"/>
      <c r="N19" s="380"/>
      <c r="O19" s="380"/>
      <c r="P19" s="380"/>
      <c r="Q19" s="380"/>
      <c r="R19" s="380"/>
      <c r="S19" s="380"/>
    </row>
    <row r="20" spans="1:19" ht="18.75" customHeight="1" x14ac:dyDescent="0.25">
      <c r="A20" s="383" t="s">
        <v>67</v>
      </c>
      <c r="B20" s="392" t="s">
        <v>26296</v>
      </c>
      <c r="C20" s="393">
        <v>5.5899999999999998E-2</v>
      </c>
      <c r="D20" s="394">
        <v>4.0599999999999997E-2</v>
      </c>
      <c r="E20" s="394">
        <v>3.2599999999999997E-2</v>
      </c>
      <c r="F20" s="394">
        <v>3.2199999999999999E-2</v>
      </c>
      <c r="J20" s="381"/>
      <c r="K20" s="381"/>
      <c r="L20" s="380"/>
      <c r="M20" s="380"/>
      <c r="N20" s="380"/>
      <c r="O20" s="380"/>
      <c r="P20" s="380"/>
      <c r="Q20" s="380"/>
      <c r="R20" s="380"/>
      <c r="S20" s="380"/>
    </row>
    <row r="21" spans="1:19" ht="18.75" customHeight="1" x14ac:dyDescent="0.25">
      <c r="A21" s="384" t="s">
        <v>91</v>
      </c>
      <c r="B21" s="395" t="s">
        <v>26297</v>
      </c>
      <c r="C21" s="396">
        <v>8.5300000000000001E-2</v>
      </c>
      <c r="D21" s="397">
        <v>8.1900000000000001E-2</v>
      </c>
      <c r="E21" s="397">
        <v>7.6300000000000007E-2</v>
      </c>
      <c r="F21" s="397">
        <v>6.5799999999999997E-2</v>
      </c>
      <c r="J21" s="381"/>
      <c r="K21" s="381"/>
      <c r="L21" s="380"/>
      <c r="M21" s="380"/>
      <c r="N21" s="380"/>
      <c r="O21" s="380"/>
      <c r="P21" s="380"/>
      <c r="Q21" s="380"/>
      <c r="R21" s="380"/>
      <c r="S21" s="380"/>
    </row>
    <row r="22" spans="1:19" ht="18.75" customHeight="1" x14ac:dyDescent="0.25">
      <c r="A22" s="384" t="s">
        <v>103</v>
      </c>
      <c r="B22" s="395" t="s">
        <v>26298</v>
      </c>
      <c r="C22" s="396">
        <f>SUM(C23:C25)</f>
        <v>7.6499999999999999E-2</v>
      </c>
      <c r="D22" s="397">
        <f>SUM(D23:D25)</f>
        <v>7.6499999999999999E-2</v>
      </c>
      <c r="E22" s="397">
        <f>SUM(E23:E25)</f>
        <v>7.6499999999999999E-2</v>
      </c>
      <c r="F22" s="397">
        <f>SUM(F23:F25)</f>
        <v>7.6499999999999999E-2</v>
      </c>
      <c r="J22" s="381"/>
      <c r="K22" s="381"/>
      <c r="L22" s="380"/>
      <c r="M22" s="380"/>
      <c r="N22" s="380"/>
      <c r="O22" s="380"/>
      <c r="P22" s="380"/>
      <c r="Q22" s="380"/>
      <c r="R22" s="380"/>
      <c r="S22" s="380"/>
    </row>
    <row r="23" spans="1:19" ht="18.75" customHeight="1" x14ac:dyDescent="0.25">
      <c r="A23" s="385" t="s">
        <v>93</v>
      </c>
      <c r="B23" s="398" t="s">
        <v>26299</v>
      </c>
      <c r="C23" s="399">
        <v>0.04</v>
      </c>
      <c r="D23" s="400">
        <v>0.04</v>
      </c>
      <c r="E23" s="400">
        <v>0.04</v>
      </c>
      <c r="F23" s="400">
        <v>0.04</v>
      </c>
      <c r="J23" s="381"/>
      <c r="K23" s="381"/>
      <c r="L23" s="380"/>
      <c r="M23" s="380"/>
      <c r="N23" s="380"/>
      <c r="O23" s="380"/>
      <c r="P23" s="380"/>
      <c r="Q23" s="380"/>
      <c r="R23" s="380"/>
      <c r="S23" s="380"/>
    </row>
    <row r="24" spans="1:19" ht="18.75" customHeight="1" x14ac:dyDescent="0.25">
      <c r="A24" s="385" t="s">
        <v>95</v>
      </c>
      <c r="B24" s="398" t="s">
        <v>26281</v>
      </c>
      <c r="C24" s="399">
        <v>6.4999999999999997E-3</v>
      </c>
      <c r="D24" s="400">
        <v>6.4999999999999997E-3</v>
      </c>
      <c r="E24" s="400">
        <v>6.4999999999999997E-3</v>
      </c>
      <c r="F24" s="400">
        <v>6.4999999999999997E-3</v>
      </c>
      <c r="J24" s="381"/>
      <c r="K24" s="381"/>
      <c r="L24" s="380"/>
      <c r="M24" s="380"/>
      <c r="N24" s="380"/>
      <c r="O24" s="380"/>
      <c r="P24" s="380"/>
      <c r="Q24" s="380"/>
      <c r="R24" s="380"/>
      <c r="S24" s="380"/>
    </row>
    <row r="25" spans="1:19" ht="18.75" customHeight="1" x14ac:dyDescent="0.25">
      <c r="A25" s="385" t="s">
        <v>97</v>
      </c>
      <c r="B25" s="398" t="s">
        <v>26300</v>
      </c>
      <c r="C25" s="399">
        <v>0.03</v>
      </c>
      <c r="D25" s="400">
        <v>0.03</v>
      </c>
      <c r="E25" s="400">
        <v>0.03</v>
      </c>
      <c r="F25" s="400">
        <v>0.03</v>
      </c>
      <c r="J25" s="381"/>
      <c r="K25" s="381"/>
      <c r="L25" s="380"/>
      <c r="M25" s="380"/>
      <c r="N25" s="380"/>
      <c r="O25" s="380"/>
      <c r="P25" s="380"/>
      <c r="Q25" s="380"/>
      <c r="R25" s="380"/>
      <c r="S25" s="380"/>
    </row>
    <row r="26" spans="1:19" ht="18.75" customHeight="1" x14ac:dyDescent="0.25">
      <c r="A26" s="384" t="s">
        <v>109</v>
      </c>
      <c r="B26" s="395" t="s">
        <v>26301</v>
      </c>
      <c r="C26" s="396">
        <v>6.1000000000000004E-3</v>
      </c>
      <c r="D26" s="397">
        <v>6.1000000000000004E-3</v>
      </c>
      <c r="E26" s="397">
        <v>6.1000000000000004E-3</v>
      </c>
      <c r="F26" s="397">
        <v>6.0000000000000001E-3</v>
      </c>
      <c r="J26" s="381"/>
      <c r="K26" s="381"/>
      <c r="L26" s="380"/>
      <c r="M26" s="380"/>
      <c r="N26" s="380"/>
      <c r="O26" s="380"/>
      <c r="P26" s="380"/>
      <c r="Q26" s="380"/>
      <c r="R26" s="380"/>
      <c r="S26" s="380"/>
    </row>
    <row r="27" spans="1:19" ht="18.75" customHeight="1" x14ac:dyDescent="0.25">
      <c r="A27" s="384" t="s">
        <v>26283</v>
      </c>
      <c r="B27" s="395" t="s">
        <v>26302</v>
      </c>
      <c r="C27" s="396">
        <v>5.0000000000000001E-3</v>
      </c>
      <c r="D27" s="397">
        <v>0.01</v>
      </c>
      <c r="E27" s="397">
        <v>1.4999999999999999E-2</v>
      </c>
      <c r="F27" s="397">
        <v>0.02</v>
      </c>
      <c r="J27" s="381"/>
      <c r="K27" s="381"/>
      <c r="L27" s="380"/>
      <c r="M27" s="380"/>
      <c r="N27" s="380"/>
      <c r="O27" s="380"/>
      <c r="P27" s="380"/>
      <c r="Q27" s="380"/>
      <c r="R27" s="380"/>
      <c r="S27" s="380"/>
    </row>
    <row r="28" spans="1:19" ht="18.75" customHeight="1" thickBot="1" x14ac:dyDescent="0.3">
      <c r="A28" s="401" t="s">
        <v>26284</v>
      </c>
      <c r="B28" s="402" t="s">
        <v>26303</v>
      </c>
      <c r="C28" s="403">
        <v>0.09</v>
      </c>
      <c r="D28" s="404">
        <v>0.08</v>
      </c>
      <c r="E28" s="404">
        <v>7.0000000000000007E-2</v>
      </c>
      <c r="F28" s="404">
        <v>0.06</v>
      </c>
      <c r="J28" s="381"/>
      <c r="K28" s="381"/>
      <c r="L28" s="380"/>
      <c r="M28" s="380"/>
      <c r="N28" s="380"/>
      <c r="O28" s="380"/>
      <c r="P28" s="380"/>
      <c r="Q28" s="380"/>
      <c r="R28" s="380"/>
      <c r="S28" s="380"/>
    </row>
    <row r="29" spans="1:19" ht="32.25" customHeight="1" thickBot="1" x14ac:dyDescent="0.3">
      <c r="A29" s="646" t="s">
        <v>26250</v>
      </c>
      <c r="B29" s="647"/>
      <c r="C29" s="405">
        <f>((1+C20+C21+C26+C27+C28)/(1-C22))-1</f>
        <v>0.34520844612885759</v>
      </c>
      <c r="D29" s="406">
        <f>((1+D20+D21+D26+D27+D28)/(1-D22))-1</f>
        <v>0.31954520844612899</v>
      </c>
      <c r="E29" s="406">
        <f>((1+E20+E21+E26+E27+E28)/(1-E22))-1</f>
        <v>0.29940443963183538</v>
      </c>
      <c r="F29" s="406">
        <f>((1+F20+F21+F26+F27+F28)/(1-F22))-1</f>
        <v>0.28207904710341114</v>
      </c>
      <c r="J29" s="381"/>
      <c r="K29" s="381"/>
      <c r="L29" s="380"/>
      <c r="M29" s="380"/>
      <c r="N29" s="380"/>
      <c r="O29" s="380"/>
      <c r="P29" s="380"/>
      <c r="Q29" s="380"/>
      <c r="R29" s="380"/>
      <c r="S29" s="380"/>
    </row>
    <row r="30" spans="1:19" ht="12.75" customHeight="1" x14ac:dyDescent="0.25">
      <c r="A30" s="380"/>
      <c r="B30" s="380"/>
      <c r="C30" s="380"/>
      <c r="D30" s="380"/>
      <c r="E30" s="380"/>
      <c r="F30" s="380"/>
      <c r="G30" s="380"/>
      <c r="H30" s="381"/>
      <c r="I30" s="381"/>
      <c r="J30" s="381"/>
      <c r="K30" s="381"/>
      <c r="L30" s="380"/>
      <c r="M30" s="380"/>
      <c r="N30" s="380"/>
      <c r="O30" s="380"/>
      <c r="P30" s="380"/>
      <c r="Q30" s="380"/>
      <c r="R30" s="380"/>
      <c r="S30" s="380"/>
    </row>
    <row r="31" spans="1:19" ht="12.75" customHeight="1" x14ac:dyDescent="0.25">
      <c r="A31" s="380"/>
      <c r="B31" s="380"/>
      <c r="C31" s="380"/>
      <c r="D31" s="380"/>
      <c r="E31" s="380"/>
      <c r="F31" s="380"/>
      <c r="G31" s="380"/>
      <c r="H31" s="381"/>
      <c r="I31" s="381"/>
      <c r="J31" s="381"/>
      <c r="K31" s="381"/>
      <c r="L31" s="380"/>
      <c r="M31" s="380"/>
      <c r="N31" s="380"/>
      <c r="O31" s="380"/>
      <c r="P31" s="380"/>
      <c r="Q31" s="380"/>
      <c r="R31" s="380"/>
      <c r="S31" s="380"/>
    </row>
    <row r="32" spans="1:19" ht="12.75" customHeight="1" x14ac:dyDescent="0.25">
      <c r="A32" s="380"/>
      <c r="B32" s="380"/>
      <c r="C32" s="380"/>
      <c r="D32" s="380"/>
      <c r="E32" s="380"/>
      <c r="F32" s="380"/>
      <c r="G32" s="380"/>
      <c r="H32" s="381"/>
      <c r="I32" s="381"/>
      <c r="J32" s="381"/>
      <c r="K32" s="381"/>
      <c r="L32" s="380"/>
      <c r="M32" s="380"/>
      <c r="N32" s="380"/>
      <c r="O32" s="380"/>
      <c r="P32" s="380"/>
      <c r="Q32" s="380"/>
      <c r="R32" s="380"/>
      <c r="S32" s="380"/>
    </row>
    <row r="33" spans="1:19" ht="12.75" customHeight="1" x14ac:dyDescent="0.25">
      <c r="A33" s="380"/>
      <c r="B33" s="380"/>
      <c r="C33" s="380"/>
      <c r="D33" s="380"/>
      <c r="E33" s="380"/>
      <c r="F33" s="380"/>
      <c r="G33" s="380"/>
      <c r="H33" s="381"/>
      <c r="I33" s="381"/>
      <c r="J33" s="381"/>
      <c r="K33" s="381"/>
      <c r="L33" s="380"/>
      <c r="M33" s="380"/>
      <c r="N33" s="380"/>
      <c r="O33" s="380"/>
      <c r="P33" s="380"/>
      <c r="Q33" s="380"/>
      <c r="R33" s="380"/>
      <c r="S33" s="380"/>
    </row>
    <row r="34" spans="1:19" ht="12.75" customHeight="1" x14ac:dyDescent="0.25">
      <c r="A34" s="380"/>
      <c r="B34" s="380"/>
      <c r="C34" s="380"/>
      <c r="D34" s="380"/>
      <c r="E34" s="380"/>
      <c r="F34" s="380"/>
      <c r="G34" s="380"/>
      <c r="H34" s="381"/>
      <c r="I34" s="381"/>
      <c r="J34" s="381"/>
      <c r="K34" s="381"/>
      <c r="L34" s="380"/>
      <c r="M34" s="380"/>
      <c r="N34" s="380"/>
      <c r="O34" s="380"/>
      <c r="P34" s="380"/>
      <c r="Q34" s="380"/>
      <c r="R34" s="380"/>
      <c r="S34" s="380"/>
    </row>
    <row r="35" spans="1:19" ht="12.75" customHeight="1" x14ac:dyDescent="0.25">
      <c r="A35" s="380"/>
      <c r="B35" s="380"/>
      <c r="C35" s="380"/>
      <c r="D35" s="380"/>
      <c r="E35" s="380"/>
      <c r="F35" s="380"/>
      <c r="G35" s="380"/>
      <c r="H35" s="381"/>
      <c r="I35" s="381"/>
      <c r="J35" s="381"/>
      <c r="K35" s="381"/>
      <c r="L35" s="380"/>
      <c r="M35" s="380"/>
      <c r="N35" s="380"/>
      <c r="O35" s="380"/>
      <c r="P35" s="380"/>
      <c r="Q35" s="380"/>
      <c r="R35" s="380"/>
      <c r="S35" s="380"/>
    </row>
    <row r="36" spans="1:19" ht="12.75" customHeight="1" x14ac:dyDescent="0.25">
      <c r="A36" s="380"/>
      <c r="B36" s="380"/>
      <c r="C36" s="380"/>
      <c r="D36" s="380"/>
      <c r="E36" s="380"/>
      <c r="F36" s="380"/>
      <c r="G36" s="380"/>
      <c r="H36" s="381"/>
      <c r="I36" s="381"/>
      <c r="J36" s="381"/>
      <c r="K36" s="381"/>
      <c r="L36" s="380"/>
      <c r="M36" s="380"/>
      <c r="N36" s="380"/>
      <c r="O36" s="380"/>
      <c r="P36" s="380"/>
      <c r="Q36" s="380"/>
      <c r="R36" s="380"/>
      <c r="S36" s="380"/>
    </row>
    <row r="37" spans="1:19" ht="12.75" customHeight="1" x14ac:dyDescent="0.25">
      <c r="A37" s="380"/>
      <c r="B37" s="380"/>
      <c r="C37" s="380"/>
      <c r="D37" s="380"/>
      <c r="E37" s="380"/>
      <c r="F37" s="380"/>
      <c r="G37" s="380"/>
      <c r="H37" s="381"/>
      <c r="I37" s="381"/>
      <c r="J37" s="381"/>
      <c r="K37" s="381"/>
      <c r="L37" s="380"/>
      <c r="M37" s="380"/>
      <c r="N37" s="380"/>
      <c r="O37" s="380"/>
      <c r="P37" s="380"/>
      <c r="Q37" s="380"/>
      <c r="R37" s="380"/>
      <c r="S37" s="380"/>
    </row>
    <row r="38" spans="1:19" ht="12.75" customHeight="1" x14ac:dyDescent="0.25">
      <c r="A38" s="380"/>
      <c r="B38" s="380"/>
      <c r="C38" s="380"/>
      <c r="D38" s="380"/>
      <c r="E38" s="380"/>
      <c r="F38" s="380"/>
      <c r="G38" s="380"/>
      <c r="H38" s="381"/>
      <c r="I38" s="381"/>
      <c r="J38" s="381"/>
      <c r="K38" s="381"/>
      <c r="L38" s="380"/>
      <c r="M38" s="380"/>
      <c r="N38" s="380"/>
      <c r="O38" s="380"/>
      <c r="P38" s="380"/>
      <c r="Q38" s="380"/>
      <c r="R38" s="380"/>
      <c r="S38" s="380"/>
    </row>
    <row r="39" spans="1:19" ht="12.75" customHeight="1" x14ac:dyDescent="0.25">
      <c r="A39" s="380"/>
      <c r="B39" s="380"/>
      <c r="C39" s="380"/>
      <c r="D39" s="380"/>
      <c r="E39" s="380"/>
      <c r="F39" s="380"/>
      <c r="G39" s="380"/>
      <c r="H39" s="381"/>
      <c r="I39" s="381"/>
      <c r="J39" s="381"/>
      <c r="K39" s="381"/>
      <c r="L39" s="380"/>
      <c r="M39" s="380"/>
      <c r="N39" s="380"/>
      <c r="O39" s="380"/>
      <c r="P39" s="380"/>
      <c r="Q39" s="380"/>
      <c r="R39" s="380"/>
      <c r="S39" s="380"/>
    </row>
    <row r="40" spans="1:19" ht="12.75" customHeight="1" x14ac:dyDescent="0.25">
      <c r="A40" s="380"/>
      <c r="B40" s="380"/>
      <c r="C40" s="380"/>
      <c r="D40" s="380"/>
      <c r="E40" s="380"/>
      <c r="F40" s="380"/>
      <c r="G40" s="380"/>
      <c r="H40" s="381"/>
      <c r="I40" s="381"/>
      <c r="J40" s="381"/>
      <c r="K40" s="381"/>
      <c r="L40" s="380"/>
      <c r="M40" s="380"/>
      <c r="N40" s="380"/>
      <c r="O40" s="380"/>
      <c r="P40" s="380"/>
      <c r="Q40" s="380"/>
      <c r="R40" s="380"/>
      <c r="S40" s="380"/>
    </row>
    <row r="41" spans="1:19" ht="12.75" customHeight="1" x14ac:dyDescent="0.25">
      <c r="A41" s="380"/>
      <c r="B41" s="380"/>
      <c r="C41" s="380"/>
      <c r="D41" s="380"/>
      <c r="E41" s="380"/>
      <c r="F41" s="380"/>
      <c r="G41" s="380"/>
      <c r="H41" s="381"/>
      <c r="I41" s="381"/>
      <c r="J41" s="381"/>
      <c r="K41" s="381"/>
      <c r="L41" s="380"/>
      <c r="M41" s="380"/>
      <c r="N41" s="380"/>
      <c r="O41" s="380"/>
      <c r="P41" s="380"/>
      <c r="Q41" s="380"/>
      <c r="R41" s="380"/>
      <c r="S41" s="380"/>
    </row>
    <row r="42" spans="1:19" ht="12.75" customHeight="1" x14ac:dyDescent="0.25">
      <c r="A42" s="380"/>
      <c r="B42" s="380"/>
      <c r="C42" s="380"/>
      <c r="D42" s="380"/>
      <c r="E42" s="380"/>
      <c r="F42" s="380"/>
      <c r="G42" s="380"/>
      <c r="H42" s="381"/>
      <c r="I42" s="381"/>
      <c r="J42" s="381"/>
      <c r="K42" s="381"/>
      <c r="L42" s="380"/>
      <c r="M42" s="380"/>
      <c r="N42" s="380"/>
      <c r="O42" s="380"/>
      <c r="P42" s="380"/>
      <c r="Q42" s="380"/>
      <c r="R42" s="380"/>
      <c r="S42" s="380"/>
    </row>
    <row r="43" spans="1:19" ht="12.75" customHeight="1" x14ac:dyDescent="0.25">
      <c r="A43" s="380"/>
      <c r="B43" s="380"/>
      <c r="C43" s="380"/>
      <c r="D43" s="380"/>
      <c r="E43" s="380"/>
      <c r="F43" s="380"/>
      <c r="G43" s="380"/>
      <c r="H43" s="381"/>
      <c r="I43" s="381"/>
      <c r="J43" s="381"/>
      <c r="K43" s="381"/>
      <c r="L43" s="380"/>
      <c r="M43" s="380"/>
      <c r="N43" s="380"/>
      <c r="O43" s="380"/>
      <c r="P43" s="380"/>
      <c r="Q43" s="380"/>
      <c r="R43" s="380"/>
      <c r="S43" s="380"/>
    </row>
    <row r="44" spans="1:19" ht="12.75" customHeight="1" x14ac:dyDescent="0.25">
      <c r="A44" s="380"/>
      <c r="B44" s="380"/>
      <c r="C44" s="380"/>
      <c r="D44" s="380"/>
      <c r="E44" s="380"/>
      <c r="F44" s="380"/>
      <c r="G44" s="380"/>
      <c r="H44" s="381"/>
      <c r="I44" s="381"/>
      <c r="J44" s="381"/>
      <c r="K44" s="381"/>
      <c r="L44" s="380"/>
      <c r="M44" s="380"/>
      <c r="N44" s="380"/>
      <c r="O44" s="380"/>
      <c r="P44" s="380"/>
      <c r="Q44" s="380"/>
      <c r="R44" s="380"/>
      <c r="S44" s="380"/>
    </row>
    <row r="45" spans="1:19" ht="12.75" customHeight="1" x14ac:dyDescent="0.25">
      <c r="A45" s="380"/>
      <c r="B45" s="380"/>
      <c r="C45" s="380"/>
      <c r="D45" s="380"/>
      <c r="E45" s="380"/>
      <c r="F45" s="380"/>
      <c r="G45" s="380"/>
      <c r="H45" s="381"/>
      <c r="I45" s="381"/>
      <c r="J45" s="381"/>
      <c r="K45" s="381"/>
      <c r="L45" s="380"/>
      <c r="M45" s="380"/>
      <c r="N45" s="380"/>
      <c r="O45" s="380"/>
      <c r="P45" s="380"/>
      <c r="Q45" s="380"/>
      <c r="R45" s="380"/>
      <c r="S45" s="380"/>
    </row>
    <row r="46" spans="1:19" ht="12.75" customHeight="1" x14ac:dyDescent="0.25">
      <c r="A46" s="380"/>
      <c r="B46" s="380"/>
      <c r="C46" s="380"/>
      <c r="D46" s="380"/>
      <c r="E46" s="380"/>
      <c r="F46" s="380"/>
      <c r="G46" s="380"/>
      <c r="H46" s="381"/>
      <c r="I46" s="381"/>
      <c r="J46" s="381"/>
      <c r="K46" s="381"/>
      <c r="L46" s="380"/>
      <c r="M46" s="380"/>
      <c r="N46" s="380"/>
      <c r="O46" s="380"/>
      <c r="P46" s="380"/>
      <c r="Q46" s="380"/>
      <c r="R46" s="380"/>
      <c r="S46" s="380"/>
    </row>
    <row r="47" spans="1:19" ht="12.75" customHeight="1" x14ac:dyDescent="0.25">
      <c r="A47" s="380"/>
      <c r="B47" s="380"/>
      <c r="C47" s="380"/>
      <c r="D47" s="380"/>
      <c r="E47" s="380"/>
      <c r="F47" s="380"/>
      <c r="G47" s="380"/>
      <c r="H47" s="381"/>
      <c r="I47" s="381"/>
      <c r="J47" s="381"/>
      <c r="K47" s="381"/>
      <c r="L47" s="380"/>
      <c r="M47" s="380"/>
      <c r="N47" s="380"/>
      <c r="O47" s="380"/>
      <c r="P47" s="380"/>
      <c r="Q47" s="380"/>
      <c r="R47" s="380"/>
      <c r="S47" s="380"/>
    </row>
    <row r="48" spans="1:19" ht="12.75" customHeight="1" x14ac:dyDescent="0.25">
      <c r="A48" s="380"/>
      <c r="B48" s="380"/>
      <c r="C48" s="380"/>
      <c r="D48" s="380"/>
      <c r="E48" s="380"/>
      <c r="F48" s="380"/>
      <c r="G48" s="380"/>
      <c r="H48" s="381"/>
      <c r="I48" s="381"/>
      <c r="J48" s="381"/>
      <c r="K48" s="381"/>
      <c r="L48" s="380"/>
      <c r="M48" s="380"/>
      <c r="N48" s="380"/>
      <c r="O48" s="380"/>
      <c r="P48" s="380"/>
      <c r="Q48" s="380"/>
      <c r="R48" s="380"/>
      <c r="S48" s="380"/>
    </row>
    <row r="49" spans="1:19" ht="12.75" customHeight="1" x14ac:dyDescent="0.25">
      <c r="A49" s="380"/>
      <c r="B49" s="380"/>
      <c r="C49" s="380"/>
      <c r="D49" s="380"/>
      <c r="E49" s="380"/>
      <c r="F49" s="380"/>
      <c r="G49" s="380"/>
      <c r="H49" s="381"/>
      <c r="I49" s="381"/>
      <c r="J49" s="381"/>
      <c r="K49" s="381"/>
      <c r="L49" s="380"/>
      <c r="M49" s="380"/>
      <c r="N49" s="380"/>
      <c r="O49" s="380"/>
      <c r="P49" s="380"/>
      <c r="Q49" s="380"/>
      <c r="R49" s="380"/>
      <c r="S49" s="380"/>
    </row>
    <row r="50" spans="1:19" ht="12.75" customHeight="1" x14ac:dyDescent="0.25">
      <c r="A50" s="380"/>
      <c r="B50" s="380"/>
      <c r="C50" s="380"/>
      <c r="D50" s="380"/>
      <c r="E50" s="380"/>
      <c r="F50" s="380"/>
      <c r="G50" s="380"/>
      <c r="H50" s="381"/>
      <c r="I50" s="381"/>
      <c r="J50" s="381"/>
      <c r="K50" s="381"/>
      <c r="L50" s="380"/>
      <c r="M50" s="380"/>
      <c r="N50" s="380"/>
      <c r="O50" s="380"/>
      <c r="P50" s="380"/>
      <c r="Q50" s="380"/>
      <c r="R50" s="380"/>
      <c r="S50" s="380"/>
    </row>
    <row r="51" spans="1:19" ht="12.75" customHeight="1" x14ac:dyDescent="0.25">
      <c r="A51" s="380"/>
      <c r="B51" s="380"/>
      <c r="C51" s="380"/>
      <c r="D51" s="380"/>
      <c r="E51" s="380"/>
      <c r="F51" s="380"/>
      <c r="G51" s="380"/>
      <c r="H51" s="381"/>
      <c r="I51" s="381"/>
      <c r="J51" s="381"/>
      <c r="K51" s="381"/>
      <c r="L51" s="380"/>
      <c r="M51" s="380"/>
      <c r="N51" s="380"/>
      <c r="O51" s="380"/>
      <c r="P51" s="380"/>
      <c r="Q51" s="380"/>
      <c r="R51" s="380"/>
      <c r="S51" s="380"/>
    </row>
    <row r="52" spans="1:19" ht="12.75" customHeight="1" x14ac:dyDescent="0.25">
      <c r="A52" s="380"/>
      <c r="B52" s="380"/>
      <c r="C52" s="380"/>
      <c r="D52" s="380"/>
      <c r="E52" s="380"/>
      <c r="F52" s="380"/>
      <c r="G52" s="380"/>
      <c r="H52" s="381"/>
      <c r="I52" s="381"/>
      <c r="J52" s="381"/>
      <c r="K52" s="381"/>
      <c r="L52" s="380"/>
      <c r="M52" s="380"/>
      <c r="N52" s="380"/>
      <c r="O52" s="380"/>
      <c r="P52" s="380"/>
      <c r="Q52" s="380"/>
      <c r="R52" s="380"/>
      <c r="S52" s="380"/>
    </row>
    <row r="53" spans="1:19" ht="12.75" customHeight="1" x14ac:dyDescent="0.25">
      <c r="A53" s="380"/>
      <c r="B53" s="380"/>
      <c r="C53" s="380"/>
      <c r="D53" s="380"/>
      <c r="E53" s="380"/>
      <c r="F53" s="380"/>
      <c r="G53" s="380"/>
      <c r="H53" s="381"/>
      <c r="I53" s="381"/>
      <c r="J53" s="381"/>
      <c r="K53" s="381"/>
      <c r="L53" s="380"/>
      <c r="M53" s="380"/>
      <c r="N53" s="380"/>
      <c r="O53" s="380"/>
      <c r="P53" s="380"/>
      <c r="Q53" s="380"/>
      <c r="R53" s="380"/>
      <c r="S53" s="380"/>
    </row>
    <row r="54" spans="1:19" ht="12.75" customHeight="1" x14ac:dyDescent="0.25">
      <c r="A54" s="380"/>
      <c r="B54" s="380"/>
      <c r="C54" s="380"/>
      <c r="D54" s="380"/>
      <c r="E54" s="380"/>
      <c r="F54" s="380"/>
      <c r="G54" s="380"/>
      <c r="H54" s="381"/>
      <c r="I54" s="381"/>
      <c r="J54" s="381"/>
      <c r="K54" s="381"/>
      <c r="L54" s="380"/>
      <c r="M54" s="380"/>
      <c r="N54" s="380"/>
      <c r="O54" s="380"/>
      <c r="P54" s="380"/>
      <c r="Q54" s="380"/>
      <c r="R54" s="380"/>
      <c r="S54" s="380"/>
    </row>
    <row r="55" spans="1:19" ht="12.75" customHeight="1" x14ac:dyDescent="0.25">
      <c r="A55" s="380"/>
      <c r="B55" s="380"/>
      <c r="C55" s="380"/>
      <c r="D55" s="380"/>
      <c r="E55" s="380"/>
      <c r="F55" s="380"/>
      <c r="G55" s="380"/>
      <c r="H55" s="381"/>
      <c r="I55" s="381"/>
      <c r="J55" s="381"/>
      <c r="K55" s="381"/>
      <c r="L55" s="380"/>
      <c r="M55" s="380"/>
      <c r="N55" s="380"/>
      <c r="O55" s="380"/>
      <c r="P55" s="380"/>
      <c r="Q55" s="380"/>
      <c r="R55" s="380"/>
      <c r="S55" s="380"/>
    </row>
    <row r="56" spans="1:19" ht="12.75" customHeight="1" x14ac:dyDescent="0.25">
      <c r="A56" s="380"/>
      <c r="B56" s="380"/>
      <c r="C56" s="380"/>
      <c r="D56" s="380"/>
      <c r="E56" s="380"/>
      <c r="F56" s="380"/>
      <c r="G56" s="380"/>
      <c r="H56" s="381"/>
      <c r="I56" s="381"/>
      <c r="J56" s="381"/>
      <c r="K56" s="381"/>
      <c r="L56" s="380"/>
      <c r="M56" s="380"/>
      <c r="N56" s="380"/>
      <c r="O56" s="380"/>
      <c r="P56" s="380"/>
      <c r="Q56" s="380"/>
      <c r="R56" s="380"/>
      <c r="S56" s="380"/>
    </row>
    <row r="57" spans="1:19" ht="12.75" customHeight="1" x14ac:dyDescent="0.25">
      <c r="A57" s="380"/>
      <c r="B57" s="380"/>
      <c r="C57" s="380"/>
      <c r="D57" s="380"/>
      <c r="E57" s="380"/>
      <c r="F57" s="380"/>
      <c r="G57" s="380"/>
      <c r="H57" s="381"/>
      <c r="I57" s="381"/>
      <c r="J57" s="381"/>
      <c r="K57" s="381"/>
      <c r="L57" s="380"/>
      <c r="M57" s="380"/>
      <c r="N57" s="380"/>
      <c r="O57" s="380"/>
      <c r="P57" s="380"/>
      <c r="Q57" s="380"/>
      <c r="R57" s="380"/>
      <c r="S57" s="380"/>
    </row>
    <row r="58" spans="1:19" ht="12.75" customHeight="1" x14ac:dyDescent="0.25">
      <c r="A58" s="380"/>
      <c r="B58" s="380"/>
      <c r="C58" s="380"/>
      <c r="D58" s="380"/>
      <c r="E58" s="380"/>
      <c r="F58" s="380"/>
      <c r="G58" s="380"/>
      <c r="H58" s="381"/>
      <c r="I58" s="381"/>
      <c r="J58" s="381"/>
      <c r="K58" s="381"/>
      <c r="L58" s="380"/>
      <c r="M58" s="380"/>
      <c r="N58" s="380"/>
      <c r="O58" s="380"/>
      <c r="P58" s="380"/>
      <c r="Q58" s="380"/>
      <c r="R58" s="380"/>
      <c r="S58" s="380"/>
    </row>
    <row r="59" spans="1:19" ht="12.75" customHeight="1" x14ac:dyDescent="0.25">
      <c r="A59" s="380"/>
      <c r="B59" s="380"/>
      <c r="C59" s="380"/>
      <c r="D59" s="380"/>
      <c r="E59" s="380"/>
      <c r="F59" s="380"/>
      <c r="G59" s="380"/>
      <c r="H59" s="381"/>
      <c r="I59" s="381"/>
      <c r="J59" s="381"/>
      <c r="K59" s="381"/>
      <c r="L59" s="380"/>
      <c r="M59" s="380"/>
      <c r="N59" s="380"/>
      <c r="O59" s="380"/>
      <c r="P59" s="380"/>
      <c r="Q59" s="380"/>
      <c r="R59" s="380"/>
      <c r="S59" s="380"/>
    </row>
    <row r="60" spans="1:19" ht="12.75" customHeight="1" x14ac:dyDescent="0.25">
      <c r="A60" s="380"/>
      <c r="B60" s="380"/>
      <c r="C60" s="380"/>
      <c r="D60" s="380"/>
      <c r="E60" s="380"/>
      <c r="F60" s="380"/>
      <c r="G60" s="380"/>
      <c r="H60" s="381"/>
      <c r="I60" s="381"/>
      <c r="J60" s="381"/>
      <c r="K60" s="381"/>
      <c r="L60" s="380"/>
      <c r="M60" s="380"/>
      <c r="N60" s="380"/>
      <c r="O60" s="380"/>
      <c r="P60" s="380"/>
      <c r="Q60" s="380"/>
      <c r="R60" s="380"/>
      <c r="S60" s="380"/>
    </row>
    <row r="61" spans="1:19" ht="12.75" customHeight="1" x14ac:dyDescent="0.25">
      <c r="A61" s="380"/>
      <c r="B61" s="380"/>
      <c r="C61" s="380"/>
      <c r="D61" s="380"/>
      <c r="E61" s="380"/>
      <c r="F61" s="380"/>
      <c r="G61" s="380"/>
      <c r="H61" s="381"/>
      <c r="I61" s="381"/>
      <c r="J61" s="381"/>
      <c r="K61" s="381"/>
      <c r="L61" s="380"/>
      <c r="M61" s="380"/>
      <c r="N61" s="380"/>
      <c r="O61" s="380"/>
      <c r="P61" s="380"/>
      <c r="Q61" s="380"/>
      <c r="R61" s="380"/>
      <c r="S61" s="380"/>
    </row>
    <row r="62" spans="1:19" ht="12.75" customHeight="1" x14ac:dyDescent="0.25">
      <c r="A62" s="380"/>
      <c r="B62" s="380"/>
      <c r="C62" s="380"/>
      <c r="D62" s="380"/>
      <c r="E62" s="380"/>
      <c r="F62" s="380"/>
      <c r="G62" s="380"/>
      <c r="H62" s="381"/>
      <c r="I62" s="381"/>
      <c r="J62" s="381"/>
      <c r="K62" s="381"/>
      <c r="L62" s="380"/>
      <c r="M62" s="380"/>
      <c r="N62" s="380"/>
      <c r="O62" s="380"/>
      <c r="P62" s="380"/>
      <c r="Q62" s="380"/>
      <c r="R62" s="380"/>
      <c r="S62" s="380"/>
    </row>
    <row r="63" spans="1:19" ht="12.75" customHeight="1" x14ac:dyDescent="0.25">
      <c r="A63" s="380"/>
      <c r="B63" s="380"/>
      <c r="C63" s="380"/>
      <c r="D63" s="380"/>
      <c r="E63" s="380"/>
      <c r="F63" s="380"/>
      <c r="G63" s="380"/>
      <c r="H63" s="381"/>
      <c r="I63" s="381"/>
      <c r="J63" s="381"/>
      <c r="K63" s="381"/>
      <c r="L63" s="380"/>
      <c r="M63" s="380"/>
      <c r="N63" s="380"/>
      <c r="O63" s="380"/>
      <c r="P63" s="380"/>
      <c r="Q63" s="380"/>
      <c r="R63" s="380"/>
      <c r="S63" s="380"/>
    </row>
    <row r="64" spans="1:19" ht="12.75" customHeight="1" x14ac:dyDescent="0.25">
      <c r="A64" s="380"/>
      <c r="B64" s="380"/>
      <c r="C64" s="380"/>
      <c r="D64" s="380"/>
      <c r="E64" s="380"/>
      <c r="F64" s="380"/>
      <c r="G64" s="380"/>
      <c r="H64" s="381"/>
      <c r="I64" s="381"/>
      <c r="J64" s="381"/>
      <c r="K64" s="381"/>
      <c r="L64" s="380"/>
      <c r="M64" s="380"/>
      <c r="N64" s="380"/>
      <c r="O64" s="380"/>
      <c r="P64" s="380"/>
      <c r="Q64" s="380"/>
      <c r="R64" s="380"/>
      <c r="S64" s="380"/>
    </row>
    <row r="65" spans="1:19" ht="12.75" customHeight="1" x14ac:dyDescent="0.25">
      <c r="A65" s="380"/>
      <c r="B65" s="380"/>
      <c r="C65" s="380"/>
      <c r="D65" s="380"/>
      <c r="E65" s="380"/>
      <c r="F65" s="380"/>
      <c r="G65" s="380"/>
      <c r="H65" s="381"/>
      <c r="I65" s="381"/>
      <c r="J65" s="381"/>
      <c r="K65" s="381"/>
      <c r="L65" s="380"/>
      <c r="M65" s="380"/>
      <c r="N65" s="380"/>
      <c r="O65" s="380"/>
      <c r="P65" s="380"/>
      <c r="Q65" s="380"/>
      <c r="R65" s="380"/>
      <c r="S65" s="380"/>
    </row>
    <row r="66" spans="1:19" ht="12.75" customHeight="1" x14ac:dyDescent="0.25">
      <c r="A66" s="380"/>
      <c r="B66" s="380"/>
      <c r="C66" s="380"/>
      <c r="D66" s="380"/>
      <c r="E66" s="380"/>
      <c r="F66" s="380"/>
      <c r="G66" s="380"/>
      <c r="H66" s="381"/>
      <c r="I66" s="381"/>
      <c r="J66" s="381"/>
      <c r="K66" s="381"/>
      <c r="L66" s="380"/>
      <c r="M66" s="380"/>
      <c r="N66" s="380"/>
      <c r="O66" s="380"/>
      <c r="P66" s="380"/>
      <c r="Q66" s="380"/>
      <c r="R66" s="380"/>
      <c r="S66" s="380"/>
    </row>
    <row r="67" spans="1:19" ht="12.75" customHeight="1" x14ac:dyDescent="0.25">
      <c r="A67" s="380"/>
      <c r="B67" s="380"/>
      <c r="C67" s="380"/>
      <c r="D67" s="380"/>
      <c r="E67" s="380"/>
      <c r="F67" s="380"/>
      <c r="G67" s="380"/>
      <c r="H67" s="381"/>
      <c r="I67" s="381"/>
      <c r="J67" s="381"/>
      <c r="K67" s="381"/>
      <c r="L67" s="380"/>
      <c r="M67" s="380"/>
      <c r="N67" s="380"/>
      <c r="O67" s="380"/>
      <c r="P67" s="380"/>
      <c r="Q67" s="380"/>
      <c r="R67" s="380"/>
      <c r="S67" s="380"/>
    </row>
    <row r="68" spans="1:19" ht="12.75" customHeight="1" x14ac:dyDescent="0.25">
      <c r="A68" s="380"/>
      <c r="B68" s="380"/>
      <c r="C68" s="380"/>
      <c r="D68" s="380"/>
      <c r="E68" s="380"/>
      <c r="F68" s="380"/>
      <c r="G68" s="380"/>
      <c r="H68" s="381"/>
      <c r="I68" s="381"/>
      <c r="J68" s="381"/>
      <c r="K68" s="381"/>
      <c r="L68" s="380"/>
      <c r="M68" s="380"/>
      <c r="N68" s="380"/>
      <c r="O68" s="380"/>
      <c r="P68" s="380"/>
      <c r="Q68" s="380"/>
      <c r="R68" s="380"/>
      <c r="S68" s="380"/>
    </row>
    <row r="69" spans="1:19" ht="12.75" customHeight="1" x14ac:dyDescent="0.25">
      <c r="A69" s="380"/>
      <c r="B69" s="380"/>
      <c r="C69" s="380"/>
      <c r="D69" s="380"/>
      <c r="E69" s="380"/>
      <c r="F69" s="380"/>
      <c r="G69" s="380"/>
      <c r="H69" s="381"/>
      <c r="I69" s="381"/>
      <c r="J69" s="381"/>
      <c r="K69" s="381"/>
      <c r="L69" s="380"/>
      <c r="M69" s="380"/>
      <c r="N69" s="380"/>
      <c r="O69" s="380"/>
      <c r="P69" s="380"/>
      <c r="Q69" s="380"/>
      <c r="R69" s="380"/>
      <c r="S69" s="380"/>
    </row>
    <row r="70" spans="1:19" ht="12.75" customHeight="1" x14ac:dyDescent="0.25">
      <c r="A70" s="380"/>
      <c r="B70" s="380"/>
      <c r="C70" s="380"/>
      <c r="D70" s="380"/>
      <c r="E70" s="380"/>
      <c r="F70" s="380"/>
      <c r="G70" s="380"/>
      <c r="H70" s="381"/>
      <c r="I70" s="381"/>
      <c r="J70" s="381"/>
      <c r="K70" s="381"/>
      <c r="L70" s="380"/>
      <c r="M70" s="380"/>
      <c r="N70" s="380"/>
      <c r="O70" s="380"/>
      <c r="P70" s="380"/>
      <c r="Q70" s="380"/>
      <c r="R70" s="380"/>
      <c r="S70" s="380"/>
    </row>
    <row r="71" spans="1:19" ht="12.75" customHeight="1" x14ac:dyDescent="0.25">
      <c r="A71" s="380"/>
      <c r="B71" s="380"/>
      <c r="C71" s="380"/>
      <c r="D71" s="380"/>
      <c r="E71" s="380"/>
      <c r="F71" s="380"/>
      <c r="G71" s="380"/>
      <c r="H71" s="381"/>
      <c r="I71" s="381"/>
      <c r="J71" s="381"/>
      <c r="K71" s="381"/>
      <c r="L71" s="380"/>
      <c r="M71" s="380"/>
      <c r="N71" s="380"/>
      <c r="O71" s="380"/>
      <c r="P71" s="380"/>
      <c r="Q71" s="380"/>
      <c r="R71" s="380"/>
      <c r="S71" s="380"/>
    </row>
    <row r="72" spans="1:19" ht="12.75" customHeight="1" x14ac:dyDescent="0.25">
      <c r="A72" s="380"/>
      <c r="B72" s="380"/>
      <c r="C72" s="380"/>
      <c r="D72" s="380"/>
      <c r="E72" s="380"/>
      <c r="F72" s="380"/>
      <c r="G72" s="380"/>
      <c r="H72" s="381"/>
      <c r="I72" s="381"/>
      <c r="J72" s="381"/>
      <c r="K72" s="381"/>
      <c r="L72" s="380"/>
      <c r="M72" s="380"/>
      <c r="N72" s="380"/>
      <c r="O72" s="380"/>
      <c r="P72" s="380"/>
      <c r="Q72" s="380"/>
      <c r="R72" s="380"/>
      <c r="S72" s="380"/>
    </row>
    <row r="73" spans="1:19" ht="12.75" customHeight="1" x14ac:dyDescent="0.25">
      <c r="A73" s="380"/>
      <c r="B73" s="380"/>
      <c r="C73" s="380"/>
      <c r="D73" s="380"/>
      <c r="E73" s="380"/>
      <c r="F73" s="380"/>
      <c r="G73" s="380"/>
      <c r="H73" s="381"/>
      <c r="I73" s="381"/>
      <c r="J73" s="381"/>
      <c r="K73" s="381"/>
      <c r="L73" s="380"/>
      <c r="M73" s="380"/>
      <c r="N73" s="380"/>
      <c r="O73" s="380"/>
      <c r="P73" s="380"/>
      <c r="Q73" s="380"/>
      <c r="R73" s="380"/>
      <c r="S73" s="380"/>
    </row>
    <row r="74" spans="1:19" ht="12.75" customHeight="1" x14ac:dyDescent="0.25">
      <c r="A74" s="380"/>
      <c r="B74" s="380"/>
      <c r="C74" s="380"/>
      <c r="D74" s="380"/>
      <c r="E74" s="380"/>
      <c r="F74" s="380"/>
      <c r="G74" s="380"/>
      <c r="H74" s="381"/>
      <c r="I74" s="381"/>
      <c r="J74" s="381"/>
      <c r="K74" s="381"/>
      <c r="L74" s="380"/>
      <c r="M74" s="380"/>
      <c r="N74" s="380"/>
      <c r="O74" s="380"/>
      <c r="P74" s="380"/>
      <c r="Q74" s="380"/>
      <c r="R74" s="380"/>
      <c r="S74" s="380"/>
    </row>
    <row r="75" spans="1:19" ht="12.75" customHeight="1" x14ac:dyDescent="0.25">
      <c r="A75" s="380"/>
      <c r="B75" s="380"/>
      <c r="C75" s="380"/>
      <c r="D75" s="380"/>
      <c r="E75" s="380"/>
      <c r="F75" s="380"/>
      <c r="G75" s="380"/>
      <c r="H75" s="381"/>
      <c r="I75" s="381"/>
      <c r="J75" s="381"/>
      <c r="K75" s="381"/>
      <c r="L75" s="380"/>
      <c r="M75" s="380"/>
      <c r="N75" s="380"/>
      <c r="O75" s="380"/>
      <c r="P75" s="380"/>
      <c r="Q75" s="380"/>
      <c r="R75" s="380"/>
      <c r="S75" s="380"/>
    </row>
    <row r="76" spans="1:19" ht="12.75" customHeight="1" x14ac:dyDescent="0.25">
      <c r="A76" s="380"/>
      <c r="B76" s="380"/>
      <c r="C76" s="380"/>
      <c r="D76" s="380"/>
      <c r="E76" s="380"/>
      <c r="F76" s="380"/>
      <c r="G76" s="380"/>
      <c r="H76" s="381"/>
      <c r="I76" s="381"/>
      <c r="J76" s="381"/>
      <c r="K76" s="381"/>
      <c r="L76" s="380"/>
      <c r="M76" s="380"/>
      <c r="N76" s="380"/>
      <c r="O76" s="380"/>
      <c r="P76" s="380"/>
      <c r="Q76" s="380"/>
      <c r="R76" s="380"/>
      <c r="S76" s="380"/>
    </row>
    <row r="77" spans="1:19" ht="12.75" customHeight="1" x14ac:dyDescent="0.25">
      <c r="A77" s="380"/>
      <c r="B77" s="380"/>
      <c r="C77" s="380"/>
      <c r="D77" s="380"/>
      <c r="E77" s="380"/>
      <c r="F77" s="380"/>
      <c r="G77" s="380"/>
      <c r="H77" s="381"/>
      <c r="I77" s="381"/>
      <c r="J77" s="381"/>
      <c r="K77" s="381"/>
      <c r="L77" s="380"/>
      <c r="M77" s="380"/>
      <c r="N77" s="380"/>
      <c r="O77" s="380"/>
      <c r="P77" s="380"/>
      <c r="Q77" s="380"/>
      <c r="R77" s="380"/>
      <c r="S77" s="380"/>
    </row>
    <row r="78" spans="1:19" ht="12.75" customHeight="1" x14ac:dyDescent="0.25">
      <c r="A78" s="380"/>
      <c r="B78" s="380"/>
      <c r="C78" s="380"/>
      <c r="D78" s="380"/>
      <c r="E78" s="380"/>
      <c r="F78" s="380"/>
      <c r="G78" s="380"/>
      <c r="H78" s="381"/>
      <c r="I78" s="381"/>
      <c r="J78" s="381"/>
      <c r="K78" s="381"/>
      <c r="L78" s="380"/>
      <c r="M78" s="380"/>
      <c r="N78" s="380"/>
      <c r="O78" s="380"/>
      <c r="P78" s="380"/>
      <c r="Q78" s="380"/>
      <c r="R78" s="380"/>
      <c r="S78" s="380"/>
    </row>
    <row r="79" spans="1:19" ht="12.75" customHeight="1" x14ac:dyDescent="0.25">
      <c r="A79" s="380"/>
      <c r="B79" s="380"/>
      <c r="C79" s="380"/>
      <c r="D79" s="380"/>
      <c r="E79" s="380"/>
      <c r="F79" s="380"/>
      <c r="G79" s="380"/>
      <c r="H79" s="381"/>
      <c r="I79" s="381"/>
      <c r="J79" s="381"/>
      <c r="K79" s="381"/>
      <c r="L79" s="380"/>
      <c r="M79" s="380"/>
      <c r="N79" s="380"/>
      <c r="O79" s="380"/>
      <c r="P79" s="380"/>
      <c r="Q79" s="380"/>
      <c r="R79" s="380"/>
      <c r="S79" s="380"/>
    </row>
    <row r="80" spans="1:19" ht="12.75" customHeight="1" x14ac:dyDescent="0.25">
      <c r="A80" s="380"/>
      <c r="B80" s="380"/>
      <c r="C80" s="380"/>
      <c r="D80" s="380"/>
      <c r="E80" s="380"/>
      <c r="F80" s="380"/>
      <c r="G80" s="380"/>
      <c r="H80" s="381"/>
      <c r="I80" s="381"/>
      <c r="J80" s="381"/>
      <c r="K80" s="381"/>
      <c r="L80" s="380"/>
      <c r="M80" s="380"/>
      <c r="N80" s="380"/>
      <c r="O80" s="380"/>
      <c r="P80" s="380"/>
      <c r="Q80" s="380"/>
      <c r="R80" s="380"/>
      <c r="S80" s="380"/>
    </row>
    <row r="81" spans="1:19" ht="12.75" customHeight="1" x14ac:dyDescent="0.25">
      <c r="A81" s="380"/>
      <c r="B81" s="380"/>
      <c r="C81" s="380"/>
      <c r="D81" s="380"/>
      <c r="E81" s="380"/>
      <c r="F81" s="380"/>
      <c r="G81" s="380"/>
      <c r="H81" s="381"/>
      <c r="I81" s="381"/>
      <c r="J81" s="381"/>
      <c r="K81" s="381"/>
      <c r="L81" s="380"/>
      <c r="M81" s="380"/>
      <c r="N81" s="380"/>
      <c r="O81" s="380"/>
      <c r="P81" s="380"/>
      <c r="Q81" s="380"/>
      <c r="R81" s="380"/>
      <c r="S81" s="380"/>
    </row>
    <row r="82" spans="1:19" ht="12.75" customHeight="1" x14ac:dyDescent="0.25">
      <c r="A82" s="380"/>
      <c r="B82" s="380"/>
      <c r="C82" s="380"/>
      <c r="D82" s="380"/>
      <c r="E82" s="380"/>
      <c r="F82" s="380"/>
      <c r="G82" s="380"/>
      <c r="H82" s="381"/>
      <c r="I82" s="381"/>
      <c r="J82" s="381"/>
      <c r="K82" s="381"/>
      <c r="L82" s="380"/>
      <c r="M82" s="380"/>
      <c r="N82" s="380"/>
      <c r="O82" s="380"/>
      <c r="P82" s="380"/>
      <c r="Q82" s="380"/>
      <c r="R82" s="380"/>
      <c r="S82" s="380"/>
    </row>
    <row r="83" spans="1:19" ht="12.75" customHeight="1" x14ac:dyDescent="0.25">
      <c r="A83" s="380"/>
      <c r="B83" s="380"/>
      <c r="C83" s="380"/>
      <c r="D83" s="380"/>
      <c r="E83" s="380"/>
      <c r="F83" s="380"/>
      <c r="G83" s="380"/>
      <c r="H83" s="381"/>
      <c r="I83" s="381"/>
      <c r="J83" s="381"/>
      <c r="K83" s="381"/>
      <c r="L83" s="380"/>
      <c r="M83" s="380"/>
      <c r="N83" s="380"/>
      <c r="O83" s="380"/>
      <c r="P83" s="380"/>
      <c r="Q83" s="380"/>
      <c r="R83" s="380"/>
      <c r="S83" s="380"/>
    </row>
    <row r="84" spans="1:19" ht="12.75" customHeight="1" x14ac:dyDescent="0.25">
      <c r="A84" s="380"/>
      <c r="B84" s="380"/>
      <c r="C84" s="380"/>
      <c r="D84" s="380"/>
      <c r="E84" s="380"/>
      <c r="F84" s="380"/>
      <c r="G84" s="380"/>
      <c r="H84" s="381"/>
      <c r="I84" s="381"/>
      <c r="J84" s="381"/>
      <c r="K84" s="381"/>
      <c r="L84" s="380"/>
      <c r="M84" s="380"/>
      <c r="N84" s="380"/>
      <c r="O84" s="380"/>
      <c r="P84" s="380"/>
      <c r="Q84" s="380"/>
      <c r="R84" s="380"/>
      <c r="S84" s="380"/>
    </row>
    <row r="85" spans="1:19" ht="12.75" customHeight="1" x14ac:dyDescent="0.25">
      <c r="A85" s="380"/>
      <c r="B85" s="380"/>
      <c r="C85" s="380"/>
      <c r="D85" s="380"/>
      <c r="E85" s="380"/>
      <c r="F85" s="380"/>
      <c r="G85" s="380"/>
      <c r="H85" s="381"/>
      <c r="I85" s="381"/>
      <c r="J85" s="381"/>
      <c r="K85" s="381"/>
      <c r="L85" s="380"/>
      <c r="M85" s="380"/>
      <c r="N85" s="380"/>
      <c r="O85" s="380"/>
      <c r="P85" s="380"/>
      <c r="Q85" s="380"/>
      <c r="R85" s="380"/>
      <c r="S85" s="380"/>
    </row>
    <row r="86" spans="1:19" ht="12.75" customHeight="1" x14ac:dyDescent="0.25">
      <c r="A86" s="380"/>
      <c r="B86" s="380"/>
      <c r="C86" s="380"/>
      <c r="D86" s="380"/>
      <c r="E86" s="380"/>
      <c r="F86" s="380"/>
      <c r="G86" s="380"/>
      <c r="H86" s="381"/>
      <c r="I86" s="381"/>
      <c r="J86" s="381"/>
      <c r="K86" s="381"/>
      <c r="L86" s="380"/>
      <c r="M86" s="380"/>
      <c r="N86" s="380"/>
      <c r="O86" s="380"/>
      <c r="P86" s="380"/>
      <c r="Q86" s="380"/>
      <c r="R86" s="380"/>
      <c r="S86" s="380"/>
    </row>
    <row r="87" spans="1:19" ht="12.75" customHeight="1" x14ac:dyDescent="0.25">
      <c r="A87" s="380"/>
      <c r="B87" s="380"/>
      <c r="C87" s="380"/>
      <c r="D87" s="380"/>
      <c r="E87" s="380"/>
      <c r="F87" s="380"/>
      <c r="G87" s="380"/>
      <c r="H87" s="381"/>
      <c r="I87" s="381"/>
      <c r="J87" s="381"/>
      <c r="K87" s="381"/>
      <c r="L87" s="380"/>
      <c r="M87" s="380"/>
      <c r="N87" s="380"/>
      <c r="O87" s="380"/>
      <c r="P87" s="380"/>
      <c r="Q87" s="380"/>
      <c r="R87" s="380"/>
      <c r="S87" s="380"/>
    </row>
    <row r="88" spans="1:19" ht="12.75" customHeight="1" x14ac:dyDescent="0.25">
      <c r="A88" s="380"/>
      <c r="B88" s="380"/>
      <c r="C88" s="380"/>
      <c r="D88" s="380"/>
      <c r="E88" s="380"/>
      <c r="F88" s="380"/>
      <c r="G88" s="380"/>
      <c r="H88" s="381"/>
      <c r="I88" s="381"/>
      <c r="J88" s="381"/>
      <c r="K88" s="381"/>
      <c r="L88" s="380"/>
      <c r="M88" s="380"/>
      <c r="N88" s="380"/>
      <c r="O88" s="380"/>
      <c r="P88" s="380"/>
      <c r="Q88" s="380"/>
      <c r="R88" s="380"/>
      <c r="S88" s="380"/>
    </row>
    <row r="89" spans="1:19" ht="12.75" customHeight="1" x14ac:dyDescent="0.25">
      <c r="A89" s="380"/>
      <c r="B89" s="380"/>
      <c r="C89" s="380"/>
      <c r="D89" s="380"/>
      <c r="E89" s="380"/>
      <c r="F89" s="380"/>
      <c r="G89" s="380"/>
      <c r="H89" s="381"/>
      <c r="I89" s="381"/>
      <c r="J89" s="381"/>
      <c r="K89" s="381"/>
      <c r="L89" s="380"/>
      <c r="M89" s="380"/>
      <c r="N89" s="380"/>
      <c r="O89" s="380"/>
      <c r="P89" s="380"/>
      <c r="Q89" s="380"/>
      <c r="R89" s="380"/>
      <c r="S89" s="380"/>
    </row>
    <row r="90" spans="1:19" ht="12.75" customHeight="1" x14ac:dyDescent="0.25">
      <c r="A90" s="380"/>
      <c r="B90" s="380"/>
      <c r="C90" s="380"/>
      <c r="D90" s="380"/>
      <c r="E90" s="380"/>
      <c r="F90" s="380"/>
      <c r="G90" s="380"/>
      <c r="H90" s="381"/>
      <c r="I90" s="381"/>
      <c r="J90" s="381"/>
      <c r="K90" s="381"/>
      <c r="L90" s="380"/>
      <c r="M90" s="380"/>
      <c r="N90" s="380"/>
      <c r="O90" s="380"/>
      <c r="P90" s="380"/>
      <c r="Q90" s="380"/>
      <c r="R90" s="380"/>
      <c r="S90" s="380"/>
    </row>
    <row r="91" spans="1:19" ht="12.75" customHeight="1" x14ac:dyDescent="0.25">
      <c r="A91" s="380"/>
      <c r="B91" s="380"/>
      <c r="C91" s="380"/>
      <c r="D91" s="380"/>
      <c r="E91" s="380"/>
      <c r="F91" s="380"/>
      <c r="G91" s="380"/>
      <c r="H91" s="381"/>
      <c r="I91" s="381"/>
      <c r="J91" s="381"/>
      <c r="K91" s="381"/>
      <c r="L91" s="380"/>
      <c r="M91" s="380"/>
      <c r="N91" s="380"/>
      <c r="O91" s="380"/>
      <c r="P91" s="380"/>
      <c r="Q91" s="380"/>
      <c r="R91" s="380"/>
      <c r="S91" s="380"/>
    </row>
    <row r="92" spans="1:19" ht="12.75" customHeight="1" x14ac:dyDescent="0.25">
      <c r="A92" s="380"/>
      <c r="B92" s="380"/>
      <c r="C92" s="380"/>
      <c r="D92" s="380"/>
      <c r="E92" s="380"/>
      <c r="F92" s="380"/>
      <c r="G92" s="380"/>
      <c r="H92" s="381"/>
      <c r="I92" s="381"/>
      <c r="J92" s="381"/>
      <c r="K92" s="381"/>
      <c r="L92" s="380"/>
      <c r="M92" s="380"/>
      <c r="N92" s="380"/>
      <c r="O92" s="380"/>
      <c r="P92" s="380"/>
      <c r="Q92" s="380"/>
      <c r="R92" s="380"/>
      <c r="S92" s="380"/>
    </row>
    <row r="93" spans="1:19" ht="12.75" customHeight="1" x14ac:dyDescent="0.25">
      <c r="A93" s="380"/>
      <c r="B93" s="380"/>
      <c r="C93" s="380"/>
      <c r="D93" s="380"/>
      <c r="E93" s="380"/>
      <c r="F93" s="380"/>
      <c r="G93" s="380"/>
      <c r="H93" s="381"/>
      <c r="I93" s="381"/>
      <c r="J93" s="381"/>
      <c r="K93" s="381"/>
      <c r="L93" s="380"/>
      <c r="M93" s="380"/>
      <c r="N93" s="380"/>
      <c r="O93" s="380"/>
      <c r="P93" s="380"/>
      <c r="Q93" s="380"/>
      <c r="R93" s="380"/>
      <c r="S93" s="380"/>
    </row>
    <row r="94" spans="1:19" ht="12.75" customHeight="1" x14ac:dyDescent="0.25">
      <c r="A94" s="380"/>
      <c r="B94" s="380"/>
      <c r="C94" s="380"/>
      <c r="D94" s="380"/>
      <c r="E94" s="380"/>
      <c r="F94" s="380"/>
      <c r="G94" s="380"/>
      <c r="H94" s="381"/>
      <c r="I94" s="381"/>
      <c r="J94" s="381"/>
      <c r="K94" s="381"/>
      <c r="L94" s="380"/>
      <c r="M94" s="380"/>
      <c r="N94" s="380"/>
      <c r="O94" s="380"/>
      <c r="P94" s="380"/>
      <c r="Q94" s="380"/>
      <c r="R94" s="380"/>
      <c r="S94" s="380"/>
    </row>
    <row r="95" spans="1:19" ht="12.75" customHeight="1" x14ac:dyDescent="0.25">
      <c r="A95" s="380"/>
      <c r="B95" s="380"/>
      <c r="C95" s="380"/>
      <c r="D95" s="380"/>
      <c r="E95" s="380"/>
      <c r="F95" s="380"/>
      <c r="G95" s="380"/>
      <c r="H95" s="381"/>
      <c r="I95" s="381"/>
      <c r="J95" s="381"/>
      <c r="K95" s="381"/>
      <c r="L95" s="380"/>
      <c r="M95" s="380"/>
      <c r="N95" s="380"/>
      <c r="O95" s="380"/>
      <c r="P95" s="380"/>
      <c r="Q95" s="380"/>
      <c r="R95" s="380"/>
      <c r="S95" s="380"/>
    </row>
    <row r="96" spans="1:19" ht="12.75" customHeight="1" x14ac:dyDescent="0.25">
      <c r="A96" s="380"/>
      <c r="B96" s="380"/>
      <c r="C96" s="380"/>
      <c r="D96" s="380"/>
      <c r="E96" s="380"/>
      <c r="F96" s="380"/>
      <c r="G96" s="380"/>
      <c r="H96" s="381"/>
      <c r="I96" s="381"/>
      <c r="J96" s="381"/>
      <c r="K96" s="381"/>
      <c r="L96" s="380"/>
      <c r="M96" s="380"/>
      <c r="N96" s="380"/>
      <c r="O96" s="380"/>
      <c r="P96" s="380"/>
      <c r="Q96" s="380"/>
      <c r="R96" s="380"/>
      <c r="S96" s="380"/>
    </row>
    <row r="97" spans="1:19" ht="12.75" customHeight="1" x14ac:dyDescent="0.25">
      <c r="A97" s="380"/>
      <c r="B97" s="380"/>
      <c r="C97" s="380"/>
      <c r="D97" s="380"/>
      <c r="E97" s="380"/>
      <c r="F97" s="380"/>
      <c r="G97" s="380"/>
      <c r="H97" s="381"/>
      <c r="I97" s="381"/>
      <c r="J97" s="381"/>
      <c r="K97" s="381"/>
      <c r="L97" s="380"/>
      <c r="M97" s="380"/>
      <c r="N97" s="380"/>
      <c r="O97" s="380"/>
      <c r="P97" s="380"/>
      <c r="Q97" s="380"/>
      <c r="R97" s="380"/>
      <c r="S97" s="380"/>
    </row>
    <row r="98" spans="1:19" ht="12.75" customHeight="1" x14ac:dyDescent="0.25">
      <c r="A98" s="380"/>
      <c r="B98" s="380"/>
      <c r="C98" s="380"/>
      <c r="D98" s="380"/>
      <c r="E98" s="380"/>
      <c r="F98" s="380"/>
      <c r="G98" s="380"/>
      <c r="H98" s="381"/>
      <c r="I98" s="381"/>
      <c r="J98" s="381"/>
      <c r="K98" s="381"/>
      <c r="L98" s="380"/>
      <c r="M98" s="380"/>
      <c r="N98" s="380"/>
      <c r="O98" s="380"/>
      <c r="P98" s="380"/>
      <c r="Q98" s="380"/>
      <c r="R98" s="380"/>
      <c r="S98" s="380"/>
    </row>
    <row r="99" spans="1:19" ht="12.75" customHeight="1" x14ac:dyDescent="0.25">
      <c r="A99" s="380"/>
      <c r="B99" s="380"/>
      <c r="C99" s="380"/>
      <c r="D99" s="380"/>
      <c r="E99" s="380"/>
      <c r="F99" s="380"/>
      <c r="G99" s="380"/>
      <c r="H99" s="381"/>
      <c r="I99" s="381"/>
      <c r="J99" s="381"/>
      <c r="K99" s="381"/>
      <c r="L99" s="380"/>
      <c r="M99" s="380"/>
      <c r="N99" s="380"/>
      <c r="O99" s="380"/>
      <c r="P99" s="380"/>
      <c r="Q99" s="380"/>
      <c r="R99" s="380"/>
      <c r="S99" s="380"/>
    </row>
    <row r="100" spans="1:19" ht="12.75" customHeight="1" x14ac:dyDescent="0.25">
      <c r="A100" s="380"/>
      <c r="B100" s="380"/>
      <c r="C100" s="380"/>
      <c r="D100" s="380"/>
      <c r="E100" s="380"/>
      <c r="F100" s="380"/>
      <c r="G100" s="380"/>
      <c r="H100" s="381"/>
      <c r="I100" s="381"/>
      <c r="J100" s="381"/>
      <c r="K100" s="381"/>
      <c r="L100" s="380"/>
      <c r="M100" s="380"/>
      <c r="N100" s="380"/>
      <c r="O100" s="380"/>
      <c r="P100" s="380"/>
      <c r="Q100" s="380"/>
      <c r="R100" s="380"/>
      <c r="S100" s="380"/>
    </row>
    <row r="101" spans="1:19" ht="12.75" customHeight="1" x14ac:dyDescent="0.25">
      <c r="A101" s="380"/>
      <c r="B101" s="380"/>
      <c r="C101" s="380"/>
      <c r="D101" s="380"/>
      <c r="E101" s="380"/>
      <c r="F101" s="380"/>
      <c r="G101" s="380"/>
      <c r="H101" s="381"/>
      <c r="I101" s="381"/>
      <c r="J101" s="381"/>
      <c r="K101" s="381"/>
      <c r="L101" s="380"/>
      <c r="M101" s="380"/>
      <c r="N101" s="380"/>
      <c r="O101" s="380"/>
      <c r="P101" s="380"/>
      <c r="Q101" s="380"/>
      <c r="R101" s="380"/>
      <c r="S101" s="380"/>
    </row>
    <row r="102" spans="1:19" ht="12.75" customHeight="1" x14ac:dyDescent="0.25">
      <c r="A102" s="380"/>
      <c r="B102" s="380"/>
      <c r="C102" s="380"/>
      <c r="D102" s="380"/>
      <c r="E102" s="380"/>
      <c r="F102" s="380"/>
      <c r="G102" s="380"/>
      <c r="H102" s="381"/>
      <c r="I102" s="381"/>
      <c r="J102" s="381"/>
      <c r="K102" s="381"/>
      <c r="L102" s="380"/>
      <c r="M102" s="380"/>
      <c r="N102" s="380"/>
      <c r="O102" s="380"/>
      <c r="P102" s="380"/>
      <c r="Q102" s="380"/>
      <c r="R102" s="380"/>
      <c r="S102" s="380"/>
    </row>
    <row r="103" spans="1:19" ht="12.75" customHeight="1" x14ac:dyDescent="0.25">
      <c r="A103" s="380"/>
      <c r="B103" s="380"/>
      <c r="C103" s="380"/>
      <c r="D103" s="380"/>
      <c r="E103" s="380"/>
      <c r="F103" s="380"/>
      <c r="G103" s="380"/>
      <c r="H103" s="381"/>
      <c r="I103" s="381"/>
      <c r="J103" s="381"/>
      <c r="K103" s="381"/>
      <c r="L103" s="380"/>
      <c r="M103" s="380"/>
      <c r="N103" s="380"/>
      <c r="O103" s="380"/>
      <c r="P103" s="380"/>
      <c r="Q103" s="380"/>
      <c r="R103" s="380"/>
      <c r="S103" s="380"/>
    </row>
    <row r="104" spans="1:19" ht="12.75" customHeight="1" x14ac:dyDescent="0.25">
      <c r="A104" s="380"/>
      <c r="B104" s="380"/>
      <c r="C104" s="380"/>
      <c r="D104" s="380"/>
      <c r="E104" s="380"/>
      <c r="F104" s="380"/>
      <c r="G104" s="380"/>
      <c r="H104" s="381"/>
      <c r="I104" s="381"/>
      <c r="J104" s="381"/>
      <c r="K104" s="381"/>
      <c r="L104" s="380"/>
      <c r="M104" s="380"/>
      <c r="N104" s="380"/>
      <c r="O104" s="380"/>
      <c r="P104" s="380"/>
      <c r="Q104" s="380"/>
      <c r="R104" s="380"/>
      <c r="S104" s="380"/>
    </row>
    <row r="105" spans="1:19" ht="12.75" customHeight="1" x14ac:dyDescent="0.25">
      <c r="A105" s="380"/>
      <c r="B105" s="380"/>
      <c r="C105" s="380"/>
      <c r="D105" s="380"/>
      <c r="E105" s="380"/>
      <c r="F105" s="380"/>
      <c r="G105" s="380"/>
      <c r="H105" s="381"/>
      <c r="I105" s="381"/>
      <c r="J105" s="381"/>
      <c r="K105" s="381"/>
      <c r="L105" s="380"/>
      <c r="M105" s="380"/>
      <c r="N105" s="380"/>
      <c r="O105" s="380"/>
      <c r="P105" s="380"/>
      <c r="Q105" s="380"/>
      <c r="R105" s="380"/>
      <c r="S105" s="380"/>
    </row>
    <row r="106" spans="1:19" ht="12.75" customHeight="1" x14ac:dyDescent="0.25">
      <c r="A106" s="380"/>
      <c r="B106" s="380"/>
      <c r="C106" s="380"/>
      <c r="D106" s="380"/>
      <c r="E106" s="380"/>
      <c r="F106" s="380"/>
      <c r="G106" s="380"/>
      <c r="H106" s="381"/>
      <c r="I106" s="381"/>
      <c r="J106" s="381"/>
      <c r="K106" s="381"/>
      <c r="L106" s="380"/>
      <c r="M106" s="380"/>
      <c r="N106" s="380"/>
      <c r="O106" s="380"/>
      <c r="P106" s="380"/>
      <c r="Q106" s="380"/>
      <c r="R106" s="380"/>
      <c r="S106" s="380"/>
    </row>
    <row r="107" spans="1:19" ht="12.75" customHeight="1" x14ac:dyDescent="0.25">
      <c r="A107" s="380"/>
      <c r="B107" s="380"/>
      <c r="C107" s="380"/>
      <c r="D107" s="380"/>
      <c r="E107" s="380"/>
      <c r="F107" s="380"/>
      <c r="G107" s="380"/>
      <c r="H107" s="381"/>
      <c r="I107" s="381"/>
      <c r="J107" s="381"/>
      <c r="K107" s="381"/>
      <c r="L107" s="380"/>
      <c r="M107" s="380"/>
      <c r="N107" s="380"/>
      <c r="O107" s="380"/>
      <c r="P107" s="380"/>
      <c r="Q107" s="380"/>
      <c r="R107" s="380"/>
      <c r="S107" s="380"/>
    </row>
    <row r="108" spans="1:19" ht="12.75" customHeight="1" x14ac:dyDescent="0.25">
      <c r="A108" s="380"/>
      <c r="B108" s="380"/>
      <c r="C108" s="380"/>
      <c r="D108" s="380"/>
      <c r="E108" s="380"/>
      <c r="F108" s="380"/>
      <c r="G108" s="380"/>
      <c r="H108" s="381"/>
      <c r="I108" s="381"/>
      <c r="J108" s="381"/>
      <c r="K108" s="381"/>
      <c r="L108" s="380"/>
      <c r="M108" s="380"/>
      <c r="N108" s="380"/>
      <c r="O108" s="380"/>
      <c r="P108" s="380"/>
      <c r="Q108" s="380"/>
      <c r="R108" s="380"/>
      <c r="S108" s="380"/>
    </row>
    <row r="109" spans="1:19" ht="12.75" customHeight="1" x14ac:dyDescent="0.25">
      <c r="A109" s="380"/>
      <c r="B109" s="380"/>
      <c r="C109" s="380"/>
      <c r="D109" s="380"/>
      <c r="E109" s="380"/>
      <c r="F109" s="380"/>
      <c r="G109" s="380"/>
      <c r="H109" s="381"/>
      <c r="I109" s="381"/>
      <c r="J109" s="381"/>
      <c r="K109" s="381"/>
      <c r="L109" s="380"/>
      <c r="M109" s="380"/>
      <c r="N109" s="380"/>
      <c r="O109" s="380"/>
      <c r="P109" s="380"/>
      <c r="Q109" s="380"/>
      <c r="R109" s="380"/>
      <c r="S109" s="380"/>
    </row>
    <row r="110" spans="1:19" ht="12.75" customHeight="1" x14ac:dyDescent="0.25">
      <c r="A110" s="380"/>
      <c r="B110" s="380"/>
      <c r="C110" s="380"/>
      <c r="D110" s="380"/>
      <c r="E110" s="380"/>
      <c r="F110" s="380"/>
      <c r="G110" s="380"/>
      <c r="H110" s="381"/>
      <c r="I110" s="381"/>
      <c r="J110" s="381"/>
      <c r="K110" s="381"/>
      <c r="L110" s="380"/>
      <c r="M110" s="380"/>
      <c r="N110" s="380"/>
      <c r="O110" s="380"/>
      <c r="P110" s="380"/>
      <c r="Q110" s="380"/>
      <c r="R110" s="380"/>
      <c r="S110" s="380"/>
    </row>
    <row r="111" spans="1:19" ht="12.75" customHeight="1" x14ac:dyDescent="0.25">
      <c r="A111" s="380"/>
      <c r="B111" s="380"/>
      <c r="C111" s="380"/>
      <c r="D111" s="380"/>
      <c r="E111" s="380"/>
      <c r="F111" s="380"/>
      <c r="G111" s="380"/>
      <c r="H111" s="381"/>
      <c r="I111" s="381"/>
      <c r="J111" s="381"/>
      <c r="K111" s="381"/>
      <c r="L111" s="380"/>
      <c r="M111" s="380"/>
      <c r="N111" s="380"/>
      <c r="O111" s="380"/>
      <c r="P111" s="380"/>
      <c r="Q111" s="380"/>
      <c r="R111" s="380"/>
      <c r="S111" s="380"/>
    </row>
    <row r="112" spans="1:19" ht="12.75" customHeight="1" x14ac:dyDescent="0.25">
      <c r="A112" s="380"/>
      <c r="B112" s="380"/>
      <c r="C112" s="380"/>
      <c r="D112" s="380"/>
      <c r="E112" s="380"/>
      <c r="F112" s="380"/>
      <c r="G112" s="380"/>
      <c r="H112" s="381"/>
      <c r="I112" s="381"/>
      <c r="J112" s="381"/>
      <c r="K112" s="381"/>
      <c r="L112" s="380"/>
      <c r="M112" s="380"/>
      <c r="N112" s="380"/>
      <c r="O112" s="380"/>
      <c r="P112" s="380"/>
      <c r="Q112" s="380"/>
      <c r="R112" s="380"/>
      <c r="S112" s="380"/>
    </row>
    <row r="113" spans="1:19" ht="12.75" customHeight="1" x14ac:dyDescent="0.25">
      <c r="A113" s="380"/>
      <c r="B113" s="380"/>
      <c r="C113" s="380"/>
      <c r="D113" s="380"/>
      <c r="E113" s="380"/>
      <c r="F113" s="380"/>
      <c r="G113" s="380"/>
      <c r="H113" s="381"/>
      <c r="I113" s="381"/>
      <c r="J113" s="381"/>
      <c r="K113" s="381"/>
      <c r="L113" s="380"/>
      <c r="M113" s="380"/>
      <c r="N113" s="380"/>
      <c r="O113" s="380"/>
      <c r="P113" s="380"/>
      <c r="Q113" s="380"/>
      <c r="R113" s="380"/>
      <c r="S113" s="380"/>
    </row>
    <row r="114" spans="1:19" ht="12.75" customHeight="1" x14ac:dyDescent="0.25">
      <c r="A114" s="380"/>
      <c r="B114" s="380"/>
      <c r="C114" s="380"/>
      <c r="D114" s="380"/>
      <c r="E114" s="380"/>
      <c r="F114" s="380"/>
      <c r="G114" s="380"/>
      <c r="H114" s="381"/>
      <c r="I114" s="381"/>
      <c r="J114" s="381"/>
      <c r="K114" s="381"/>
      <c r="L114" s="380"/>
      <c r="M114" s="380"/>
      <c r="N114" s="380"/>
      <c r="O114" s="380"/>
      <c r="P114" s="380"/>
      <c r="Q114" s="380"/>
      <c r="R114" s="380"/>
      <c r="S114" s="380"/>
    </row>
    <row r="115" spans="1:19" ht="12.75" customHeight="1" x14ac:dyDescent="0.25">
      <c r="A115" s="380"/>
      <c r="B115" s="380"/>
      <c r="C115" s="380"/>
      <c r="D115" s="380"/>
      <c r="E115" s="380"/>
      <c r="F115" s="380"/>
      <c r="G115" s="380"/>
      <c r="H115" s="381"/>
      <c r="I115" s="381"/>
      <c r="J115" s="381"/>
      <c r="K115" s="381"/>
      <c r="L115" s="380"/>
      <c r="M115" s="380"/>
      <c r="N115" s="380"/>
      <c r="O115" s="380"/>
      <c r="P115" s="380"/>
      <c r="Q115" s="380"/>
      <c r="R115" s="380"/>
      <c r="S115" s="380"/>
    </row>
    <row r="116" spans="1:19" ht="12.75" customHeight="1" x14ac:dyDescent="0.25">
      <c r="A116" s="380"/>
      <c r="B116" s="380"/>
      <c r="C116" s="380"/>
      <c r="D116" s="380"/>
      <c r="E116" s="380"/>
      <c r="F116" s="380"/>
      <c r="G116" s="380"/>
      <c r="H116" s="381"/>
      <c r="I116" s="381"/>
      <c r="J116" s="381"/>
      <c r="K116" s="381"/>
      <c r="L116" s="380"/>
      <c r="M116" s="380"/>
      <c r="N116" s="380"/>
      <c r="O116" s="380"/>
      <c r="P116" s="380"/>
      <c r="Q116" s="380"/>
      <c r="R116" s="380"/>
      <c r="S116" s="380"/>
    </row>
    <row r="117" spans="1:19" ht="12.75" customHeight="1" x14ac:dyDescent="0.25">
      <c r="A117" s="380"/>
      <c r="B117" s="380"/>
      <c r="C117" s="380"/>
      <c r="D117" s="380"/>
      <c r="E117" s="380"/>
      <c r="F117" s="380"/>
      <c r="G117" s="380"/>
      <c r="H117" s="381"/>
      <c r="I117" s="381"/>
      <c r="J117" s="381"/>
      <c r="K117" s="381"/>
      <c r="L117" s="380"/>
      <c r="M117" s="380"/>
      <c r="N117" s="380"/>
      <c r="O117" s="380"/>
      <c r="P117" s="380"/>
      <c r="Q117" s="380"/>
      <c r="R117" s="380"/>
      <c r="S117" s="380"/>
    </row>
    <row r="118" spans="1:19" ht="12.75" customHeight="1" x14ac:dyDescent="0.25">
      <c r="A118" s="380"/>
      <c r="B118" s="380"/>
      <c r="C118" s="380"/>
      <c r="D118" s="380"/>
      <c r="E118" s="380"/>
      <c r="F118" s="380"/>
      <c r="G118" s="380"/>
      <c r="H118" s="381"/>
      <c r="I118" s="381"/>
      <c r="J118" s="381"/>
      <c r="K118" s="381"/>
      <c r="L118" s="380"/>
      <c r="M118" s="380"/>
      <c r="N118" s="380"/>
      <c r="O118" s="380"/>
      <c r="P118" s="380"/>
      <c r="Q118" s="380"/>
      <c r="R118" s="380"/>
      <c r="S118" s="380"/>
    </row>
    <row r="119" spans="1:19" ht="12.75" customHeight="1" x14ac:dyDescent="0.25">
      <c r="A119" s="380"/>
      <c r="B119" s="380"/>
      <c r="C119" s="380"/>
      <c r="D119" s="380"/>
      <c r="E119" s="380"/>
      <c r="F119" s="380"/>
      <c r="G119" s="380"/>
      <c r="H119" s="381"/>
      <c r="I119" s="381"/>
      <c r="J119" s="381"/>
      <c r="K119" s="381"/>
      <c r="L119" s="380"/>
      <c r="M119" s="380"/>
      <c r="N119" s="380"/>
      <c r="O119" s="380"/>
      <c r="P119" s="380"/>
      <c r="Q119" s="380"/>
      <c r="R119" s="380"/>
      <c r="S119" s="380"/>
    </row>
    <row r="120" spans="1:19" ht="12.75" customHeight="1" x14ac:dyDescent="0.25">
      <c r="A120" s="380"/>
      <c r="B120" s="380"/>
      <c r="C120" s="380"/>
      <c r="D120" s="380"/>
      <c r="E120" s="380"/>
      <c r="F120" s="380"/>
      <c r="G120" s="380"/>
      <c r="H120" s="381"/>
      <c r="I120" s="381"/>
      <c r="J120" s="381"/>
      <c r="K120" s="381"/>
      <c r="L120" s="380"/>
      <c r="M120" s="380"/>
      <c r="N120" s="380"/>
      <c r="O120" s="380"/>
      <c r="P120" s="380"/>
      <c r="Q120" s="380"/>
      <c r="R120" s="380"/>
      <c r="S120" s="380"/>
    </row>
    <row r="121" spans="1:19" ht="12.75" customHeight="1" x14ac:dyDescent="0.25">
      <c r="A121" s="380"/>
      <c r="B121" s="380"/>
      <c r="C121" s="380"/>
      <c r="D121" s="380"/>
      <c r="E121" s="380"/>
      <c r="F121" s="380"/>
      <c r="G121" s="380"/>
      <c r="H121" s="381"/>
      <c r="I121" s="381"/>
      <c r="J121" s="381"/>
      <c r="K121" s="381"/>
      <c r="L121" s="380"/>
      <c r="M121" s="380"/>
      <c r="N121" s="380"/>
      <c r="O121" s="380"/>
      <c r="P121" s="380"/>
      <c r="Q121" s="380"/>
      <c r="R121" s="380"/>
      <c r="S121" s="380"/>
    </row>
    <row r="122" spans="1:19" ht="12.75" customHeight="1" x14ac:dyDescent="0.25">
      <c r="A122" s="380"/>
      <c r="B122" s="380"/>
      <c r="C122" s="380"/>
      <c r="D122" s="380"/>
      <c r="E122" s="380"/>
      <c r="F122" s="380"/>
      <c r="G122" s="380"/>
      <c r="H122" s="381"/>
      <c r="I122" s="381"/>
      <c r="J122" s="381"/>
      <c r="K122" s="381"/>
      <c r="L122" s="380"/>
      <c r="M122" s="380"/>
      <c r="N122" s="380"/>
      <c r="O122" s="380"/>
      <c r="P122" s="380"/>
      <c r="Q122" s="380"/>
      <c r="R122" s="380"/>
      <c r="S122" s="380"/>
    </row>
    <row r="123" spans="1:19" ht="12.75" customHeight="1" x14ac:dyDescent="0.25">
      <c r="A123" s="380"/>
      <c r="B123" s="380"/>
      <c r="C123" s="380"/>
      <c r="D123" s="380"/>
      <c r="E123" s="380"/>
      <c r="F123" s="380"/>
      <c r="G123" s="380"/>
      <c r="H123" s="381"/>
      <c r="I123" s="381"/>
      <c r="J123" s="381"/>
      <c r="K123" s="381"/>
      <c r="L123" s="380"/>
      <c r="M123" s="380"/>
      <c r="N123" s="380"/>
      <c r="O123" s="380"/>
      <c r="P123" s="380"/>
      <c r="Q123" s="380"/>
      <c r="R123" s="380"/>
      <c r="S123" s="380"/>
    </row>
    <row r="124" spans="1:19" ht="12.75" customHeight="1" x14ac:dyDescent="0.25">
      <c r="A124" s="380"/>
      <c r="B124" s="380"/>
      <c r="C124" s="380"/>
      <c r="D124" s="380"/>
      <c r="E124" s="380"/>
      <c r="F124" s="380"/>
      <c r="G124" s="380"/>
      <c r="H124" s="381"/>
      <c r="I124" s="381"/>
      <c r="J124" s="381"/>
      <c r="K124" s="381"/>
      <c r="L124" s="380"/>
      <c r="M124" s="380"/>
      <c r="N124" s="380"/>
      <c r="O124" s="380"/>
      <c r="P124" s="380"/>
      <c r="Q124" s="380"/>
      <c r="R124" s="380"/>
      <c r="S124" s="380"/>
    </row>
    <row r="125" spans="1:19" ht="12.75" customHeight="1" x14ac:dyDescent="0.25">
      <c r="A125" s="380"/>
      <c r="B125" s="380"/>
      <c r="C125" s="380"/>
      <c r="D125" s="380"/>
      <c r="E125" s="380"/>
      <c r="F125" s="380"/>
      <c r="G125" s="380"/>
      <c r="H125" s="381"/>
      <c r="I125" s="381"/>
      <c r="J125" s="381"/>
      <c r="K125" s="381"/>
      <c r="L125" s="380"/>
      <c r="M125" s="380"/>
      <c r="N125" s="380"/>
      <c r="O125" s="380"/>
      <c r="P125" s="380"/>
      <c r="Q125" s="380"/>
      <c r="R125" s="380"/>
      <c r="S125" s="380"/>
    </row>
    <row r="126" spans="1:19" ht="12.75" customHeight="1" x14ac:dyDescent="0.25">
      <c r="A126" s="380"/>
      <c r="B126" s="380"/>
      <c r="C126" s="380"/>
      <c r="D126" s="380"/>
      <c r="E126" s="380"/>
      <c r="F126" s="380"/>
      <c r="G126" s="380"/>
      <c r="H126" s="381"/>
      <c r="I126" s="381"/>
      <c r="J126" s="381"/>
      <c r="K126" s="381"/>
      <c r="L126" s="380"/>
      <c r="M126" s="380"/>
      <c r="N126" s="380"/>
      <c r="O126" s="380"/>
      <c r="P126" s="380"/>
      <c r="Q126" s="380"/>
      <c r="R126" s="380"/>
      <c r="S126" s="380"/>
    </row>
    <row r="127" spans="1:19" ht="12.75" customHeight="1" x14ac:dyDescent="0.25">
      <c r="A127" s="380"/>
      <c r="B127" s="380"/>
      <c r="C127" s="380"/>
      <c r="D127" s="380"/>
      <c r="E127" s="380"/>
      <c r="F127" s="380"/>
      <c r="G127" s="380"/>
      <c r="H127" s="381"/>
      <c r="I127" s="381"/>
      <c r="J127" s="381"/>
      <c r="K127" s="381"/>
      <c r="L127" s="380"/>
      <c r="M127" s="380"/>
      <c r="N127" s="380"/>
      <c r="O127" s="380"/>
      <c r="P127" s="380"/>
      <c r="Q127" s="380"/>
      <c r="R127" s="380"/>
      <c r="S127" s="380"/>
    </row>
    <row r="128" spans="1:19" ht="12.75" customHeight="1" x14ac:dyDescent="0.25">
      <c r="A128" s="380"/>
      <c r="B128" s="380"/>
      <c r="C128" s="380"/>
      <c r="D128" s="380"/>
      <c r="E128" s="380"/>
      <c r="F128" s="380"/>
      <c r="G128" s="380"/>
      <c r="H128" s="381"/>
      <c r="I128" s="381"/>
      <c r="J128" s="381"/>
      <c r="K128" s="381"/>
      <c r="L128" s="380"/>
      <c r="M128" s="380"/>
      <c r="N128" s="380"/>
      <c r="O128" s="380"/>
      <c r="P128" s="380"/>
      <c r="Q128" s="380"/>
      <c r="R128" s="380"/>
      <c r="S128" s="380"/>
    </row>
    <row r="129" spans="1:19" ht="12.75" customHeight="1" x14ac:dyDescent="0.25">
      <c r="A129" s="380"/>
      <c r="B129" s="380"/>
      <c r="C129" s="380"/>
      <c r="D129" s="380"/>
      <c r="E129" s="380"/>
      <c r="F129" s="380"/>
      <c r="G129" s="380"/>
      <c r="H129" s="381"/>
      <c r="I129" s="381"/>
      <c r="J129" s="381"/>
      <c r="K129" s="381"/>
      <c r="L129" s="380"/>
      <c r="M129" s="380"/>
      <c r="N129" s="380"/>
      <c r="O129" s="380"/>
      <c r="P129" s="380"/>
      <c r="Q129" s="380"/>
      <c r="R129" s="380"/>
      <c r="S129" s="380"/>
    </row>
    <row r="130" spans="1:19" ht="12.75" customHeight="1" x14ac:dyDescent="0.25">
      <c r="A130" s="380"/>
      <c r="B130" s="380"/>
      <c r="C130" s="380"/>
      <c r="D130" s="380"/>
      <c r="E130" s="380"/>
      <c r="F130" s="380"/>
      <c r="G130" s="380"/>
      <c r="H130" s="381"/>
      <c r="I130" s="381"/>
      <c r="J130" s="381"/>
      <c r="K130" s="381"/>
      <c r="L130" s="380"/>
      <c r="M130" s="380"/>
      <c r="N130" s="380"/>
      <c r="O130" s="380"/>
      <c r="P130" s="380"/>
      <c r="Q130" s="380"/>
      <c r="R130" s="380"/>
      <c r="S130" s="380"/>
    </row>
    <row r="131" spans="1:19" ht="15.75" customHeight="1" x14ac:dyDescent="0.25"/>
    <row r="132" spans="1:19" ht="15.75" customHeight="1" x14ac:dyDescent="0.25"/>
    <row r="133" spans="1:19" ht="15.75" customHeight="1" x14ac:dyDescent="0.25"/>
    <row r="134" spans="1:19" ht="15.75" customHeight="1" x14ac:dyDescent="0.25"/>
    <row r="135" spans="1:19" ht="15.75" customHeight="1" x14ac:dyDescent="0.25"/>
    <row r="136" spans="1:19" ht="15.75" customHeight="1" x14ac:dyDescent="0.25"/>
    <row r="137" spans="1:19" ht="15.75" customHeight="1" x14ac:dyDescent="0.25"/>
    <row r="138" spans="1:19" ht="15.75" customHeight="1" x14ac:dyDescent="0.25"/>
    <row r="139" spans="1:19" ht="15.75" customHeight="1" x14ac:dyDescent="0.25"/>
    <row r="140" spans="1:19" ht="15.75" customHeight="1" x14ac:dyDescent="0.25"/>
    <row r="141" spans="1:19" ht="15.75" customHeight="1" x14ac:dyDescent="0.25"/>
    <row r="142" spans="1:19" ht="15.75" customHeight="1" x14ac:dyDescent="0.25"/>
    <row r="143" spans="1:19" ht="15.75" customHeight="1" x14ac:dyDescent="0.25"/>
    <row r="144" spans="1:19"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sheetData>
  <mergeCells count="19">
    <mergeCell ref="A29:B29"/>
    <mergeCell ref="E4:E13"/>
    <mergeCell ref="A14:E14"/>
    <mergeCell ref="A15:F15"/>
    <mergeCell ref="F4:F13"/>
    <mergeCell ref="B9:C9"/>
    <mergeCell ref="B10:C10"/>
    <mergeCell ref="B11:C11"/>
    <mergeCell ref="B12:C12"/>
    <mergeCell ref="B4:C4"/>
    <mergeCell ref="B5:C5"/>
    <mergeCell ref="B6:C6"/>
    <mergeCell ref="B7:C7"/>
    <mergeCell ref="B8:C8"/>
    <mergeCell ref="A1:F1"/>
    <mergeCell ref="A2:C3"/>
    <mergeCell ref="E2:F2"/>
    <mergeCell ref="A17:F17"/>
    <mergeCell ref="A18:B19"/>
  </mergeCells>
  <conditionalFormatting sqref="C18:F19 C29:F29">
    <cfRule type="expression" dxfId="69" priority="1">
      <formula>IF(C$18=$F$14,TRUE,FALSE)</formula>
    </cfRule>
  </conditionalFormatting>
  <conditionalFormatting sqref="C20:F22 C26:F28">
    <cfRule type="expression" dxfId="68" priority="2">
      <formula>IF(C$18=$F$14,TRUE,FALSE)</formula>
    </cfRule>
  </conditionalFormatting>
  <conditionalFormatting sqref="C23:F25">
    <cfRule type="expression" dxfId="67" priority="3">
      <formula>IF(C$18=$F$14,TRUE,FALSE)</formula>
    </cfRule>
  </conditionalFormatting>
  <dataValidations count="1">
    <dataValidation type="list" allowBlank="1" showInputMessage="1" showErrorMessage="1" errorTitle="Escolher Faixa válida" sqref="F14" xr:uid="{00000000-0002-0000-0000-000000000000}">
      <formula1>Faixa</formula1>
    </dataValidation>
  </dataValidations>
  <pageMargins left="1.1811023622047245" right="0.78740157480314965" top="1.1811023622047245" bottom="0.78740157480314965" header="0" footer="0"/>
  <pageSetup paperSize="9" scale="66" orientation="portrait" r:id="rId1"/>
  <headerFooter>
    <oddFooter>&amp;R03+000&amp;P/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249977111117893"/>
    <pageSetUpPr fitToPage="1"/>
  </sheetPr>
  <dimension ref="A1:W84"/>
  <sheetViews>
    <sheetView showGridLines="0" zoomScale="90" zoomScaleNormal="90" workbookViewId="0">
      <selection activeCell="E14" sqref="E14"/>
    </sheetView>
    <sheetView view="pageBreakPreview" topLeftCell="A58" zoomScale="60" zoomScaleNormal="85" workbookViewId="1">
      <selection activeCell="R31" sqref="R31"/>
    </sheetView>
  </sheetViews>
  <sheetFormatPr defaultRowHeight="15" x14ac:dyDescent="0.25"/>
  <cols>
    <col min="1" max="1" width="11.7109375" style="4" customWidth="1"/>
    <col min="2" max="2" width="11.7109375" style="3" customWidth="1"/>
    <col min="3" max="3" width="11.7109375" style="4" customWidth="1"/>
    <col min="4" max="4" width="11.7109375" style="5" customWidth="1"/>
    <col min="5" max="5" width="58.5703125" style="6" customWidth="1"/>
    <col min="6" max="6" width="5.140625" style="7" bestFit="1" customWidth="1"/>
    <col min="7" max="7" width="16.7109375" style="1" customWidth="1"/>
    <col min="8" max="8" width="16.7109375" style="6" customWidth="1"/>
    <col min="9" max="9" width="23.5703125" style="1" customWidth="1"/>
    <col min="10" max="10" width="18.5703125" style="6" customWidth="1"/>
    <col min="11" max="11" width="24" style="5" customWidth="1"/>
    <col min="12" max="12" width="4.28515625" style="375" hidden="1" customWidth="1"/>
    <col min="13" max="13" width="13.5703125" style="428" hidden="1" customWidth="1"/>
    <col min="14" max="15" width="16.7109375" style="6" hidden="1" customWidth="1"/>
    <col min="16" max="16" width="3.5703125" style="429" hidden="1" customWidth="1"/>
    <col min="17" max="17" width="15.42578125" style="426" bestFit="1" customWidth="1"/>
    <col min="18" max="18" width="24" style="426" bestFit="1" customWidth="1"/>
    <col min="19" max="19" width="8.7109375" style="426" bestFit="1" customWidth="1"/>
    <col min="20" max="20" width="16.140625" style="426" bestFit="1" customWidth="1"/>
    <col min="21" max="21" width="16.42578125" style="426" bestFit="1" customWidth="1"/>
    <col min="22" max="22" width="16.42578125" style="374" bestFit="1" customWidth="1"/>
    <col min="23" max="23" width="4.7109375" style="374" bestFit="1" customWidth="1"/>
    <col min="24" max="24" width="3.140625" style="374" bestFit="1" customWidth="1"/>
    <col min="25" max="25" width="2.140625" style="374" bestFit="1" customWidth="1"/>
    <col min="26" max="26" width="16.42578125" style="374" bestFit="1" customWidth="1"/>
    <col min="27" max="27" width="4.7109375" style="374" bestFit="1" customWidth="1"/>
    <col min="28" max="16384" width="9.140625" style="374"/>
  </cols>
  <sheetData>
    <row r="1" spans="1:23" s="411" customFormat="1" ht="16.5" customHeight="1" thickBot="1" x14ac:dyDescent="0.3">
      <c r="A1" s="407"/>
      <c r="C1" s="422"/>
      <c r="D1" s="685"/>
      <c r="E1" s="685"/>
      <c r="F1" s="685"/>
      <c r="G1" s="686"/>
      <c r="H1" s="576" t="s">
        <v>26304</v>
      </c>
      <c r="I1" s="577" t="s">
        <v>26305</v>
      </c>
      <c r="J1" s="473" t="s">
        <v>33</v>
      </c>
      <c r="K1" s="474" t="s">
        <v>26312</v>
      </c>
      <c r="L1" s="506"/>
      <c r="M1" s="427"/>
      <c r="N1" s="568"/>
      <c r="O1" s="422"/>
      <c r="P1" s="425"/>
      <c r="Q1" s="670" t="s">
        <v>26331</v>
      </c>
      <c r="R1" s="671"/>
      <c r="S1" s="671"/>
      <c r="T1" s="671"/>
      <c r="U1" s="671"/>
      <c r="V1" s="671"/>
      <c r="W1" s="672"/>
    </row>
    <row r="2" spans="1:23" s="411" customFormat="1" ht="19.5" thickBot="1" x14ac:dyDescent="0.3">
      <c r="A2" s="408"/>
      <c r="C2" s="424"/>
      <c r="D2" s="687"/>
      <c r="E2" s="687"/>
      <c r="F2" s="687"/>
      <c r="G2" s="688"/>
      <c r="H2" s="578" t="s">
        <v>26306</v>
      </c>
      <c r="I2" s="579" t="s">
        <v>26307</v>
      </c>
      <c r="J2" s="695" t="s">
        <v>124</v>
      </c>
      <c r="K2" s="696"/>
      <c r="L2" s="506"/>
      <c r="M2" s="427"/>
      <c r="N2" s="569"/>
      <c r="O2" s="424"/>
      <c r="P2" s="425"/>
      <c r="Q2" s="460" t="s">
        <v>26329</v>
      </c>
      <c r="R2" s="461" t="s">
        <v>26330</v>
      </c>
      <c r="S2" s="667" t="s">
        <v>0</v>
      </c>
      <c r="T2" s="668"/>
      <c r="U2" s="669"/>
      <c r="V2" s="667" t="s">
        <v>26328</v>
      </c>
      <c r="W2" s="669"/>
    </row>
    <row r="3" spans="1:23" s="411" customFormat="1" ht="18.75" x14ac:dyDescent="0.25">
      <c r="A3" s="408"/>
      <c r="C3" s="407"/>
      <c r="D3" s="689"/>
      <c r="E3" s="689"/>
      <c r="F3" s="689"/>
      <c r="G3" s="690"/>
      <c r="H3" s="580" t="s">
        <v>26308</v>
      </c>
      <c r="I3" s="581" t="s">
        <v>26362</v>
      </c>
      <c r="J3" s="697" t="s">
        <v>45</v>
      </c>
      <c r="K3" s="698"/>
      <c r="L3" s="506"/>
      <c r="M3" s="427"/>
      <c r="N3" s="570"/>
      <c r="O3" s="407"/>
      <c r="P3" s="425"/>
      <c r="Q3" s="453">
        <f>LARGE($R$11:$R$78,T3)</f>
        <v>1607.1</v>
      </c>
      <c r="R3" s="454" t="s">
        <v>103</v>
      </c>
      <c r="S3" s="455">
        <v>0.5</v>
      </c>
      <c r="T3" s="456">
        <f>ROUND((COUNTIF($R$10:$R$78,"&gt;0"))*(SUM($S$3:S5)),0)</f>
        <v>11</v>
      </c>
      <c r="U3" s="457">
        <f>T3-T4</f>
        <v>5</v>
      </c>
      <c r="V3" s="458">
        <f>SUMIF($T$11:$T$78,R3,$R$11:$R$78)</f>
        <v>698947.58</v>
      </c>
      <c r="W3" s="459">
        <f>V3/$R$79</f>
        <v>2.2794959585479484E-2</v>
      </c>
    </row>
    <row r="4" spans="1:23" s="411" customFormat="1" ht="18.75" x14ac:dyDescent="0.25">
      <c r="A4" s="408"/>
      <c r="C4" s="423"/>
      <c r="D4" s="691"/>
      <c r="E4" s="691"/>
      <c r="F4" s="691"/>
      <c r="G4" s="692"/>
      <c r="H4" s="580" t="s">
        <v>26237</v>
      </c>
      <c r="I4" s="581" t="s">
        <v>26312</v>
      </c>
      <c r="J4" s="626" t="s">
        <v>26279</v>
      </c>
      <c r="K4" s="475">
        <f>BDI!$D$13</f>
        <v>0.21082837033026536</v>
      </c>
      <c r="L4" s="506"/>
      <c r="M4" s="427"/>
      <c r="N4" s="571"/>
      <c r="O4" s="423"/>
      <c r="P4" s="425"/>
      <c r="Q4" s="446">
        <f>LARGE($R$11:$R$78,T4)</f>
        <v>1204866</v>
      </c>
      <c r="R4" s="447" t="s">
        <v>91</v>
      </c>
      <c r="S4" s="448">
        <v>0.3</v>
      </c>
      <c r="T4" s="449">
        <f>ROUND(COUNTIF($R$10:$R$78,"&gt;0")*(SUM($S$4:S5)),0)</f>
        <v>6</v>
      </c>
      <c r="U4" s="450">
        <f>T4-T5</f>
        <v>4</v>
      </c>
      <c r="V4" s="451">
        <f>SUMIF($T$11:$T$78,R4,$R$11:$R$78)</f>
        <v>7188632.8899999997</v>
      </c>
      <c r="W4" s="452">
        <f>V4/$R$79</f>
        <v>0.23444475793506372</v>
      </c>
    </row>
    <row r="5" spans="1:23" s="411" customFormat="1" ht="19.5" thickBot="1" x14ac:dyDescent="0.3">
      <c r="A5" s="408"/>
      <c r="D5" s="693"/>
      <c r="E5" s="693"/>
      <c r="F5" s="693"/>
      <c r="G5" s="694"/>
      <c r="H5" s="578" t="s">
        <v>36</v>
      </c>
      <c r="I5" s="579" t="s">
        <v>26307</v>
      </c>
      <c r="J5" s="627" t="s">
        <v>26317</v>
      </c>
      <c r="K5" s="476">
        <f>BDI!$E$4</f>
        <v>0.15570000000000001</v>
      </c>
      <c r="L5" s="506"/>
      <c r="M5" s="427"/>
      <c r="N5" s="572"/>
      <c r="O5" s="535"/>
      <c r="P5" s="425"/>
      <c r="Q5" s="439">
        <f>LARGE($R$11:$R$78,T5)</f>
        <v>4240782</v>
      </c>
      <c r="R5" s="440" t="s">
        <v>67</v>
      </c>
      <c r="S5" s="441">
        <v>0.2</v>
      </c>
      <c r="T5" s="442">
        <f>ROUND(COUNTIF($R$10:$R$78,"&gt;0")*(SUM($S$5:S5)),0)</f>
        <v>2</v>
      </c>
      <c r="U5" s="443">
        <f>T5</f>
        <v>2</v>
      </c>
      <c r="V5" s="444">
        <f>SUMIF($T$11:$T$78,R5,$R$11:$R$78)</f>
        <v>22774793.699999999</v>
      </c>
      <c r="W5" s="445">
        <f>V5/$R$79</f>
        <v>0.7427602824794568</v>
      </c>
    </row>
    <row r="6" spans="1:23" s="411" customFormat="1" ht="19.5" thickBot="1" x14ac:dyDescent="0.3">
      <c r="A6" s="409"/>
      <c r="B6" s="407"/>
      <c r="C6" s="407"/>
      <c r="D6" s="538"/>
      <c r="E6" s="537"/>
      <c r="F6" s="541"/>
      <c r="G6" s="536"/>
      <c r="H6" s="582" t="s">
        <v>26256</v>
      </c>
      <c r="I6" s="583" t="s">
        <v>26312</v>
      </c>
      <c r="J6" s="628" t="s">
        <v>26434</v>
      </c>
      <c r="K6" s="501" t="s">
        <v>26307</v>
      </c>
      <c r="L6" s="506"/>
      <c r="N6" s="541"/>
      <c r="O6" s="537"/>
      <c r="S6" s="420"/>
      <c r="T6" s="420"/>
      <c r="U6" s="420"/>
    </row>
    <row r="7" spans="1:23" ht="15.75" thickBot="1" x14ac:dyDescent="0.3">
      <c r="A7" s="675" t="s">
        <v>26260</v>
      </c>
      <c r="B7" s="681" t="s">
        <v>0</v>
      </c>
      <c r="C7" s="679" t="s">
        <v>26</v>
      </c>
      <c r="D7" s="679" t="s">
        <v>25</v>
      </c>
      <c r="E7" s="677" t="s">
        <v>26247</v>
      </c>
      <c r="F7" s="677" t="s">
        <v>2</v>
      </c>
      <c r="G7" s="703" t="s">
        <v>26261</v>
      </c>
      <c r="H7" s="701" t="s">
        <v>26337</v>
      </c>
      <c r="I7" s="702"/>
      <c r="J7" s="701" t="s">
        <v>26338</v>
      </c>
      <c r="K7" s="702"/>
      <c r="M7" s="673" t="s">
        <v>26433</v>
      </c>
      <c r="N7" s="699" t="s">
        <v>26257</v>
      </c>
      <c r="O7" s="683" t="s">
        <v>26276</v>
      </c>
      <c r="P7" s="374"/>
      <c r="Q7" s="664" t="s">
        <v>26327</v>
      </c>
      <c r="R7" s="665"/>
      <c r="S7" s="665"/>
      <c r="T7" s="666"/>
      <c r="V7" s="426"/>
      <c r="W7" s="426"/>
    </row>
    <row r="8" spans="1:23" ht="15.75" thickBot="1" x14ac:dyDescent="0.3">
      <c r="A8" s="676"/>
      <c r="B8" s="682"/>
      <c r="C8" s="680"/>
      <c r="D8" s="680"/>
      <c r="E8" s="678"/>
      <c r="F8" s="678"/>
      <c r="G8" s="704"/>
      <c r="H8" s="550" t="s">
        <v>26464</v>
      </c>
      <c r="I8" s="551" t="s">
        <v>26250</v>
      </c>
      <c r="J8" s="552" t="s">
        <v>26464</v>
      </c>
      <c r="K8" s="551" t="s">
        <v>26250</v>
      </c>
      <c r="M8" s="674"/>
      <c r="N8" s="700"/>
      <c r="O8" s="684"/>
      <c r="P8" s="374"/>
      <c r="Q8" s="553" t="s">
        <v>26249</v>
      </c>
      <c r="R8" s="554" t="s">
        <v>26250</v>
      </c>
      <c r="S8" s="554" t="s">
        <v>11</v>
      </c>
      <c r="T8" s="555" t="s">
        <v>26326</v>
      </c>
      <c r="V8" s="426"/>
      <c r="W8" s="426"/>
    </row>
    <row r="9" spans="1:23" ht="15.75" thickBot="1" x14ac:dyDescent="0.3">
      <c r="A9" s="373" t="str">
        <f t="shared" ref="A9" si="0">CONCATENATE(C9,D9)</f>
        <v/>
      </c>
      <c r="B9" s="560"/>
      <c r="C9" s="561"/>
      <c r="D9" s="561"/>
      <c r="E9" s="562" t="s">
        <v>26358</v>
      </c>
      <c r="F9" s="563"/>
      <c r="G9" s="564"/>
      <c r="H9" s="565"/>
      <c r="I9" s="566">
        <f>SUBTOTAL(9,I10:I22)</f>
        <v>1452686.2</v>
      </c>
      <c r="J9" s="567"/>
      <c r="K9" s="566">
        <f>SUBTOTAL(9,K10:K22)</f>
        <v>14839467.120000001</v>
      </c>
      <c r="M9" s="585"/>
      <c r="N9" s="586"/>
      <c r="O9" s="566"/>
      <c r="P9" s="374"/>
      <c r="Q9" s="556"/>
      <c r="R9" s="557"/>
      <c r="S9" s="558"/>
      <c r="T9" s="559"/>
      <c r="V9" s="426"/>
      <c r="W9" s="426"/>
    </row>
    <row r="10" spans="1:23" x14ac:dyDescent="0.25">
      <c r="A10" s="373" t="str">
        <f t="shared" ref="A10:A65" si="1">CONCATENATE(C10,D10)</f>
        <v/>
      </c>
      <c r="B10" s="542">
        <v>1</v>
      </c>
      <c r="C10" s="543"/>
      <c r="D10" s="543"/>
      <c r="E10" s="544" t="s">
        <v>26234</v>
      </c>
      <c r="F10" s="545"/>
      <c r="G10" s="546"/>
      <c r="H10" s="547"/>
      <c r="I10" s="548">
        <f>SUBTOTAL(9,I11:I13)</f>
        <v>22895.609999999997</v>
      </c>
      <c r="J10" s="549"/>
      <c r="K10" s="548">
        <f>SUBTOTAL(9,K11:K13)</f>
        <v>45791.219999999994</v>
      </c>
      <c r="M10" s="587"/>
      <c r="N10" s="588"/>
      <c r="O10" s="548"/>
      <c r="P10" s="374"/>
      <c r="Q10" s="462"/>
      <c r="R10" s="463"/>
      <c r="S10" s="464"/>
      <c r="T10" s="465"/>
      <c r="V10" s="426"/>
      <c r="W10" s="426"/>
    </row>
    <row r="11" spans="1:23" x14ac:dyDescent="0.25">
      <c r="A11" s="373" t="str">
        <f t="shared" si="1"/>
        <v>CESAN7010100210</v>
      </c>
      <c r="B11" s="614" t="s">
        <v>3</v>
      </c>
      <c r="C11" s="608" t="s">
        <v>26237</v>
      </c>
      <c r="D11" s="609">
        <v>7010100210</v>
      </c>
      <c r="E11" s="610" t="str">
        <f>INDEX('Preços Serviços'!$D$6:$H$49,MATCH($A11,'Preços Serviços'!$A$6:$A$49,0),MATCH(E$7,'Preços Serviços'!$D$5:$H$5,0))</f>
        <v>Banheiro Quimico</v>
      </c>
      <c r="F11" s="608" t="str">
        <f>INDEX('Preços Serviços'!$D$6:$H$49,MATCH($A11,'Preços Serviços'!$A$6:$A$49,0),MATCH(F$7,'Preços Serviços'!$D$5:$H$5,0))</f>
        <v>unm</v>
      </c>
      <c r="G11" s="612">
        <f>ROUND(O11*(1+N11),2)</f>
        <v>1792.4</v>
      </c>
      <c r="H11" s="615">
        <f>MEM_LIMPEZA!H17</f>
        <v>12</v>
      </c>
      <c r="I11" s="616">
        <f>ROUND($G11*H11,2)</f>
        <v>21508.799999999999</v>
      </c>
      <c r="J11" s="617">
        <f>MEM_LIMPEZA!I17</f>
        <v>24</v>
      </c>
      <c r="K11" s="616">
        <f>ROUND($G11*J11,2)</f>
        <v>43017.599999999999</v>
      </c>
      <c r="M11" s="618"/>
      <c r="N11" s="619">
        <f>IF($M11=$J$5,$K$5,IF($M11=$J$6,$K$6,$K$4))</f>
        <v>0.21082837033026536</v>
      </c>
      <c r="O11" s="620">
        <f>ROUND(INDEX('Preços Serviços'!$B$6:$H$49,MATCH($A11,'Preços Serviços'!$A$6:$A$49,0),MATCH("PREÇO UNITÁRIO CORRIGIDO",'Preços Serviços'!B$5:$H$5,0)),2)</f>
        <v>1480.31</v>
      </c>
      <c r="P11" s="374"/>
      <c r="Q11" s="436">
        <f>IF(COUNTIF($A$11:A11,A11)=1,SUMIF($A:$A,A11,$J:$J),0)</f>
        <v>120</v>
      </c>
      <c r="R11" s="434">
        <f>ROUND(Q11*G11,2)</f>
        <v>215088</v>
      </c>
      <c r="S11" s="435">
        <f>R11/$R$79</f>
        <v>7.0147209999948945E-3</v>
      </c>
      <c r="T11" s="437" t="str">
        <f>IFERROR(VLOOKUP(R11,$Q$3:$R$5,2,1),"-")</f>
        <v>C</v>
      </c>
      <c r="V11" s="478"/>
      <c r="W11" s="426"/>
    </row>
    <row r="12" spans="1:23" ht="25.5" x14ac:dyDescent="0.25">
      <c r="A12" s="373" t="str">
        <f t="shared" si="1"/>
        <v>SICRO5212556</v>
      </c>
      <c r="B12" s="614" t="s">
        <v>4</v>
      </c>
      <c r="C12" s="608" t="s">
        <v>26256</v>
      </c>
      <c r="D12" s="609">
        <v>5212556</v>
      </c>
      <c r="E12" s="610" t="str">
        <f>INDEX('Preços Serviços'!$D$6:$H$49,MATCH($A12,'Preços Serviços'!$A$6:$A$49,0),MATCH(E$7,'Preços Serviços'!$D$5:$H$5,0))</f>
        <v>Placa para sinalização de obras montada em cavalete metálico - 1,00 x 1,00 m</v>
      </c>
      <c r="F12" s="608" t="str">
        <f>INDEX('Preços Serviços'!$D$6:$H$49,MATCH($A12,'Preços Serviços'!$A$6:$A$49,0),MATCH(F$7,'Preços Serviços'!$D$5:$H$5,0))</f>
        <v>und</v>
      </c>
      <c r="G12" s="612">
        <f>ROUND(O12*(1+N12),2)</f>
        <v>53.57</v>
      </c>
      <c r="H12" s="615">
        <f>MEM_LIMPEZA!H26</f>
        <v>3</v>
      </c>
      <c r="I12" s="616">
        <f>ROUND($G12*H12,2)</f>
        <v>160.71</v>
      </c>
      <c r="J12" s="617">
        <f>MEM_LIMPEZA!I26</f>
        <v>6</v>
      </c>
      <c r="K12" s="616">
        <f>ROUND($G12*J12,2)</f>
        <v>321.42</v>
      </c>
      <c r="M12" s="618"/>
      <c r="N12" s="619">
        <f>IF($M12=$J$5,$K$5,IF($M12=$J$6,$K$6,$K$4))</f>
        <v>0.21082837033026536</v>
      </c>
      <c r="O12" s="620">
        <f>ROUND(INDEX('Preços Serviços'!$B$6:$H$49,MATCH($A12,'Preços Serviços'!$A$6:$A$49,0),MATCH("PREÇO UNITÁRIO CORRIGIDO",'Preços Serviços'!B$5:$H$5,0)),2)</f>
        <v>44.24</v>
      </c>
      <c r="P12" s="374"/>
      <c r="Q12" s="436">
        <f>IF(COUNTIF($A$11:A12,A12)=1,SUMIF($A:$A,A12,$J:$J),0)</f>
        <v>30</v>
      </c>
      <c r="R12" s="434">
        <f>ROUND(Q12*G12,2)</f>
        <v>1607.1</v>
      </c>
      <c r="S12" s="435">
        <f>R12/$R$79</f>
        <v>5.2412771140611259E-5</v>
      </c>
      <c r="T12" s="437" t="str">
        <f>IFERROR(VLOOKUP(R12,$Q$3:$R$5,2,1),"-")</f>
        <v>C</v>
      </c>
      <c r="V12" s="426"/>
      <c r="W12" s="426"/>
    </row>
    <row r="13" spans="1:23" x14ac:dyDescent="0.25">
      <c r="A13" s="373" t="str">
        <f t="shared" ref="A13" si="2">CONCATENATE(C13,D13)</f>
        <v>DER-ROD42046</v>
      </c>
      <c r="B13" s="614" t="s">
        <v>26359</v>
      </c>
      <c r="C13" s="608" t="s">
        <v>26254</v>
      </c>
      <c r="D13" s="609">
        <v>42046</v>
      </c>
      <c r="E13" s="610" t="str">
        <f>INDEX('Preços Serviços'!$D$6:$H$49,MATCH($A13,'Preços Serviços'!$A$6:$A$49,0),MATCH(E$7,'Preços Serviços'!$D$5:$H$5,0))</f>
        <v>Cones para sinalização, fornecimento e colocação</v>
      </c>
      <c r="F13" s="608" t="str">
        <f>INDEX('Preços Serviços'!$D$6:$H$49,MATCH($A13,'Preços Serviços'!$A$6:$A$49,0),MATCH(F$7,'Preços Serviços'!$D$5:$H$5,0))</f>
        <v>und</v>
      </c>
      <c r="G13" s="612">
        <f>ROUND(O13*(1+N13),2)</f>
        <v>122.61</v>
      </c>
      <c r="H13" s="615">
        <f>MEM_LIMPEZA!H35</f>
        <v>10</v>
      </c>
      <c r="I13" s="616">
        <f>ROUND($G13*H13,2)</f>
        <v>1226.0999999999999</v>
      </c>
      <c r="J13" s="617">
        <f>MEM_LIMPEZA!I35</f>
        <v>20</v>
      </c>
      <c r="K13" s="616">
        <f>ROUND($G13*J13,2)</f>
        <v>2452.1999999999998</v>
      </c>
      <c r="M13" s="618"/>
      <c r="N13" s="619">
        <f>IF($M13=$J$5,$K$5,IF($M13=$J$6,$K$6,$K$4))</f>
        <v>0.21082837033026536</v>
      </c>
      <c r="O13" s="620">
        <f>ROUND(INDEX('Preços Serviços'!$B$6:$H$49,MATCH($A13,'Preços Serviços'!$A$6:$A$49,0),MATCH("PREÇO UNITÁRIO CORRIGIDO",'Preços Serviços'!B$5:$H$5,0)),2)</f>
        <v>101.26</v>
      </c>
      <c r="P13" s="374"/>
      <c r="Q13" s="436">
        <f>IF(COUNTIF($A$11:A13,A13)=1,SUMIF($A:$A,A13,$J:$J),0)</f>
        <v>100</v>
      </c>
      <c r="R13" s="434">
        <f>ROUND(Q13*G13,2)</f>
        <v>12261</v>
      </c>
      <c r="S13" s="435">
        <f>R13/$R$79</f>
        <v>3.9987118844815795E-4</v>
      </c>
      <c r="T13" s="437" t="str">
        <f>IFERROR(VLOOKUP(R13,$Q$3:$R$5,2,1),"-")</f>
        <v>C</v>
      </c>
      <c r="V13" s="426"/>
      <c r="W13" s="426"/>
    </row>
    <row r="14" spans="1:23" x14ac:dyDescent="0.25">
      <c r="A14" s="373" t="str">
        <f t="shared" si="1"/>
        <v/>
      </c>
      <c r="B14" s="483">
        <v>2</v>
      </c>
      <c r="C14" s="484"/>
      <c r="D14" s="484"/>
      <c r="E14" s="485" t="s">
        <v>26334</v>
      </c>
      <c r="F14" s="486"/>
      <c r="G14" s="503"/>
      <c r="H14" s="505"/>
      <c r="I14" s="488">
        <f>SUBTOTAL(9,I15:I22)</f>
        <v>1429790.5899999999</v>
      </c>
      <c r="J14" s="504"/>
      <c r="K14" s="488">
        <f>SUBTOTAL(9,K15:K22)</f>
        <v>14793675.9</v>
      </c>
      <c r="L14" s="438"/>
      <c r="M14" s="589"/>
      <c r="N14" s="487"/>
      <c r="O14" s="488"/>
      <c r="P14" s="374"/>
      <c r="Q14" s="466"/>
      <c r="R14" s="467"/>
      <c r="S14" s="467"/>
      <c r="T14" s="468"/>
      <c r="V14" s="426"/>
      <c r="W14" s="426"/>
    </row>
    <row r="15" spans="1:23" s="375" customFormat="1" ht="25.5" x14ac:dyDescent="0.25">
      <c r="A15" s="373" t="str">
        <f t="shared" ref="A15:A20" si="3">CONCATENATE(C15,D15)</f>
        <v>SICRO1619003</v>
      </c>
      <c r="B15" s="614" t="s">
        <v>7</v>
      </c>
      <c r="C15" s="608" t="s">
        <v>26256</v>
      </c>
      <c r="D15" s="609">
        <v>1619003</v>
      </c>
      <c r="E15" s="610" t="str">
        <f>INDEX('Preços Serviços'!$D$6:$H$49,MATCH($A15,'Preços Serviços'!$A$6:$A$49,0),MATCH(E$7,'Preços Serviços'!$D$5:$H$5,0))</f>
        <v>Demolição mecânica de concreto armado, com escavadeira hidráulica com martelo hidráulico - sem reaproveitamento</v>
      </c>
      <c r="F15" s="608" t="str">
        <f>INDEX('Preços Serviços'!$D$6:$H$49,MATCH($A15,'Preços Serviços'!$A$6:$A$49,0),MATCH(F$7,'Preços Serviços'!$D$5:$H$5,0))</f>
        <v>m3</v>
      </c>
      <c r="G15" s="612">
        <f>ROUND(O15*(1+N15),2)</f>
        <v>75.099999999999994</v>
      </c>
      <c r="H15" s="615">
        <f>MEM_LIMPEZA!H42</f>
        <v>196.88</v>
      </c>
      <c r="I15" s="616">
        <f>ROUND($G15*H15,2)</f>
        <v>14785.69</v>
      </c>
      <c r="J15" s="617">
        <f>MEM_LIMPEZA!I42</f>
        <v>656.25</v>
      </c>
      <c r="K15" s="616">
        <f>ROUND($G15*J15,2)</f>
        <v>49284.38</v>
      </c>
      <c r="M15" s="618"/>
      <c r="N15" s="619">
        <f>IF($M15=$J$5,$K$5,IF($M15=$J$6,$K$6,$K$4))</f>
        <v>0.21082837033026536</v>
      </c>
      <c r="O15" s="620">
        <f>ROUND(INDEX('Preços Serviços'!$B$6:$H$49,MATCH($A15,'Preços Serviços'!$A$6:$A$49,0),MATCH("PREÇO UNITÁRIO CORRIGIDO",'Preços Serviços'!B$5:$H$5,0)),2)</f>
        <v>62.02</v>
      </c>
      <c r="Q15" s="436">
        <f>IF(COUNTIF($A$11:A15,A15)=1,SUMIF($A:$A,A15,$J:$J),0)</f>
        <v>3281.25</v>
      </c>
      <c r="R15" s="434">
        <f>ROUND(Q15*G15,2)</f>
        <v>246421.88</v>
      </c>
      <c r="S15" s="435">
        <f t="shared" ref="S15:S22" si="4">R15/$R$79</f>
        <v>8.0366209946357847E-3</v>
      </c>
      <c r="T15" s="437" t="str">
        <f t="shared" ref="T15:T22" si="5">IFERROR(VLOOKUP(R15,$Q$3:$R$5,2,1),"-")</f>
        <v>C</v>
      </c>
      <c r="U15" s="430"/>
      <c r="V15" s="430"/>
      <c r="W15" s="430"/>
    </row>
    <row r="16" spans="1:23" s="375" customFormat="1" ht="35.25" customHeight="1" x14ac:dyDescent="0.25">
      <c r="A16" s="373" t="str">
        <f t="shared" si="3"/>
        <v>SICRO1716639</v>
      </c>
      <c r="B16" s="614" t="s">
        <v>26208</v>
      </c>
      <c r="C16" s="608" t="s">
        <v>26256</v>
      </c>
      <c r="D16" s="609">
        <v>1716639</v>
      </c>
      <c r="E16" s="610" t="str">
        <f>INDEX('Preços Serviços'!$D$6:$H$49,MATCH($A16,'Preços Serviços'!$A$6:$A$49,0),MATCH(E$7,'Preços Serviços'!$D$5:$H$5,0))</f>
        <v>Derrocagem subaquática de material de 3ª categoria - malha de 4,0 m² - perfuração e detonação - plataforma com duas torres de perfuração</v>
      </c>
      <c r="F16" s="608" t="str">
        <f>INDEX('Preços Serviços'!$D$6:$H$49,MATCH($A16,'Preços Serviços'!$A$6:$A$49,0),MATCH(F$7,'Preços Serviços'!$D$5:$H$5,0))</f>
        <v>m3</v>
      </c>
      <c r="G16" s="612">
        <f>ROUND(O16*(1+N16),2)</f>
        <v>39.64</v>
      </c>
      <c r="H16" s="615">
        <f>MEM_LIMPEZA!H53</f>
        <v>0</v>
      </c>
      <c r="I16" s="616">
        <f>ROUND($G16*H16,2)</f>
        <v>0</v>
      </c>
      <c r="J16" s="617">
        <f>MEM_LIMPEZA!I53</f>
        <v>3150</v>
      </c>
      <c r="K16" s="616">
        <f>ROUND($G16*J16,2)</f>
        <v>124866</v>
      </c>
      <c r="M16" s="618"/>
      <c r="N16" s="619">
        <f>IF($M16=$J$5,$K$5,IF($M16=$J$6,$K$6,$K$4))</f>
        <v>0.21082837033026536</v>
      </c>
      <c r="O16" s="620">
        <f>ROUND(INDEX('Preços Serviços'!$B$6:$H$49,MATCH($A16,'Preços Serviços'!$A$6:$A$49,0),MATCH("PREÇO UNITÁRIO CORRIGIDO",'Preços Serviços'!B$5:$H$5,0)),2)</f>
        <v>32.74</v>
      </c>
      <c r="Q16" s="436">
        <f>IF(COUNTIF($A$11:A20,A16)=1,SUMIF($A:$A,A16,$J:$J),0)</f>
        <v>5640</v>
      </c>
      <c r="R16" s="434">
        <f>ROUND(Q16*G16,2)</f>
        <v>223569.6</v>
      </c>
      <c r="S16" s="435">
        <f t="shared" si="4"/>
        <v>7.2913336312600352E-3</v>
      </c>
      <c r="T16" s="437" t="str">
        <f t="shared" si="5"/>
        <v>C</v>
      </c>
      <c r="U16" s="430"/>
      <c r="V16" s="430"/>
      <c r="W16" s="430"/>
    </row>
    <row r="17" spans="1:23" ht="30.75" customHeight="1" x14ac:dyDescent="0.25">
      <c r="A17" s="373" t="str">
        <f t="shared" si="3"/>
        <v>SICRO5502663</v>
      </c>
      <c r="B17" s="614" t="s">
        <v>26382</v>
      </c>
      <c r="C17" s="608" t="s">
        <v>26256</v>
      </c>
      <c r="D17" s="609">
        <v>5502663</v>
      </c>
      <c r="E17" s="610" t="str">
        <f>INDEX('Preços Serviços'!$D$6:$H$49,MATCH($A17,'Preços Serviços'!$A$6:$A$49,0),MATCH(E$7,'Preços Serviços'!$D$5:$H$5,0))</f>
        <v>Escavação e transporte de material de 3ª categoria - DMT de 0 a 50 m</v>
      </c>
      <c r="F17" s="608" t="str">
        <f>INDEX('Preços Serviços'!$D$6:$H$49,MATCH($A17,'Preços Serviços'!$A$6:$A$49,0),MATCH(F$7,'Preços Serviços'!$D$5:$H$5,0))</f>
        <v>m3</v>
      </c>
      <c r="G17" s="612">
        <f>ROUND(O17*(1+N17),2)</f>
        <v>27.43</v>
      </c>
      <c r="H17" s="615">
        <f>MEM_LIMPEZA!H63</f>
        <v>1456.88</v>
      </c>
      <c r="I17" s="616">
        <f>ROUND($G17*H17,2)</f>
        <v>39962.22</v>
      </c>
      <c r="J17" s="617">
        <f>MEM_LIMPEZA!I63</f>
        <v>16406.25</v>
      </c>
      <c r="K17" s="616">
        <f>ROUND($G17*J17,2)</f>
        <v>450023.44</v>
      </c>
      <c r="M17" s="618"/>
      <c r="N17" s="619">
        <f>IF($M17=$J$5,$K$5,IF($M17=$J$6,$K$6,$K$4))</f>
        <v>0.21082837033026536</v>
      </c>
      <c r="O17" s="620">
        <f>ROUND(INDEX('Preços Serviços'!$B$6:$H$49,MATCH($A17,'Preços Serviços'!$A$6:$A$49,0),MATCH("PREÇO UNITÁRIO CORRIGIDO",'Preços Serviços'!B$5:$H$5,0)),2)</f>
        <v>22.65</v>
      </c>
      <c r="P17" s="374"/>
      <c r="Q17" s="436">
        <f>IF(COUNTIF($A$11:A20,A17)=1,SUMIF($A:$A,A17,$J:$J),0)</f>
        <v>46421.25</v>
      </c>
      <c r="R17" s="434">
        <f>ROUND(Q17*G17,2)</f>
        <v>1273334.8899999999</v>
      </c>
      <c r="S17" s="435">
        <f t="shared" si="4"/>
        <v>4.1527602622690188E-2</v>
      </c>
      <c r="T17" s="437" t="str">
        <f t="shared" si="5"/>
        <v>B</v>
      </c>
      <c r="V17" s="479"/>
      <c r="W17" s="426"/>
    </row>
    <row r="18" spans="1:23" s="375" customFormat="1" ht="25.5" x14ac:dyDescent="0.25">
      <c r="A18" s="373" t="str">
        <f t="shared" si="3"/>
        <v>SICRO1917680</v>
      </c>
      <c r="B18" s="614" t="s">
        <v>26383</v>
      </c>
      <c r="C18" s="608" t="s">
        <v>26256</v>
      </c>
      <c r="D18" s="609">
        <v>1917680</v>
      </c>
      <c r="E18" s="610" t="str">
        <f>INDEX('Preços Serviços'!$D$6:$H$49,MATCH($A18,'Preços Serviços'!$A$6:$A$49,0),MATCH(E$7,'Preços Serviços'!$D$5:$H$5,0))</f>
        <v>Dragagem de material de 1ª categoria com escavadeira hidráulica - capacidade de caçamba de 1,56 m³ - DMT 0 a 50 m</v>
      </c>
      <c r="F18" s="608" t="str">
        <f>INDEX('Preços Serviços'!$D$6:$H$49,MATCH($A18,'Preços Serviços'!$A$6:$A$49,0),MATCH(F$7,'Preços Serviços'!$D$5:$H$5,0))</f>
        <v>m3</v>
      </c>
      <c r="G18" s="612">
        <f t="shared" ref="G18:G22" si="6">ROUND(O18*(1+N18),2)</f>
        <v>2</v>
      </c>
      <c r="H18" s="615">
        <f>MEM_LIMPEZA!H73</f>
        <v>88200</v>
      </c>
      <c r="I18" s="616">
        <f t="shared" ref="I18:I22" si="7">ROUND($G18*H18,2)</f>
        <v>176400</v>
      </c>
      <c r="J18" s="617">
        <f>MEM_LIMPEZA!I73</f>
        <v>630000</v>
      </c>
      <c r="K18" s="616">
        <f t="shared" ref="K18:K22" si="8">ROUND($G18*J18,2)</f>
        <v>1260000</v>
      </c>
      <c r="M18" s="618"/>
      <c r="N18" s="619">
        <f t="shared" ref="N18:N22" si="9">IF($M18=$J$5,$K$5,IF($M18=$J$6,$K$6,$K$4))</f>
        <v>0.21082837033026536</v>
      </c>
      <c r="O18" s="620">
        <f>ROUND(INDEX('Preços Serviços'!$B$6:$H$49,MATCH($A18,'Preços Serviços'!$A$6:$A$49,0),MATCH("PREÇO UNITÁRIO CORRIGIDO",'Preços Serviços'!B$5:$H$5,0)),2)</f>
        <v>1.65</v>
      </c>
      <c r="Q18" s="436">
        <f>IF(COUNTIF($A$11:A18,A18)=1,SUMIF($A:$A,A18,$J:$J),0)</f>
        <v>1128000</v>
      </c>
      <c r="R18" s="434">
        <f t="shared" ref="R18:R22" si="10">ROUND(Q18*G18,2)</f>
        <v>2256000</v>
      </c>
      <c r="S18" s="435">
        <f t="shared" si="4"/>
        <v>7.3575515956206206E-2</v>
      </c>
      <c r="T18" s="437" t="str">
        <f t="shared" si="5"/>
        <v>B</v>
      </c>
      <c r="U18" s="430"/>
      <c r="V18" s="430"/>
      <c r="W18" s="430"/>
    </row>
    <row r="19" spans="1:23" ht="38.25" x14ac:dyDescent="0.25">
      <c r="A19" s="373" t="str">
        <f t="shared" si="3"/>
        <v>SICRO1917656</v>
      </c>
      <c r="B19" s="614" t="s">
        <v>26384</v>
      </c>
      <c r="C19" s="608" t="s">
        <v>26256</v>
      </c>
      <c r="D19" s="609">
        <v>1917656</v>
      </c>
      <c r="E19" s="610" t="str">
        <f>INDEX('Preços Serviços'!$D$6:$H$49,MATCH($A19,'Preços Serviços'!$A$6:$A$49,0),MATCH(E$7,'Preços Serviços'!$D$5:$H$5,0))</f>
        <v>Dragagem de material de 1ª categoria com dragline - caçamba de 2,1 m³ - caminho de serviço em revestimento primário - DMT 400 a 600 m - com caminhão de 14 m³ e carregadeira</v>
      </c>
      <c r="F19" s="608" t="str">
        <f>INDEX('Preços Serviços'!$D$6:$H$49,MATCH($A19,'Preços Serviços'!$A$6:$A$49,0),MATCH(F$7,'Preços Serviços'!$D$5:$H$5,0))</f>
        <v>m3</v>
      </c>
      <c r="G19" s="612">
        <f t="shared" si="6"/>
        <v>14.82</v>
      </c>
      <c r="H19" s="615">
        <f>MEM_LIMPEZA!H83</f>
        <v>1260</v>
      </c>
      <c r="I19" s="616">
        <f t="shared" si="7"/>
        <v>18673.2</v>
      </c>
      <c r="J19" s="617">
        <f>MEM_LIMPEZA!I83</f>
        <v>31500</v>
      </c>
      <c r="K19" s="616">
        <f t="shared" si="8"/>
        <v>466830</v>
      </c>
      <c r="M19" s="618"/>
      <c r="N19" s="619">
        <f t="shared" si="9"/>
        <v>0.21082837033026536</v>
      </c>
      <c r="O19" s="620">
        <f>ROUND(INDEX('Preços Serviços'!$B$6:$H$49,MATCH($A19,'Preços Serviços'!$A$6:$A$49,0),MATCH("PREÇO UNITÁRIO CORRIGIDO",'Preços Serviços'!B$5:$H$5,0)),2)</f>
        <v>12.24</v>
      </c>
      <c r="P19" s="374"/>
      <c r="Q19" s="436">
        <f>IF(COUNTIF($A$11:A19,A19)=1,SUMIF($A:$A,A19,$J:$J),0)</f>
        <v>81300</v>
      </c>
      <c r="R19" s="434">
        <f t="shared" si="10"/>
        <v>1204866</v>
      </c>
      <c r="S19" s="435">
        <f t="shared" si="4"/>
        <v>3.9294608868834374E-2</v>
      </c>
      <c r="T19" s="437" t="str">
        <f t="shared" si="5"/>
        <v>B</v>
      </c>
      <c r="V19" s="479"/>
      <c r="W19" s="426"/>
    </row>
    <row r="20" spans="1:23" ht="51" x14ac:dyDescent="0.25">
      <c r="A20" s="373" t="str">
        <f t="shared" si="3"/>
        <v>CPU1</v>
      </c>
      <c r="B20" s="614" t="s">
        <v>26385</v>
      </c>
      <c r="C20" s="608" t="s">
        <v>28</v>
      </c>
      <c r="D20" s="609">
        <v>1</v>
      </c>
      <c r="E20" s="610" t="str">
        <f>'CPU01'!$B$3</f>
        <v>Dragagem de material de 1ª categoria com equipamento anfíbio, com utilização do canal de escoamento do corpo hídrico como caminho de serviço, incluso transporte do material dragado até a margem disponível para deposição</v>
      </c>
      <c r="F20" s="611" t="str">
        <f>'CPU01'!$H$3</f>
        <v>m3</v>
      </c>
      <c r="G20" s="612">
        <f t="shared" si="6"/>
        <v>11.84</v>
      </c>
      <c r="H20" s="615">
        <f>MEM_LIMPEZA!H93</f>
        <v>1260</v>
      </c>
      <c r="I20" s="616">
        <f t="shared" si="7"/>
        <v>14918.4</v>
      </c>
      <c r="J20" s="617">
        <f>MEM_LIMPEZA!I93</f>
        <v>157500</v>
      </c>
      <c r="K20" s="616">
        <f t="shared" si="8"/>
        <v>1864800</v>
      </c>
      <c r="M20" s="618"/>
      <c r="N20" s="619">
        <f t="shared" si="9"/>
        <v>0.21082837033026536</v>
      </c>
      <c r="O20" s="620">
        <f>'CPU01'!$I$3</f>
        <v>9.7799999999999994</v>
      </c>
      <c r="P20" s="374"/>
      <c r="Q20" s="436">
        <f>IF(COUNTIF($A$11:A20,A20)=1,SUMIF($A:$A,A20,$J:$J),0)</f>
        <v>207300</v>
      </c>
      <c r="R20" s="434">
        <f t="shared" si="10"/>
        <v>2454432</v>
      </c>
      <c r="S20" s="435">
        <f t="shared" si="4"/>
        <v>8.0047030487332943E-2</v>
      </c>
      <c r="T20" s="437" t="str">
        <f t="shared" si="5"/>
        <v>B</v>
      </c>
      <c r="V20" s="479"/>
      <c r="W20" s="426"/>
    </row>
    <row r="21" spans="1:23" ht="38.25" x14ac:dyDescent="0.25">
      <c r="A21" s="373" t="str">
        <f t="shared" si="1"/>
        <v>SICRO5914351</v>
      </c>
      <c r="B21" s="614" t="s">
        <v>26386</v>
      </c>
      <c r="C21" s="608" t="s">
        <v>26256</v>
      </c>
      <c r="D21" s="609">
        <v>5914351</v>
      </c>
      <c r="E21" s="610" t="str">
        <f>INDEX('Preços Serviços'!$D$6:$H$49,MATCH($A21,'Preços Serviços'!$A$6:$A$49,0),MATCH(E$7,'Preços Serviços'!$D$5:$H$5,0))</f>
        <v>Carga, manobra e descarga de agregados ou solos em caminhão basculante de 14 m³ - carga com carregadeira de 3,40 m³ e descarga livre</v>
      </c>
      <c r="F21" s="608" t="str">
        <f>INDEX('Preços Serviços'!$D$6:$H$49,MATCH($A21,'Preços Serviços'!$A$6:$A$49,0),MATCH(F$7,'Preços Serviços'!$D$5:$H$5,0))</f>
        <v>t</v>
      </c>
      <c r="G21" s="612">
        <f t="shared" si="6"/>
        <v>1.68</v>
      </c>
      <c r="H21" s="615">
        <f>MEM_LIMPEZA!H103</f>
        <v>157866</v>
      </c>
      <c r="I21" s="616">
        <f t="shared" si="7"/>
        <v>265214.88</v>
      </c>
      <c r="J21" s="617">
        <f>MEM_LIMPEZA!I103</f>
        <v>1433316</v>
      </c>
      <c r="K21" s="616">
        <f t="shared" si="8"/>
        <v>2407970.88</v>
      </c>
      <c r="L21" s="621"/>
      <c r="M21" s="618"/>
      <c r="N21" s="619">
        <f t="shared" si="9"/>
        <v>0.21082837033026536</v>
      </c>
      <c r="O21" s="620">
        <f>ROUND(INDEX('Preços Serviços'!$B$6:$H$49,MATCH($A21,'Preços Serviços'!$A$6:$A$49,0),MATCH("PREÇO UNITÁRIO CORRIGIDO",'Preços Serviços'!B$5:$H$5,0)),2)</f>
        <v>1.39</v>
      </c>
      <c r="P21" s="374"/>
      <c r="Q21" s="436">
        <f>IF(COUNTIF($A$11:A21,A21)=1,SUMIF($A:$A,A21,$J:$J),0)</f>
        <v>2524275</v>
      </c>
      <c r="R21" s="434">
        <f t="shared" si="10"/>
        <v>4240782</v>
      </c>
      <c r="S21" s="435">
        <f t="shared" si="4"/>
        <v>0.13830572859387946</v>
      </c>
      <c r="T21" s="437" t="str">
        <f t="shared" si="5"/>
        <v>A</v>
      </c>
      <c r="V21" s="479"/>
      <c r="W21" s="426"/>
    </row>
    <row r="22" spans="1:23" s="375" customFormat="1" ht="26.25" thickBot="1" x14ac:dyDescent="0.3">
      <c r="A22" s="373" t="str">
        <f t="shared" si="1"/>
        <v>SICRO5901640</v>
      </c>
      <c r="B22" s="614" t="s">
        <v>26387</v>
      </c>
      <c r="C22" s="608" t="s">
        <v>26256</v>
      </c>
      <c r="D22" s="609">
        <v>5901640</v>
      </c>
      <c r="E22" s="610" t="str">
        <f>INDEX('Preços Serviços'!$D$6:$H$49,MATCH($A22,'Preços Serviços'!$A$6:$A$49,0),MATCH(E$7,'Preços Serviços'!$D$5:$H$5,0))</f>
        <v>Transporte com caminhão basculante com caçamba estanque com capacidade de 14 m³ - rodovia pavimentada</v>
      </c>
      <c r="F22" s="608" t="str">
        <f>INDEX('Preços Serviços'!$D$6:$H$49,MATCH($A22,'Preços Serviços'!$A$6:$A$49,0),MATCH(F$7,'Preços Serviços'!$D$5:$H$5,0))</f>
        <v>tkm</v>
      </c>
      <c r="G22" s="612">
        <f t="shared" si="6"/>
        <v>0.38</v>
      </c>
      <c r="H22" s="615">
        <f>MEM_LIMPEZA!H113</f>
        <v>2367990</v>
      </c>
      <c r="I22" s="616">
        <f t="shared" si="7"/>
        <v>899836.2</v>
      </c>
      <c r="J22" s="617">
        <f>MEM_LIMPEZA!I113</f>
        <v>21499740</v>
      </c>
      <c r="K22" s="616">
        <f t="shared" si="8"/>
        <v>8169901.2000000002</v>
      </c>
      <c r="M22" s="618"/>
      <c r="N22" s="619">
        <f t="shared" si="9"/>
        <v>0.21082837033026536</v>
      </c>
      <c r="O22" s="620">
        <f>ROUND(INDEX('Preços Serviços'!$B$6:$H$49,MATCH($A22,'Preços Serviços'!$A$6:$A$49,0),MATCH("PREÇO UNITÁRIO CORRIGIDO",'Preços Serviços'!B$5:$H$5,0)),2)</f>
        <v>0.31</v>
      </c>
      <c r="Q22" s="436">
        <f>IF(COUNTIF($A$11:A22,A22)=1,SUMIF($A:$A,A22,$J:$J),0)</f>
        <v>48773715</v>
      </c>
      <c r="R22" s="434">
        <f t="shared" si="10"/>
        <v>18534011.699999999</v>
      </c>
      <c r="S22" s="435">
        <f t="shared" si="4"/>
        <v>0.60445455388557734</v>
      </c>
      <c r="T22" s="437" t="str">
        <f t="shared" si="5"/>
        <v>A</v>
      </c>
      <c r="U22" s="430"/>
      <c r="V22" s="430"/>
      <c r="W22" s="430"/>
    </row>
    <row r="23" spans="1:23" ht="15.75" thickBot="1" x14ac:dyDescent="0.3">
      <c r="A23" s="373" t="str">
        <f t="shared" ref="A23:A28" si="11">CONCATENATE(C23,D23)</f>
        <v/>
      </c>
      <c r="B23" s="560"/>
      <c r="C23" s="561"/>
      <c r="D23" s="561"/>
      <c r="E23" s="562" t="s">
        <v>26458</v>
      </c>
      <c r="F23" s="563"/>
      <c r="G23" s="564"/>
      <c r="H23" s="565"/>
      <c r="I23" s="566">
        <f>SUBTOTAL(9,I24:I36)</f>
        <v>912837.64</v>
      </c>
      <c r="J23" s="567"/>
      <c r="K23" s="566">
        <f>SUBTOTAL(9,K24:K36)</f>
        <v>3080283.7199999997</v>
      </c>
      <c r="M23" s="585"/>
      <c r="N23" s="586"/>
      <c r="O23" s="566"/>
      <c r="P23" s="374"/>
      <c r="Q23" s="556"/>
      <c r="R23" s="557"/>
      <c r="S23" s="558"/>
      <c r="T23" s="559"/>
      <c r="V23" s="426"/>
      <c r="W23" s="426"/>
    </row>
    <row r="24" spans="1:23" x14ac:dyDescent="0.25">
      <c r="A24" s="373" t="str">
        <f t="shared" si="11"/>
        <v/>
      </c>
      <c r="B24" s="542">
        <v>1</v>
      </c>
      <c r="C24" s="543"/>
      <c r="D24" s="543"/>
      <c r="E24" s="544" t="s">
        <v>26234</v>
      </c>
      <c r="F24" s="545"/>
      <c r="G24" s="546"/>
      <c r="H24" s="547"/>
      <c r="I24" s="548">
        <f>SUBTOTAL(9,I25:I27)</f>
        <v>22895.609999999997</v>
      </c>
      <c r="J24" s="549"/>
      <c r="K24" s="548">
        <f>SUBTOTAL(9,K25:K27)</f>
        <v>45791.219999999994</v>
      </c>
      <c r="M24" s="587"/>
      <c r="N24" s="588"/>
      <c r="O24" s="548"/>
      <c r="P24" s="374"/>
      <c r="Q24" s="462"/>
      <c r="R24" s="463"/>
      <c r="S24" s="464"/>
      <c r="T24" s="465"/>
      <c r="V24" s="426"/>
      <c r="W24" s="426"/>
    </row>
    <row r="25" spans="1:23" x14ac:dyDescent="0.25">
      <c r="A25" s="373" t="str">
        <f t="shared" si="11"/>
        <v>CESAN7010100210</v>
      </c>
      <c r="B25" s="614" t="s">
        <v>3</v>
      </c>
      <c r="C25" s="608" t="s">
        <v>26237</v>
      </c>
      <c r="D25" s="609">
        <v>7010100210</v>
      </c>
      <c r="E25" s="610" t="str">
        <f>INDEX('Preços Serviços'!$D$6:$H$49,MATCH($A25,'Preços Serviços'!$A$6:$A$49,0),MATCH(E$7,'Preços Serviços'!$D$5:$H$5,0))</f>
        <v>Banheiro Quimico</v>
      </c>
      <c r="F25" s="608" t="str">
        <f>INDEX('Preços Serviços'!$D$6:$H$49,MATCH($A25,'Preços Serviços'!$A$6:$A$49,0),MATCH(F$7,'Preços Serviços'!$D$5:$H$5,0))</f>
        <v>unm</v>
      </c>
      <c r="G25" s="612">
        <f>ROUND(O25*(1+N25),2)</f>
        <v>1792.4</v>
      </c>
      <c r="H25" s="615">
        <f>MEM_LIMPEZA!H18</f>
        <v>12</v>
      </c>
      <c r="I25" s="616">
        <f>ROUND($G25*H25,2)</f>
        <v>21508.799999999999</v>
      </c>
      <c r="J25" s="617">
        <f>MEM_LIMPEZA!I18</f>
        <v>24</v>
      </c>
      <c r="K25" s="616">
        <f>ROUND($G25*J25,2)</f>
        <v>43017.599999999999</v>
      </c>
      <c r="M25" s="618"/>
      <c r="N25" s="619">
        <f>IF($M25=$J$5,$K$5,IF($M25=$J$6,$K$6,$K$4))</f>
        <v>0.21082837033026536</v>
      </c>
      <c r="O25" s="620">
        <f>ROUND(INDEX('Preços Serviços'!$B$6:$H$49,MATCH($A25,'Preços Serviços'!$A$6:$A$49,0),MATCH("PREÇO UNITÁRIO CORRIGIDO",'Preços Serviços'!B$5:$H$5,0)),2)</f>
        <v>1480.31</v>
      </c>
      <c r="P25" s="374"/>
      <c r="Q25" s="436">
        <f>IF(COUNTIF($A$11:A25,A25)=1,SUMIF($A:$A,A25,$J:$J),0)</f>
        <v>0</v>
      </c>
      <c r="R25" s="434">
        <f>ROUND(Q25*G25,2)</f>
        <v>0</v>
      </c>
      <c r="S25" s="435">
        <f>R25/$R$79</f>
        <v>0</v>
      </c>
      <c r="T25" s="437" t="str">
        <f>IFERROR(VLOOKUP(R25,$Q$3:$R$5,2,1),"-")</f>
        <v>-</v>
      </c>
      <c r="V25" s="478"/>
      <c r="W25" s="426"/>
    </row>
    <row r="26" spans="1:23" ht="25.5" x14ac:dyDescent="0.25">
      <c r="A26" s="373" t="str">
        <f t="shared" si="11"/>
        <v>SICRO5212556</v>
      </c>
      <c r="B26" s="614" t="s">
        <v>4</v>
      </c>
      <c r="C26" s="608" t="s">
        <v>26256</v>
      </c>
      <c r="D26" s="609">
        <v>5212556</v>
      </c>
      <c r="E26" s="610" t="str">
        <f>INDEX('Preços Serviços'!$D$6:$H$49,MATCH($A26,'Preços Serviços'!$A$6:$A$49,0),MATCH(E$7,'Preços Serviços'!$D$5:$H$5,0))</f>
        <v>Placa para sinalização de obras montada em cavalete metálico - 1,00 x 1,00 m</v>
      </c>
      <c r="F26" s="608" t="str">
        <f>INDEX('Preços Serviços'!$D$6:$H$49,MATCH($A26,'Preços Serviços'!$A$6:$A$49,0),MATCH(F$7,'Preços Serviços'!$D$5:$H$5,0))</f>
        <v>und</v>
      </c>
      <c r="G26" s="612">
        <f>ROUND(O26*(1+N26),2)</f>
        <v>53.57</v>
      </c>
      <c r="H26" s="615">
        <f>MEM_LIMPEZA!H27</f>
        <v>3</v>
      </c>
      <c r="I26" s="616">
        <f>ROUND($G26*H26,2)</f>
        <v>160.71</v>
      </c>
      <c r="J26" s="617">
        <f>MEM_LIMPEZA!I27</f>
        <v>6</v>
      </c>
      <c r="K26" s="616">
        <f>ROUND($G26*J26,2)</f>
        <v>321.42</v>
      </c>
      <c r="M26" s="618"/>
      <c r="N26" s="619">
        <f>IF($M26=$J$5,$K$5,IF($M26=$J$6,$K$6,$K$4))</f>
        <v>0.21082837033026536</v>
      </c>
      <c r="O26" s="620">
        <f>ROUND(INDEX('Preços Serviços'!$B$6:$H$49,MATCH($A26,'Preços Serviços'!$A$6:$A$49,0),MATCH("PREÇO UNITÁRIO CORRIGIDO",'Preços Serviços'!B$5:$H$5,0)),2)</f>
        <v>44.24</v>
      </c>
      <c r="P26" s="374"/>
      <c r="Q26" s="436">
        <f>IF(COUNTIF($A$11:A26,A26)=1,SUMIF($A:$A,A26,$J:$J),0)</f>
        <v>0</v>
      </c>
      <c r="R26" s="434">
        <f>ROUND(Q26*G26,2)</f>
        <v>0</v>
      </c>
      <c r="S26" s="435">
        <f>R26/$R$79</f>
        <v>0</v>
      </c>
      <c r="T26" s="437" t="str">
        <f>IFERROR(VLOOKUP(R26,$Q$3:$R$5,2,1),"-")</f>
        <v>-</v>
      </c>
      <c r="V26" s="426"/>
      <c r="W26" s="426"/>
    </row>
    <row r="27" spans="1:23" x14ac:dyDescent="0.25">
      <c r="A27" s="373" t="str">
        <f t="shared" si="11"/>
        <v>DER-ROD42046</v>
      </c>
      <c r="B27" s="614" t="s">
        <v>26359</v>
      </c>
      <c r="C27" s="608" t="s">
        <v>26254</v>
      </c>
      <c r="D27" s="609">
        <v>42046</v>
      </c>
      <c r="E27" s="610" t="str">
        <f>INDEX('Preços Serviços'!$D$6:$H$49,MATCH($A27,'Preços Serviços'!$A$6:$A$49,0),MATCH(E$7,'Preços Serviços'!$D$5:$H$5,0))</f>
        <v>Cones para sinalização, fornecimento e colocação</v>
      </c>
      <c r="F27" s="608" t="str">
        <f>INDEX('Preços Serviços'!$D$6:$H$49,MATCH($A27,'Preços Serviços'!$A$6:$A$49,0),MATCH(F$7,'Preços Serviços'!$D$5:$H$5,0))</f>
        <v>und</v>
      </c>
      <c r="G27" s="612">
        <f>ROUND(O27*(1+N27),2)</f>
        <v>122.61</v>
      </c>
      <c r="H27" s="615">
        <f>MEM_LIMPEZA!H36</f>
        <v>10</v>
      </c>
      <c r="I27" s="616">
        <f>ROUND($G27*H27,2)</f>
        <v>1226.0999999999999</v>
      </c>
      <c r="J27" s="617">
        <f>MEM_LIMPEZA!I36</f>
        <v>20</v>
      </c>
      <c r="K27" s="616">
        <f>ROUND($G27*J27,2)</f>
        <v>2452.1999999999998</v>
      </c>
      <c r="M27" s="618"/>
      <c r="N27" s="619">
        <f>IF($M27=$J$5,$K$5,IF($M27=$J$6,$K$6,$K$4))</f>
        <v>0.21082837033026536</v>
      </c>
      <c r="O27" s="620">
        <f>ROUND(INDEX('Preços Serviços'!$B$6:$H$49,MATCH($A27,'Preços Serviços'!$A$6:$A$49,0),MATCH("PREÇO UNITÁRIO CORRIGIDO",'Preços Serviços'!B$5:$H$5,0)),2)</f>
        <v>101.26</v>
      </c>
      <c r="P27" s="374"/>
      <c r="Q27" s="436">
        <f>IF(COUNTIF($A$11:A27,A27)=1,SUMIF($A:$A,A27,$J:$J),0)</f>
        <v>0</v>
      </c>
      <c r="R27" s="434">
        <f>ROUND(Q27*G27,2)</f>
        <v>0</v>
      </c>
      <c r="S27" s="435">
        <f>R27/$R$79</f>
        <v>0</v>
      </c>
      <c r="T27" s="437" t="str">
        <f>IFERROR(VLOOKUP(R27,$Q$3:$R$5,2,1),"-")</f>
        <v>-</v>
      </c>
      <c r="V27" s="426"/>
      <c r="W27" s="426"/>
    </row>
    <row r="28" spans="1:23" x14ac:dyDescent="0.25">
      <c r="A28" s="373" t="str">
        <f t="shared" si="11"/>
        <v/>
      </c>
      <c r="B28" s="483">
        <v>2</v>
      </c>
      <c r="C28" s="484"/>
      <c r="D28" s="484"/>
      <c r="E28" s="485" t="s">
        <v>26334</v>
      </c>
      <c r="F28" s="486"/>
      <c r="G28" s="503"/>
      <c r="H28" s="505"/>
      <c r="I28" s="488">
        <f>SUBTOTAL(9,I29:I36)</f>
        <v>889942.03</v>
      </c>
      <c r="J28" s="504"/>
      <c r="K28" s="488">
        <f>SUBTOTAL(9,K29:K36)</f>
        <v>3034492.5</v>
      </c>
      <c r="L28" s="438"/>
      <c r="M28" s="589"/>
      <c r="N28" s="487"/>
      <c r="O28" s="488"/>
      <c r="P28" s="374"/>
      <c r="Q28" s="466"/>
      <c r="R28" s="467"/>
      <c r="S28" s="467"/>
      <c r="T28" s="468"/>
      <c r="V28" s="426"/>
      <c r="W28" s="426"/>
    </row>
    <row r="29" spans="1:23" s="375" customFormat="1" ht="25.5" x14ac:dyDescent="0.25">
      <c r="A29" s="373" t="str">
        <f t="shared" ref="A29:A34" si="12">CONCATENATE(C29,D29)</f>
        <v>SICRO1619003</v>
      </c>
      <c r="B29" s="614" t="s">
        <v>7</v>
      </c>
      <c r="C29" s="608" t="s">
        <v>26256</v>
      </c>
      <c r="D29" s="609">
        <v>1619003</v>
      </c>
      <c r="E29" s="610" t="str">
        <f>INDEX('Preços Serviços'!$D$6:$H$49,MATCH($A29,'Preços Serviços'!$A$6:$A$49,0),MATCH(E$7,'Preços Serviços'!$D$5:$H$5,0))</f>
        <v>Demolição mecânica de concreto armado, com escavadeira hidráulica com martelo hidráulico - sem reaproveitamento</v>
      </c>
      <c r="F29" s="608" t="str">
        <f>INDEX('Preços Serviços'!$D$6:$H$49,MATCH($A29,'Preços Serviços'!$A$6:$A$49,0),MATCH(F$7,'Preços Serviços'!$D$5:$H$5,0))</f>
        <v>m3</v>
      </c>
      <c r="G29" s="612">
        <f>ROUND(O29*(1+N29),2)</f>
        <v>75.099999999999994</v>
      </c>
      <c r="H29" s="615">
        <f>MEM_LIMPEZA!H42</f>
        <v>196.88</v>
      </c>
      <c r="I29" s="616">
        <f>ROUND($G29*H29,2)</f>
        <v>14785.69</v>
      </c>
      <c r="J29" s="617">
        <f>MEM_LIMPEZA!I42</f>
        <v>656.25</v>
      </c>
      <c r="K29" s="616">
        <f>ROUND($G29*J29,2)</f>
        <v>49284.38</v>
      </c>
      <c r="M29" s="618"/>
      <c r="N29" s="619">
        <f>IF($M29=$J$5,$K$5,IF($M29=$J$6,$K$6,$K$4))</f>
        <v>0.21082837033026536</v>
      </c>
      <c r="O29" s="620">
        <f>ROUND(INDEX('Preços Serviços'!$B$6:$H$49,MATCH($A29,'Preços Serviços'!$A$6:$A$49,0),MATCH("PREÇO UNITÁRIO CORRIGIDO",'Preços Serviços'!B$5:$H$5,0)),2)</f>
        <v>62.02</v>
      </c>
      <c r="Q29" s="436">
        <f>IF(COUNTIF($A$11:A29,A29)=1,SUMIF($A:$A,A29,$J:$J),0)</f>
        <v>0</v>
      </c>
      <c r="R29" s="434">
        <f>ROUND(Q29*G29,2)</f>
        <v>0</v>
      </c>
      <c r="S29" s="435">
        <f t="shared" ref="S29:S36" si="13">R29/$R$79</f>
        <v>0</v>
      </c>
      <c r="T29" s="437" t="str">
        <f t="shared" ref="T29:T36" si="14">IFERROR(VLOOKUP(R29,$Q$3:$R$5,2,1),"-")</f>
        <v>-</v>
      </c>
      <c r="U29" s="430"/>
      <c r="V29" s="430"/>
      <c r="W29" s="430"/>
    </row>
    <row r="30" spans="1:23" s="375" customFormat="1" ht="25.5" x14ac:dyDescent="0.25">
      <c r="A30" s="373" t="str">
        <f t="shared" si="12"/>
        <v>SICRO1716639</v>
      </c>
      <c r="B30" s="614" t="s">
        <v>26208</v>
      </c>
      <c r="C30" s="608" t="s">
        <v>26256</v>
      </c>
      <c r="D30" s="609">
        <v>1716639</v>
      </c>
      <c r="E30" s="610" t="str">
        <f>INDEX('Preços Serviços'!$D$6:$H$49,MATCH($A30,'Preços Serviços'!$A$6:$A$49,0),MATCH(E$7,'Preços Serviços'!$D$5:$H$5,0))</f>
        <v>Derrocagem subaquática de material de 3ª categoria - malha de 4,0 m² - perfuração e detonação - plataforma com duas torres de perfuração</v>
      </c>
      <c r="F30" s="608" t="str">
        <f>INDEX('Preços Serviços'!$D$6:$H$49,MATCH($A30,'Preços Serviços'!$A$6:$A$49,0),MATCH(F$7,'Preços Serviços'!$D$5:$H$5,0))</f>
        <v>m3</v>
      </c>
      <c r="G30" s="612">
        <f>ROUND(O30*(1+N30),2)</f>
        <v>39.64</v>
      </c>
      <c r="H30" s="615">
        <f>MEM_LIMPEZA!H54</f>
        <v>0</v>
      </c>
      <c r="I30" s="616">
        <f>ROUND($G30*H30,2)</f>
        <v>0</v>
      </c>
      <c r="J30" s="617">
        <f>MEM_LIMPEZA!I54</f>
        <v>480</v>
      </c>
      <c r="K30" s="616">
        <f>ROUND($G30*J30,2)</f>
        <v>19027.2</v>
      </c>
      <c r="M30" s="618"/>
      <c r="N30" s="619">
        <f>IF($M30=$J$5,$K$5,IF($M30=$J$6,$K$6,$K$4))</f>
        <v>0.21082837033026536</v>
      </c>
      <c r="O30" s="620">
        <f>ROUND(INDEX('Preços Serviços'!$B$6:$H$49,MATCH($A30,'Preços Serviços'!$A$6:$A$49,0),MATCH("PREÇO UNITÁRIO CORRIGIDO",'Preços Serviços'!B$5:$H$5,0)),2)</f>
        <v>32.74</v>
      </c>
      <c r="Q30" s="436">
        <f>IF(COUNTIF($A$11:A34,A30)=1,SUMIF($A:$A,A30,$J:$J),0)</f>
        <v>0</v>
      </c>
      <c r="R30" s="434">
        <f>ROUND(Q30*G30,2)</f>
        <v>0</v>
      </c>
      <c r="S30" s="435">
        <f t="shared" si="13"/>
        <v>0</v>
      </c>
      <c r="T30" s="437" t="str">
        <f t="shared" si="14"/>
        <v>-</v>
      </c>
      <c r="U30" s="430"/>
      <c r="V30" s="430"/>
      <c r="W30" s="430"/>
    </row>
    <row r="31" spans="1:23" x14ac:dyDescent="0.25">
      <c r="A31" s="373" t="str">
        <f t="shared" si="12"/>
        <v>SICRO5502663</v>
      </c>
      <c r="B31" s="614" t="s">
        <v>26382</v>
      </c>
      <c r="C31" s="608" t="s">
        <v>26256</v>
      </c>
      <c r="D31" s="609">
        <v>5502663</v>
      </c>
      <c r="E31" s="610" t="str">
        <f>INDEX('Preços Serviços'!$D$6:$H$49,MATCH($A31,'Preços Serviços'!$A$6:$A$49,0),MATCH(E$7,'Preços Serviços'!$D$5:$H$5,0))</f>
        <v>Escavação e transporte de material de 3ª categoria - DMT de 0 a 50 m</v>
      </c>
      <c r="F31" s="608" t="str">
        <f>INDEX('Preços Serviços'!$D$6:$H$49,MATCH($A31,'Preços Serviços'!$A$6:$A$49,0),MATCH(F$7,'Preços Serviços'!$D$5:$H$5,0))</f>
        <v>m3</v>
      </c>
      <c r="G31" s="612">
        <f>ROUND(O31*(1+N31),2)</f>
        <v>27.43</v>
      </c>
      <c r="H31" s="615">
        <f>MEM_LIMPEZA!H64</f>
        <v>676.88</v>
      </c>
      <c r="I31" s="616">
        <f>ROUND($G31*H31,2)</f>
        <v>18566.82</v>
      </c>
      <c r="J31" s="617">
        <f>MEM_LIMPEZA!I64</f>
        <v>5936.25</v>
      </c>
      <c r="K31" s="616">
        <f>ROUND($G31*J31,2)</f>
        <v>162831.34</v>
      </c>
      <c r="M31" s="618"/>
      <c r="N31" s="619">
        <f>IF($M31=$J$5,$K$5,IF($M31=$J$6,$K$6,$K$4))</f>
        <v>0.21082837033026536</v>
      </c>
      <c r="O31" s="620">
        <f>ROUND(INDEX('Preços Serviços'!$B$6:$H$49,MATCH($A31,'Preços Serviços'!$A$6:$A$49,0),MATCH("PREÇO UNITÁRIO CORRIGIDO",'Preços Serviços'!B$5:$H$5,0)),2)</f>
        <v>22.65</v>
      </c>
      <c r="P31" s="374"/>
      <c r="Q31" s="436">
        <f>IF(COUNTIF($A$11:A34,A31)=1,SUMIF($A:$A,A31,$J:$J),0)</f>
        <v>0</v>
      </c>
      <c r="R31" s="434">
        <f>ROUND(Q31*G31,2)</f>
        <v>0</v>
      </c>
      <c r="S31" s="435">
        <f t="shared" si="13"/>
        <v>0</v>
      </c>
      <c r="T31" s="437" t="str">
        <f t="shared" si="14"/>
        <v>-</v>
      </c>
      <c r="V31" s="479"/>
      <c r="W31" s="426"/>
    </row>
    <row r="32" spans="1:23" s="375" customFormat="1" ht="25.5" x14ac:dyDescent="0.25">
      <c r="A32" s="373" t="str">
        <f t="shared" si="12"/>
        <v>SICRO1917680</v>
      </c>
      <c r="B32" s="614" t="s">
        <v>26383</v>
      </c>
      <c r="C32" s="608" t="s">
        <v>26256</v>
      </c>
      <c r="D32" s="609">
        <v>1917680</v>
      </c>
      <c r="E32" s="610" t="str">
        <f>INDEX('Preços Serviços'!$D$6:$H$49,MATCH($A32,'Preços Serviços'!$A$6:$A$49,0),MATCH(E$7,'Preços Serviços'!$D$5:$H$5,0))</f>
        <v>Dragagem de material de 1ª categoria com escavadeira hidráulica - capacidade de caçamba de 1,56 m³ - DMT 0 a 50 m</v>
      </c>
      <c r="F32" s="608" t="str">
        <f>INDEX('Preços Serviços'!$D$6:$H$49,MATCH($A32,'Preços Serviços'!$A$6:$A$49,0),MATCH(F$7,'Preços Serviços'!$D$5:$H$5,0))</f>
        <v>m3</v>
      </c>
      <c r="G32" s="612">
        <f t="shared" ref="G32:G36" si="15">ROUND(O32*(1+N32),2)</f>
        <v>2</v>
      </c>
      <c r="H32" s="615">
        <f>MEM_LIMPEZA!H74</f>
        <v>38400</v>
      </c>
      <c r="I32" s="616">
        <f t="shared" ref="I32:I36" si="16">ROUND($G32*H32,2)</f>
        <v>76800</v>
      </c>
      <c r="J32" s="617">
        <f>MEM_LIMPEZA!I74</f>
        <v>96000</v>
      </c>
      <c r="K32" s="616">
        <f t="shared" ref="K32:K36" si="17">ROUND($G32*J32,2)</f>
        <v>192000</v>
      </c>
      <c r="M32" s="618"/>
      <c r="N32" s="619">
        <f t="shared" ref="N32:N36" si="18">IF($M32=$J$5,$K$5,IF($M32=$J$6,$K$6,$K$4))</f>
        <v>0.21082837033026536</v>
      </c>
      <c r="O32" s="620">
        <f>ROUND(INDEX('Preços Serviços'!$B$6:$H$49,MATCH($A32,'Preços Serviços'!$A$6:$A$49,0),MATCH("PREÇO UNITÁRIO CORRIGIDO",'Preços Serviços'!B$5:$H$5,0)),2)</f>
        <v>1.65</v>
      </c>
      <c r="Q32" s="436">
        <f>IF(COUNTIF($A$11:A32,A32)=1,SUMIF($A:$A,A32,$J:$J),0)</f>
        <v>0</v>
      </c>
      <c r="R32" s="434">
        <f t="shared" ref="R32:R36" si="19">ROUND(Q32*G32,2)</f>
        <v>0</v>
      </c>
      <c r="S32" s="435">
        <f t="shared" si="13"/>
        <v>0</v>
      </c>
      <c r="T32" s="437" t="str">
        <f t="shared" si="14"/>
        <v>-</v>
      </c>
      <c r="U32" s="430"/>
      <c r="V32" s="430"/>
      <c r="W32" s="430"/>
    </row>
    <row r="33" spans="1:23" ht="38.25" x14ac:dyDescent="0.25">
      <c r="A33" s="373" t="str">
        <f t="shared" si="12"/>
        <v>SICRO1917656</v>
      </c>
      <c r="B33" s="614" t="s">
        <v>26384</v>
      </c>
      <c r="C33" s="608" t="s">
        <v>26256</v>
      </c>
      <c r="D33" s="609">
        <v>1917656</v>
      </c>
      <c r="E33" s="610" t="str">
        <f>INDEX('Preços Serviços'!$D$6:$H$49,MATCH($A33,'Preços Serviços'!$A$6:$A$49,0),MATCH(E$7,'Preços Serviços'!$D$5:$H$5,0))</f>
        <v>Dragagem de material de 1ª categoria com dragline - caçamba de 2,1 m³ - caminho de serviço em revestimento primário - DMT 400 a 600 m - com caminhão de 14 m³ e carregadeira</v>
      </c>
      <c r="F33" s="608" t="str">
        <f>INDEX('Preços Serviços'!$D$6:$H$49,MATCH($A33,'Preços Serviços'!$A$6:$A$49,0),MATCH(F$7,'Preços Serviços'!$D$5:$H$5,0))</f>
        <v>m3</v>
      </c>
      <c r="G33" s="612">
        <f t="shared" si="15"/>
        <v>14.82</v>
      </c>
      <c r="H33" s="615">
        <f>MEM_LIMPEZA!H84</f>
        <v>480</v>
      </c>
      <c r="I33" s="616">
        <f t="shared" si="16"/>
        <v>7113.6</v>
      </c>
      <c r="J33" s="617">
        <f>MEM_LIMPEZA!I84</f>
        <v>9600</v>
      </c>
      <c r="K33" s="616">
        <f t="shared" si="17"/>
        <v>142272</v>
      </c>
      <c r="M33" s="618"/>
      <c r="N33" s="619">
        <f t="shared" si="18"/>
        <v>0.21082837033026536</v>
      </c>
      <c r="O33" s="620">
        <f>ROUND(INDEX('Preços Serviços'!$B$6:$H$49,MATCH($A33,'Preços Serviços'!$A$6:$A$49,0),MATCH("PREÇO UNITÁRIO CORRIGIDO",'Preços Serviços'!B$5:$H$5,0)),2)</f>
        <v>12.24</v>
      </c>
      <c r="P33" s="374"/>
      <c r="Q33" s="436">
        <f>IF(COUNTIF($A$11:A33,A33)=1,SUMIF($A:$A,A33,$J:$J),0)</f>
        <v>0</v>
      </c>
      <c r="R33" s="434">
        <f t="shared" si="19"/>
        <v>0</v>
      </c>
      <c r="S33" s="435">
        <f t="shared" si="13"/>
        <v>0</v>
      </c>
      <c r="T33" s="437" t="str">
        <f t="shared" si="14"/>
        <v>-</v>
      </c>
      <c r="V33" s="479"/>
      <c r="W33" s="426"/>
    </row>
    <row r="34" spans="1:23" ht="51" x14ac:dyDescent="0.25">
      <c r="A34" s="373" t="str">
        <f t="shared" si="12"/>
        <v>CPU1</v>
      </c>
      <c r="B34" s="614" t="s">
        <v>26385</v>
      </c>
      <c r="C34" s="608" t="s">
        <v>28</v>
      </c>
      <c r="D34" s="609">
        <v>1</v>
      </c>
      <c r="E34" s="610" t="str">
        <f>'CPU01'!$B$3</f>
        <v>Dragagem de material de 1ª categoria com equipamento anfíbio, com utilização do canal de escoamento do corpo hídrico como caminho de serviço, incluso transporte do material dragado até a margem disponível para deposição</v>
      </c>
      <c r="F34" s="611" t="str">
        <f>'CPU01'!$H$3</f>
        <v>m3</v>
      </c>
      <c r="G34" s="612">
        <f t="shared" si="15"/>
        <v>11.84</v>
      </c>
      <c r="H34" s="615">
        <f>MEM_LIMPEZA!H94</f>
        <v>480</v>
      </c>
      <c r="I34" s="616">
        <f t="shared" si="16"/>
        <v>5683.2</v>
      </c>
      <c r="J34" s="617">
        <f>MEM_LIMPEZA!I94</f>
        <v>9600</v>
      </c>
      <c r="K34" s="616">
        <f t="shared" si="17"/>
        <v>113664</v>
      </c>
      <c r="M34" s="618"/>
      <c r="N34" s="619">
        <f t="shared" si="18"/>
        <v>0.21082837033026536</v>
      </c>
      <c r="O34" s="620">
        <f>'CPU01'!$I$3</f>
        <v>9.7799999999999994</v>
      </c>
      <c r="P34" s="374"/>
      <c r="Q34" s="436">
        <f>IF(COUNTIF($A$11:A34,A34)=1,SUMIF($A:$A,A34,$J:$J),0)</f>
        <v>0</v>
      </c>
      <c r="R34" s="434">
        <f t="shared" si="19"/>
        <v>0</v>
      </c>
      <c r="S34" s="435">
        <f t="shared" si="13"/>
        <v>0</v>
      </c>
      <c r="T34" s="437" t="str">
        <f t="shared" si="14"/>
        <v>-</v>
      </c>
      <c r="V34" s="479"/>
      <c r="W34" s="426"/>
    </row>
    <row r="35" spans="1:23" ht="38.25" x14ac:dyDescent="0.25">
      <c r="A35" s="373" t="str">
        <f t="shared" ref="A35:A36" si="20">CONCATENATE(C35,D35)</f>
        <v>SICRO5914351</v>
      </c>
      <c r="B35" s="614" t="s">
        <v>26386</v>
      </c>
      <c r="C35" s="608" t="s">
        <v>26256</v>
      </c>
      <c r="D35" s="609">
        <v>5914351</v>
      </c>
      <c r="E35" s="610" t="str">
        <f>INDEX('Preços Serviços'!$D$6:$H$49,MATCH($A35,'Preços Serviços'!$A$6:$A$49,0),MATCH(E$7,'Preços Serviços'!$D$5:$H$5,0))</f>
        <v>Carga, manobra e descarga de agregados ou solos em caminhão basculante de 14 m³ - carga com carregadeira de 3,40 m³ e descarga livre</v>
      </c>
      <c r="F35" s="608" t="str">
        <f>INDEX('Preços Serviços'!$D$6:$H$49,MATCH($A35,'Preços Serviços'!$A$6:$A$49,0),MATCH(F$7,'Preços Serviços'!$D$5:$H$5,0))</f>
        <v>t</v>
      </c>
      <c r="G35" s="612">
        <f t="shared" si="15"/>
        <v>1.68</v>
      </c>
      <c r="H35" s="615">
        <f>MEM_LIMPEZA!H104</f>
        <v>68604</v>
      </c>
      <c r="I35" s="616">
        <f t="shared" si="16"/>
        <v>115254.72</v>
      </c>
      <c r="J35" s="617">
        <f>MEM_LIMPEZA!I104</f>
        <v>210681</v>
      </c>
      <c r="K35" s="616">
        <f t="shared" si="17"/>
        <v>353944.08</v>
      </c>
      <c r="L35" s="621"/>
      <c r="M35" s="618"/>
      <c r="N35" s="619">
        <f t="shared" si="18"/>
        <v>0.21082837033026536</v>
      </c>
      <c r="O35" s="620">
        <f>ROUND(INDEX('Preços Serviços'!$B$6:$H$49,MATCH($A35,'Preços Serviços'!$A$6:$A$49,0),MATCH("PREÇO UNITÁRIO CORRIGIDO",'Preços Serviços'!B$5:$H$5,0)),2)</f>
        <v>1.39</v>
      </c>
      <c r="P35" s="374"/>
      <c r="Q35" s="436">
        <f>IF(COUNTIF($A$11:A35,A35)=1,SUMIF($A:$A,A35,$J:$J),0)</f>
        <v>0</v>
      </c>
      <c r="R35" s="434">
        <f t="shared" si="19"/>
        <v>0</v>
      </c>
      <c r="S35" s="435">
        <f t="shared" si="13"/>
        <v>0</v>
      </c>
      <c r="T35" s="437" t="str">
        <f t="shared" si="14"/>
        <v>-</v>
      </c>
      <c r="V35" s="479"/>
      <c r="W35" s="426"/>
    </row>
    <row r="36" spans="1:23" s="375" customFormat="1" ht="26.25" thickBot="1" x14ac:dyDescent="0.3">
      <c r="A36" s="373" t="str">
        <f t="shared" si="20"/>
        <v>SICRO5901640</v>
      </c>
      <c r="B36" s="614" t="s">
        <v>26387</v>
      </c>
      <c r="C36" s="608" t="s">
        <v>26256</v>
      </c>
      <c r="D36" s="609">
        <v>5901640</v>
      </c>
      <c r="E36" s="610" t="str">
        <f>INDEX('Preços Serviços'!$D$6:$H$49,MATCH($A36,'Preços Serviços'!$A$6:$A$49,0),MATCH(E$7,'Preços Serviços'!$D$5:$H$5,0))</f>
        <v>Transporte com caminhão basculante com caçamba estanque com capacidade de 14 m³ - rodovia pavimentada</v>
      </c>
      <c r="F36" s="608" t="str">
        <f>INDEX('Preços Serviços'!$D$6:$H$49,MATCH($A36,'Preços Serviços'!$A$6:$A$49,0),MATCH(F$7,'Preços Serviços'!$D$5:$H$5,0))</f>
        <v>tkm</v>
      </c>
      <c r="G36" s="612">
        <f t="shared" si="15"/>
        <v>0.38</v>
      </c>
      <c r="H36" s="615">
        <f>MEM_LIMPEZA!H114</f>
        <v>1715100</v>
      </c>
      <c r="I36" s="616">
        <f t="shared" si="16"/>
        <v>651738</v>
      </c>
      <c r="J36" s="617">
        <f>MEM_LIMPEZA!I114</f>
        <v>5267025</v>
      </c>
      <c r="K36" s="616">
        <f t="shared" si="17"/>
        <v>2001469.5</v>
      </c>
      <c r="M36" s="618"/>
      <c r="N36" s="619">
        <f t="shared" si="18"/>
        <v>0.21082837033026536</v>
      </c>
      <c r="O36" s="620">
        <f>ROUND(INDEX('Preços Serviços'!$B$6:$H$49,MATCH($A36,'Preços Serviços'!$A$6:$A$49,0),MATCH("PREÇO UNITÁRIO CORRIGIDO",'Preços Serviços'!B$5:$H$5,0)),2)</f>
        <v>0.31</v>
      </c>
      <c r="Q36" s="436">
        <f>IF(COUNTIF($A$11:A36,A36)=1,SUMIF($A:$A,A36,$J:$J),0)</f>
        <v>0</v>
      </c>
      <c r="R36" s="434">
        <f t="shared" si="19"/>
        <v>0</v>
      </c>
      <c r="S36" s="435">
        <f t="shared" si="13"/>
        <v>0</v>
      </c>
      <c r="T36" s="437" t="str">
        <f t="shared" si="14"/>
        <v>-</v>
      </c>
      <c r="U36" s="430"/>
      <c r="V36" s="430"/>
      <c r="W36" s="430"/>
    </row>
    <row r="37" spans="1:23" ht="15.75" thickBot="1" x14ac:dyDescent="0.3">
      <c r="A37" s="373" t="str">
        <f t="shared" si="1"/>
        <v/>
      </c>
      <c r="B37" s="560"/>
      <c r="C37" s="561"/>
      <c r="D37" s="561"/>
      <c r="E37" s="562" t="s">
        <v>26459</v>
      </c>
      <c r="F37" s="563"/>
      <c r="G37" s="564"/>
      <c r="H37" s="565"/>
      <c r="I37" s="566">
        <f>SUBTOTAL(9,I38:I50)</f>
        <v>912837.64</v>
      </c>
      <c r="J37" s="567"/>
      <c r="K37" s="566">
        <f>SUBTOTAL(9,K38:K50)</f>
        <v>3080283.7199999997</v>
      </c>
      <c r="M37" s="585"/>
      <c r="N37" s="586"/>
      <c r="O37" s="566"/>
      <c r="P37" s="374"/>
      <c r="Q37" s="556"/>
      <c r="R37" s="557"/>
      <c r="S37" s="558"/>
      <c r="T37" s="559"/>
      <c r="V37" s="426"/>
      <c r="W37" s="426"/>
    </row>
    <row r="38" spans="1:23" x14ac:dyDescent="0.25">
      <c r="A38" s="373" t="str">
        <f t="shared" si="1"/>
        <v/>
      </c>
      <c r="B38" s="542">
        <v>1</v>
      </c>
      <c r="C38" s="543"/>
      <c r="D38" s="543"/>
      <c r="E38" s="544" t="s">
        <v>26234</v>
      </c>
      <c r="F38" s="545"/>
      <c r="G38" s="546"/>
      <c r="H38" s="547"/>
      <c r="I38" s="548">
        <f>SUBTOTAL(9,I39:I41)</f>
        <v>22895.609999999997</v>
      </c>
      <c r="J38" s="549"/>
      <c r="K38" s="548">
        <f>SUBTOTAL(9,K39:K41)</f>
        <v>45791.219999999994</v>
      </c>
      <c r="M38" s="587"/>
      <c r="N38" s="588"/>
      <c r="O38" s="548"/>
      <c r="P38" s="374"/>
      <c r="Q38" s="462"/>
      <c r="R38" s="463"/>
      <c r="S38" s="464"/>
      <c r="T38" s="465"/>
      <c r="V38" s="426"/>
      <c r="W38" s="426"/>
    </row>
    <row r="39" spans="1:23" x14ac:dyDescent="0.25">
      <c r="A39" s="373" t="str">
        <f t="shared" si="1"/>
        <v>CESAN7010100210</v>
      </c>
      <c r="B39" s="614" t="s">
        <v>3</v>
      </c>
      <c r="C39" s="608" t="s">
        <v>26237</v>
      </c>
      <c r="D39" s="609">
        <v>7010100210</v>
      </c>
      <c r="E39" s="610" t="str">
        <f>INDEX('Preços Serviços'!$D$6:$H$49,MATCH($A39,'Preços Serviços'!$A$6:$A$49,0),MATCH(E$7,'Preços Serviços'!$D$5:$H$5,0))</f>
        <v>Banheiro Quimico</v>
      </c>
      <c r="F39" s="608" t="str">
        <f>INDEX('Preços Serviços'!$D$6:$H$49,MATCH($A39,'Preços Serviços'!$A$6:$A$49,0),MATCH(F$7,'Preços Serviços'!$D$5:$H$5,0))</f>
        <v>unm</v>
      </c>
      <c r="G39" s="612">
        <f>ROUND(O39*(1+N39),2)</f>
        <v>1792.4</v>
      </c>
      <c r="H39" s="615">
        <f>MEM_LIMPEZA!H19</f>
        <v>12</v>
      </c>
      <c r="I39" s="616">
        <f>ROUND($G39*H39,2)</f>
        <v>21508.799999999999</v>
      </c>
      <c r="J39" s="617">
        <f>MEM_LIMPEZA!I19</f>
        <v>24</v>
      </c>
      <c r="K39" s="616">
        <f>ROUND($G39*J39,2)</f>
        <v>43017.599999999999</v>
      </c>
      <c r="M39" s="618"/>
      <c r="N39" s="619">
        <f>IF($M39=$J$5,$K$5,IF($M39=$J$6,$K$6,$K$4))</f>
        <v>0.21082837033026536</v>
      </c>
      <c r="O39" s="620">
        <f>ROUND(INDEX('Preços Serviços'!$B$6:$H$49,MATCH($A39,'Preços Serviços'!$A$6:$A$49,0),MATCH("PREÇO UNITÁRIO CORRIGIDO",'Preços Serviços'!B$5:$H$5,0)),2)</f>
        <v>1480.31</v>
      </c>
      <c r="P39" s="374"/>
      <c r="Q39" s="436">
        <f>IF(COUNTIF($A$11:A39,A39)=1,SUMIF($A:$A,A39,$J:$J),0)</f>
        <v>0</v>
      </c>
      <c r="R39" s="434">
        <f>ROUND(Q39*G39,2)</f>
        <v>0</v>
      </c>
      <c r="S39" s="435">
        <f>R39/$R$79</f>
        <v>0</v>
      </c>
      <c r="T39" s="437" t="str">
        <f>IFERROR(VLOOKUP(R39,$Q$3:$R$5,2,1),"-")</f>
        <v>-</v>
      </c>
      <c r="V39" s="478"/>
      <c r="W39" s="426"/>
    </row>
    <row r="40" spans="1:23" ht="25.5" x14ac:dyDescent="0.25">
      <c r="A40" s="373" t="str">
        <f t="shared" si="1"/>
        <v>SICRO5212556</v>
      </c>
      <c r="B40" s="614" t="s">
        <v>4</v>
      </c>
      <c r="C40" s="608" t="s">
        <v>26256</v>
      </c>
      <c r="D40" s="609">
        <v>5212556</v>
      </c>
      <c r="E40" s="610" t="str">
        <f>INDEX('Preços Serviços'!$D$6:$H$49,MATCH($A40,'Preços Serviços'!$A$6:$A$49,0),MATCH(E$7,'Preços Serviços'!$D$5:$H$5,0))</f>
        <v>Placa para sinalização de obras montada em cavalete metálico - 1,00 x 1,00 m</v>
      </c>
      <c r="F40" s="608" t="str">
        <f>INDEX('Preços Serviços'!$D$6:$H$49,MATCH($A40,'Preços Serviços'!$A$6:$A$49,0),MATCH(F$7,'Preços Serviços'!$D$5:$H$5,0))</f>
        <v>und</v>
      </c>
      <c r="G40" s="612">
        <f>ROUND(O40*(1+N40),2)</f>
        <v>53.57</v>
      </c>
      <c r="H40" s="615">
        <f>MEM_LIMPEZA!H28</f>
        <v>3</v>
      </c>
      <c r="I40" s="616">
        <f>ROUND($G40*H40,2)</f>
        <v>160.71</v>
      </c>
      <c r="J40" s="617">
        <f>MEM_LIMPEZA!I28</f>
        <v>6</v>
      </c>
      <c r="K40" s="616">
        <f>ROUND($G40*J40,2)</f>
        <v>321.42</v>
      </c>
      <c r="M40" s="618"/>
      <c r="N40" s="619">
        <f>IF($M40=$J$5,$K$5,IF($M40=$J$6,$K$6,$K$4))</f>
        <v>0.21082837033026536</v>
      </c>
      <c r="O40" s="620">
        <f>ROUND(INDEX('Preços Serviços'!$B$6:$H$49,MATCH($A40,'Preços Serviços'!$A$6:$A$49,0),MATCH("PREÇO UNITÁRIO CORRIGIDO",'Preços Serviços'!B$5:$H$5,0)),2)</f>
        <v>44.24</v>
      </c>
      <c r="P40" s="374"/>
      <c r="Q40" s="436">
        <f>IF(COUNTIF($A$11:A40,A40)=1,SUMIF($A:$A,A40,$J:$J),0)</f>
        <v>0</v>
      </c>
      <c r="R40" s="434">
        <f>ROUND(Q40*G40,2)</f>
        <v>0</v>
      </c>
      <c r="S40" s="435">
        <f>R40/$R$79</f>
        <v>0</v>
      </c>
      <c r="T40" s="437" t="str">
        <f>IFERROR(VLOOKUP(R40,$Q$3:$R$5,2,1),"-")</f>
        <v>-</v>
      </c>
      <c r="V40" s="426"/>
      <c r="W40" s="426"/>
    </row>
    <row r="41" spans="1:23" x14ac:dyDescent="0.25">
      <c r="A41" s="373" t="str">
        <f t="shared" si="1"/>
        <v>DER-ROD42046</v>
      </c>
      <c r="B41" s="614" t="s">
        <v>26359</v>
      </c>
      <c r="C41" s="608" t="s">
        <v>26254</v>
      </c>
      <c r="D41" s="609">
        <v>42046</v>
      </c>
      <c r="E41" s="610" t="str">
        <f>INDEX('Preços Serviços'!$D$6:$H$49,MATCH($A41,'Preços Serviços'!$A$6:$A$49,0),MATCH(E$7,'Preços Serviços'!$D$5:$H$5,0))</f>
        <v>Cones para sinalização, fornecimento e colocação</v>
      </c>
      <c r="F41" s="608" t="str">
        <f>INDEX('Preços Serviços'!$D$6:$H$49,MATCH($A41,'Preços Serviços'!$A$6:$A$49,0),MATCH(F$7,'Preços Serviços'!$D$5:$H$5,0))</f>
        <v>und</v>
      </c>
      <c r="G41" s="612">
        <f>ROUND(O41*(1+N41),2)</f>
        <v>122.61</v>
      </c>
      <c r="H41" s="615">
        <f>MEM_LIMPEZA!H37</f>
        <v>10</v>
      </c>
      <c r="I41" s="616">
        <f>ROUND($G41*H41,2)</f>
        <v>1226.0999999999999</v>
      </c>
      <c r="J41" s="617">
        <f>MEM_LIMPEZA!I37</f>
        <v>20</v>
      </c>
      <c r="K41" s="616">
        <f>ROUND($G41*J41,2)</f>
        <v>2452.1999999999998</v>
      </c>
      <c r="M41" s="618"/>
      <c r="N41" s="619">
        <f>IF($M41=$J$5,$K$5,IF($M41=$J$6,$K$6,$K$4))</f>
        <v>0.21082837033026536</v>
      </c>
      <c r="O41" s="620">
        <f>ROUND(INDEX('Preços Serviços'!$B$6:$H$49,MATCH($A41,'Preços Serviços'!$A$6:$A$49,0),MATCH("PREÇO UNITÁRIO CORRIGIDO",'Preços Serviços'!B$5:$H$5,0)),2)</f>
        <v>101.26</v>
      </c>
      <c r="P41" s="374"/>
      <c r="Q41" s="436">
        <f>IF(COUNTIF($A$11:A41,A41)=1,SUMIF($A:$A,A41,$J:$J),0)</f>
        <v>0</v>
      </c>
      <c r="R41" s="434">
        <f>ROUND(Q41*G41,2)</f>
        <v>0</v>
      </c>
      <c r="S41" s="435">
        <f>R41/$R$79</f>
        <v>0</v>
      </c>
      <c r="T41" s="437" t="str">
        <f>IFERROR(VLOOKUP(R41,$Q$3:$R$5,2,1),"-")</f>
        <v>-</v>
      </c>
      <c r="V41" s="426"/>
      <c r="W41" s="426"/>
    </row>
    <row r="42" spans="1:23" x14ac:dyDescent="0.25">
      <c r="A42" s="373" t="str">
        <f t="shared" si="1"/>
        <v/>
      </c>
      <c r="B42" s="483">
        <v>2</v>
      </c>
      <c r="C42" s="484"/>
      <c r="D42" s="484"/>
      <c r="E42" s="485" t="s">
        <v>26334</v>
      </c>
      <c r="F42" s="486"/>
      <c r="G42" s="503"/>
      <c r="H42" s="505"/>
      <c r="I42" s="488">
        <f>SUBTOTAL(9,I43:I50)</f>
        <v>889942.03</v>
      </c>
      <c r="J42" s="504"/>
      <c r="K42" s="488">
        <f>SUBTOTAL(9,K43:K50)</f>
        <v>3034492.5</v>
      </c>
      <c r="L42" s="438"/>
      <c r="M42" s="589"/>
      <c r="N42" s="487"/>
      <c r="O42" s="488"/>
      <c r="P42" s="374"/>
      <c r="Q42" s="466"/>
      <c r="R42" s="467"/>
      <c r="S42" s="467"/>
      <c r="T42" s="468"/>
      <c r="V42" s="426"/>
      <c r="W42" s="426"/>
    </row>
    <row r="43" spans="1:23" s="375" customFormat="1" ht="25.5" x14ac:dyDescent="0.25">
      <c r="A43" s="373" t="str">
        <f t="shared" ref="A43:A48" si="21">CONCATENATE(C43,D43)</f>
        <v>SICRO1619003</v>
      </c>
      <c r="B43" s="614" t="s">
        <v>7</v>
      </c>
      <c r="C43" s="608" t="s">
        <v>26256</v>
      </c>
      <c r="D43" s="609">
        <v>1619003</v>
      </c>
      <c r="E43" s="610" t="str">
        <f>INDEX('Preços Serviços'!$D$6:$H$49,MATCH($A43,'Preços Serviços'!$A$6:$A$49,0),MATCH(E$7,'Preços Serviços'!$D$5:$H$5,0))</f>
        <v>Demolição mecânica de concreto armado, com escavadeira hidráulica com martelo hidráulico - sem reaproveitamento</v>
      </c>
      <c r="F43" s="608" t="str">
        <f>INDEX('Preços Serviços'!$D$6:$H$49,MATCH($A43,'Preços Serviços'!$A$6:$A$49,0),MATCH(F$7,'Preços Serviços'!$D$5:$H$5,0))</f>
        <v>m3</v>
      </c>
      <c r="G43" s="612">
        <f>ROUND(O43*(1+N43),2)</f>
        <v>75.099999999999994</v>
      </c>
      <c r="H43" s="615">
        <f>MEM_LIMPEZA!H42</f>
        <v>196.88</v>
      </c>
      <c r="I43" s="616">
        <f>ROUND($G43*H43,2)</f>
        <v>14785.69</v>
      </c>
      <c r="J43" s="617">
        <f>MEM_LIMPEZA!I42</f>
        <v>656.25</v>
      </c>
      <c r="K43" s="616">
        <f>ROUND($G43*J43,2)</f>
        <v>49284.38</v>
      </c>
      <c r="M43" s="618"/>
      <c r="N43" s="619">
        <f>IF($M43=$J$5,$K$5,IF($M43=$J$6,$K$6,$K$4))</f>
        <v>0.21082837033026536</v>
      </c>
      <c r="O43" s="620">
        <f>ROUND(INDEX('Preços Serviços'!$B$6:$H$49,MATCH($A43,'Preços Serviços'!$A$6:$A$49,0),MATCH("PREÇO UNITÁRIO CORRIGIDO",'Preços Serviços'!B$5:$H$5,0)),2)</f>
        <v>62.02</v>
      </c>
      <c r="Q43" s="436">
        <f>IF(COUNTIF($A$11:A43,A43)=1,SUMIF($A:$A,A43,$J:$J),0)</f>
        <v>0</v>
      </c>
      <c r="R43" s="434">
        <f>ROUND(Q43*G43,2)</f>
        <v>0</v>
      </c>
      <c r="S43" s="435">
        <f t="shared" ref="S43:S50" si="22">R43/$R$79</f>
        <v>0</v>
      </c>
      <c r="T43" s="437" t="str">
        <f t="shared" ref="T43:T50" si="23">IFERROR(VLOOKUP(R43,$Q$3:$R$5,2,1),"-")</f>
        <v>-</v>
      </c>
      <c r="U43" s="430"/>
      <c r="V43" s="430"/>
      <c r="W43" s="430"/>
    </row>
    <row r="44" spans="1:23" s="375" customFormat="1" ht="25.5" x14ac:dyDescent="0.25">
      <c r="A44" s="373" t="str">
        <f t="shared" si="21"/>
        <v>SICRO1716639</v>
      </c>
      <c r="B44" s="614" t="s">
        <v>26208</v>
      </c>
      <c r="C44" s="608" t="s">
        <v>26256</v>
      </c>
      <c r="D44" s="609">
        <v>1716639</v>
      </c>
      <c r="E44" s="610" t="str">
        <f>INDEX('Preços Serviços'!$D$6:$H$49,MATCH($A44,'Preços Serviços'!$A$6:$A$49,0),MATCH(E$7,'Preços Serviços'!$D$5:$H$5,0))</f>
        <v>Derrocagem subaquática de material de 3ª categoria - malha de 4,0 m² - perfuração e detonação - plataforma com duas torres de perfuração</v>
      </c>
      <c r="F44" s="608" t="str">
        <f>INDEX('Preços Serviços'!$D$6:$H$49,MATCH($A44,'Preços Serviços'!$A$6:$A$49,0),MATCH(F$7,'Preços Serviços'!$D$5:$H$5,0))</f>
        <v>m3</v>
      </c>
      <c r="G44" s="612">
        <f>ROUND(O44*(1+N44),2)</f>
        <v>39.64</v>
      </c>
      <c r="H44" s="615">
        <f>MEM_LIMPEZA!H55</f>
        <v>0</v>
      </c>
      <c r="I44" s="616">
        <f>ROUND($G44*H44,2)</f>
        <v>0</v>
      </c>
      <c r="J44" s="617">
        <f>MEM_LIMPEZA!I55</f>
        <v>480</v>
      </c>
      <c r="K44" s="616">
        <f>ROUND($G44*J44,2)</f>
        <v>19027.2</v>
      </c>
      <c r="M44" s="618"/>
      <c r="N44" s="619">
        <f>IF($M44=$J$5,$K$5,IF($M44=$J$6,$K$6,$K$4))</f>
        <v>0.21082837033026536</v>
      </c>
      <c r="O44" s="620">
        <f>ROUND(INDEX('Preços Serviços'!$B$6:$H$49,MATCH($A44,'Preços Serviços'!$A$6:$A$49,0),MATCH("PREÇO UNITÁRIO CORRIGIDO",'Preços Serviços'!B$5:$H$5,0)),2)</f>
        <v>32.74</v>
      </c>
      <c r="Q44" s="436">
        <f>IF(COUNTIF($A$11:A48,A44)=1,SUMIF($A:$A,A44,$J:$J),0)</f>
        <v>0</v>
      </c>
      <c r="R44" s="434">
        <f>ROUND(Q44*G44,2)</f>
        <v>0</v>
      </c>
      <c r="S44" s="435">
        <f t="shared" si="22"/>
        <v>0</v>
      </c>
      <c r="T44" s="437" t="str">
        <f t="shared" si="23"/>
        <v>-</v>
      </c>
      <c r="U44" s="430"/>
      <c r="V44" s="430"/>
      <c r="W44" s="430"/>
    </row>
    <row r="45" spans="1:23" x14ac:dyDescent="0.25">
      <c r="A45" s="373" t="str">
        <f t="shared" si="21"/>
        <v>SICRO5502663</v>
      </c>
      <c r="B45" s="614" t="s">
        <v>26382</v>
      </c>
      <c r="C45" s="608" t="s">
        <v>26256</v>
      </c>
      <c r="D45" s="609">
        <v>5502663</v>
      </c>
      <c r="E45" s="610" t="str">
        <f>INDEX('Preços Serviços'!$D$6:$H$49,MATCH($A45,'Preços Serviços'!$A$6:$A$49,0),MATCH(E$7,'Preços Serviços'!$D$5:$H$5,0))</f>
        <v>Escavação e transporte de material de 3ª categoria - DMT de 0 a 50 m</v>
      </c>
      <c r="F45" s="608" t="str">
        <f>INDEX('Preços Serviços'!$D$6:$H$49,MATCH($A45,'Preços Serviços'!$A$6:$A$49,0),MATCH(F$7,'Preços Serviços'!$D$5:$H$5,0))</f>
        <v>m3</v>
      </c>
      <c r="G45" s="612">
        <f>ROUND(O45*(1+N45),2)</f>
        <v>27.43</v>
      </c>
      <c r="H45" s="615">
        <f>MEM_LIMPEZA!H65</f>
        <v>676.88</v>
      </c>
      <c r="I45" s="616">
        <f>ROUND($G45*H45,2)</f>
        <v>18566.82</v>
      </c>
      <c r="J45" s="617">
        <f>MEM_LIMPEZA!I65</f>
        <v>5936.25</v>
      </c>
      <c r="K45" s="616">
        <f>ROUND($G45*J45,2)</f>
        <v>162831.34</v>
      </c>
      <c r="M45" s="618"/>
      <c r="N45" s="619">
        <f>IF($M45=$J$5,$K$5,IF($M45=$J$6,$K$6,$K$4))</f>
        <v>0.21082837033026536</v>
      </c>
      <c r="O45" s="620">
        <f>ROUND(INDEX('Preços Serviços'!$B$6:$H$49,MATCH($A45,'Preços Serviços'!$A$6:$A$49,0),MATCH("PREÇO UNITÁRIO CORRIGIDO",'Preços Serviços'!B$5:$H$5,0)),2)</f>
        <v>22.65</v>
      </c>
      <c r="P45" s="374"/>
      <c r="Q45" s="436">
        <f>IF(COUNTIF($A$11:A48,A45)=1,SUMIF($A:$A,A45,$J:$J),0)</f>
        <v>0</v>
      </c>
      <c r="R45" s="434">
        <f>ROUND(Q45*G45,2)</f>
        <v>0</v>
      </c>
      <c r="S45" s="435">
        <f t="shared" si="22"/>
        <v>0</v>
      </c>
      <c r="T45" s="437" t="str">
        <f t="shared" si="23"/>
        <v>-</v>
      </c>
      <c r="V45" s="479"/>
      <c r="W45" s="426"/>
    </row>
    <row r="46" spans="1:23" s="375" customFormat="1" ht="25.5" x14ac:dyDescent="0.25">
      <c r="A46" s="373" t="str">
        <f t="shared" si="21"/>
        <v>SICRO1917680</v>
      </c>
      <c r="B46" s="614" t="s">
        <v>26383</v>
      </c>
      <c r="C46" s="608" t="s">
        <v>26256</v>
      </c>
      <c r="D46" s="609">
        <v>1917680</v>
      </c>
      <c r="E46" s="610" t="str">
        <f>INDEX('Preços Serviços'!$D$6:$H$49,MATCH($A46,'Preços Serviços'!$A$6:$A$49,0),MATCH(E$7,'Preços Serviços'!$D$5:$H$5,0))</f>
        <v>Dragagem de material de 1ª categoria com escavadeira hidráulica - capacidade de caçamba de 1,56 m³ - DMT 0 a 50 m</v>
      </c>
      <c r="F46" s="608" t="str">
        <f>INDEX('Preços Serviços'!$D$6:$H$49,MATCH($A46,'Preços Serviços'!$A$6:$A$49,0),MATCH(F$7,'Preços Serviços'!$D$5:$H$5,0))</f>
        <v>m3</v>
      </c>
      <c r="G46" s="612">
        <f t="shared" ref="G46:G50" si="24">ROUND(O46*(1+N46),2)</f>
        <v>2</v>
      </c>
      <c r="H46" s="615">
        <f>MEM_LIMPEZA!H75</f>
        <v>38400</v>
      </c>
      <c r="I46" s="616">
        <f t="shared" ref="I46:I50" si="25">ROUND($G46*H46,2)</f>
        <v>76800</v>
      </c>
      <c r="J46" s="617">
        <f>MEM_LIMPEZA!I75</f>
        <v>96000</v>
      </c>
      <c r="K46" s="616">
        <f t="shared" ref="K46:K50" si="26">ROUND($G46*J46,2)</f>
        <v>192000</v>
      </c>
      <c r="M46" s="618"/>
      <c r="N46" s="619">
        <f t="shared" ref="N46:N50" si="27">IF($M46=$J$5,$K$5,IF($M46=$J$6,$K$6,$K$4))</f>
        <v>0.21082837033026536</v>
      </c>
      <c r="O46" s="620">
        <f>ROUND(INDEX('Preços Serviços'!$B$6:$H$49,MATCH($A46,'Preços Serviços'!$A$6:$A$49,0),MATCH("PREÇO UNITÁRIO CORRIGIDO",'Preços Serviços'!B$5:$H$5,0)),2)</f>
        <v>1.65</v>
      </c>
      <c r="Q46" s="436">
        <f>IF(COUNTIF($A$11:A46,A46)=1,SUMIF($A:$A,A46,$J:$J),0)</f>
        <v>0</v>
      </c>
      <c r="R46" s="434">
        <f t="shared" ref="R46:R50" si="28">ROUND(Q46*G46,2)</f>
        <v>0</v>
      </c>
      <c r="S46" s="435">
        <f t="shared" si="22"/>
        <v>0</v>
      </c>
      <c r="T46" s="437" t="str">
        <f t="shared" si="23"/>
        <v>-</v>
      </c>
      <c r="U46" s="430"/>
      <c r="V46" s="430"/>
      <c r="W46" s="430"/>
    </row>
    <row r="47" spans="1:23" ht="38.25" x14ac:dyDescent="0.25">
      <c r="A47" s="373" t="str">
        <f t="shared" si="21"/>
        <v>SICRO1917656</v>
      </c>
      <c r="B47" s="614" t="s">
        <v>26384</v>
      </c>
      <c r="C47" s="608" t="s">
        <v>26256</v>
      </c>
      <c r="D47" s="609">
        <v>1917656</v>
      </c>
      <c r="E47" s="610" t="str">
        <f>INDEX('Preços Serviços'!$D$6:$H$49,MATCH($A47,'Preços Serviços'!$A$6:$A$49,0),MATCH(E$7,'Preços Serviços'!$D$5:$H$5,0))</f>
        <v>Dragagem de material de 1ª categoria com dragline - caçamba de 2,1 m³ - caminho de serviço em revestimento primário - DMT 400 a 600 m - com caminhão de 14 m³ e carregadeira</v>
      </c>
      <c r="F47" s="608" t="str">
        <f>INDEX('Preços Serviços'!$D$6:$H$49,MATCH($A47,'Preços Serviços'!$A$6:$A$49,0),MATCH(F$7,'Preços Serviços'!$D$5:$H$5,0))</f>
        <v>m3</v>
      </c>
      <c r="G47" s="612">
        <f t="shared" si="24"/>
        <v>14.82</v>
      </c>
      <c r="H47" s="615">
        <f>MEM_LIMPEZA!H85</f>
        <v>480</v>
      </c>
      <c r="I47" s="616">
        <f t="shared" si="25"/>
        <v>7113.6</v>
      </c>
      <c r="J47" s="617">
        <f>MEM_LIMPEZA!I85</f>
        <v>9600</v>
      </c>
      <c r="K47" s="616">
        <f t="shared" si="26"/>
        <v>142272</v>
      </c>
      <c r="M47" s="618"/>
      <c r="N47" s="619">
        <f t="shared" si="27"/>
        <v>0.21082837033026536</v>
      </c>
      <c r="O47" s="620">
        <f>ROUND(INDEX('Preços Serviços'!$B$6:$H$49,MATCH($A47,'Preços Serviços'!$A$6:$A$49,0),MATCH("PREÇO UNITÁRIO CORRIGIDO",'Preços Serviços'!B$5:$H$5,0)),2)</f>
        <v>12.24</v>
      </c>
      <c r="P47" s="374"/>
      <c r="Q47" s="436">
        <f>IF(COUNTIF($A$11:A47,A47)=1,SUMIF($A:$A,A47,$J:$J),0)</f>
        <v>0</v>
      </c>
      <c r="R47" s="434">
        <f t="shared" si="28"/>
        <v>0</v>
      </c>
      <c r="S47" s="435">
        <f t="shared" si="22"/>
        <v>0</v>
      </c>
      <c r="T47" s="437" t="str">
        <f t="shared" si="23"/>
        <v>-</v>
      </c>
      <c r="V47" s="479"/>
      <c r="W47" s="426"/>
    </row>
    <row r="48" spans="1:23" ht="51" x14ac:dyDescent="0.25">
      <c r="A48" s="373" t="str">
        <f t="shared" si="21"/>
        <v>CPU1</v>
      </c>
      <c r="B48" s="614" t="s">
        <v>26385</v>
      </c>
      <c r="C48" s="608" t="s">
        <v>28</v>
      </c>
      <c r="D48" s="609">
        <v>1</v>
      </c>
      <c r="E48" s="610" t="str">
        <f>'CPU01'!$B$3</f>
        <v>Dragagem de material de 1ª categoria com equipamento anfíbio, com utilização do canal de escoamento do corpo hídrico como caminho de serviço, incluso transporte do material dragado até a margem disponível para deposição</v>
      </c>
      <c r="F48" s="611" t="str">
        <f>'CPU01'!$H$3</f>
        <v>m3</v>
      </c>
      <c r="G48" s="612">
        <f t="shared" si="24"/>
        <v>11.84</v>
      </c>
      <c r="H48" s="615">
        <f>MEM_LIMPEZA!H95</f>
        <v>480</v>
      </c>
      <c r="I48" s="616">
        <f t="shared" si="25"/>
        <v>5683.2</v>
      </c>
      <c r="J48" s="617">
        <f>MEM_LIMPEZA!I95</f>
        <v>9600</v>
      </c>
      <c r="K48" s="616">
        <f t="shared" si="26"/>
        <v>113664</v>
      </c>
      <c r="M48" s="618"/>
      <c r="N48" s="619">
        <f t="shared" si="27"/>
        <v>0.21082837033026536</v>
      </c>
      <c r="O48" s="620">
        <f>'CPU01'!$I$3</f>
        <v>9.7799999999999994</v>
      </c>
      <c r="P48" s="374"/>
      <c r="Q48" s="436">
        <f>IF(COUNTIF($A$11:A48,A48)=1,SUMIF($A:$A,A48,$J:$J),0)</f>
        <v>0</v>
      </c>
      <c r="R48" s="434">
        <f t="shared" si="28"/>
        <v>0</v>
      </c>
      <c r="S48" s="435">
        <f t="shared" si="22"/>
        <v>0</v>
      </c>
      <c r="T48" s="437" t="str">
        <f t="shared" si="23"/>
        <v>-</v>
      </c>
      <c r="V48" s="479"/>
      <c r="W48" s="426"/>
    </row>
    <row r="49" spans="1:23" ht="38.25" x14ac:dyDescent="0.25">
      <c r="A49" s="373" t="str">
        <f t="shared" ref="A49:A50" si="29">CONCATENATE(C49,D49)</f>
        <v>SICRO5914351</v>
      </c>
      <c r="B49" s="614" t="s">
        <v>26386</v>
      </c>
      <c r="C49" s="608" t="s">
        <v>26256</v>
      </c>
      <c r="D49" s="609">
        <v>5914351</v>
      </c>
      <c r="E49" s="610" t="str">
        <f>INDEX('Preços Serviços'!$D$6:$H$49,MATCH($A49,'Preços Serviços'!$A$6:$A$49,0),MATCH(E$7,'Preços Serviços'!$D$5:$H$5,0))</f>
        <v>Carga, manobra e descarga de agregados ou solos em caminhão basculante de 14 m³ - carga com carregadeira de 3,40 m³ e descarga livre</v>
      </c>
      <c r="F49" s="608" t="str">
        <f>INDEX('Preços Serviços'!$D$6:$H$49,MATCH($A49,'Preços Serviços'!$A$6:$A$49,0),MATCH(F$7,'Preços Serviços'!$D$5:$H$5,0))</f>
        <v>t</v>
      </c>
      <c r="G49" s="612">
        <f t="shared" si="24"/>
        <v>1.68</v>
      </c>
      <c r="H49" s="615">
        <f>MEM_LIMPEZA!H105</f>
        <v>68604</v>
      </c>
      <c r="I49" s="616">
        <f t="shared" si="25"/>
        <v>115254.72</v>
      </c>
      <c r="J49" s="617">
        <f>MEM_LIMPEZA!I105</f>
        <v>210681</v>
      </c>
      <c r="K49" s="616">
        <f t="shared" si="26"/>
        <v>353944.08</v>
      </c>
      <c r="L49" s="621"/>
      <c r="M49" s="618"/>
      <c r="N49" s="619">
        <f t="shared" si="27"/>
        <v>0.21082837033026536</v>
      </c>
      <c r="O49" s="620">
        <f>ROUND(INDEX('Preços Serviços'!$B$6:$H$49,MATCH($A49,'Preços Serviços'!$A$6:$A$49,0),MATCH("PREÇO UNITÁRIO CORRIGIDO",'Preços Serviços'!B$5:$H$5,0)),2)</f>
        <v>1.39</v>
      </c>
      <c r="P49" s="374"/>
      <c r="Q49" s="436">
        <f>IF(COUNTIF($A$11:A49,A49)=1,SUMIF($A:$A,A49,$J:$J),0)</f>
        <v>0</v>
      </c>
      <c r="R49" s="434">
        <f t="shared" si="28"/>
        <v>0</v>
      </c>
      <c r="S49" s="435">
        <f t="shared" si="22"/>
        <v>0</v>
      </c>
      <c r="T49" s="437" t="str">
        <f t="shared" si="23"/>
        <v>-</v>
      </c>
      <c r="V49" s="479"/>
      <c r="W49" s="426"/>
    </row>
    <row r="50" spans="1:23" s="375" customFormat="1" ht="26.25" thickBot="1" x14ac:dyDescent="0.3">
      <c r="A50" s="373" t="str">
        <f t="shared" si="29"/>
        <v>SICRO5901640</v>
      </c>
      <c r="B50" s="614" t="s">
        <v>26387</v>
      </c>
      <c r="C50" s="608" t="s">
        <v>26256</v>
      </c>
      <c r="D50" s="609">
        <v>5901640</v>
      </c>
      <c r="E50" s="610" t="str">
        <f>INDEX('Preços Serviços'!$D$6:$H$49,MATCH($A50,'Preços Serviços'!$A$6:$A$49,0),MATCH(E$7,'Preços Serviços'!$D$5:$H$5,0))</f>
        <v>Transporte com caminhão basculante com caçamba estanque com capacidade de 14 m³ - rodovia pavimentada</v>
      </c>
      <c r="F50" s="608" t="str">
        <f>INDEX('Preços Serviços'!$D$6:$H$49,MATCH($A50,'Preços Serviços'!$A$6:$A$49,0),MATCH(F$7,'Preços Serviços'!$D$5:$H$5,0))</f>
        <v>tkm</v>
      </c>
      <c r="G50" s="612">
        <f t="shared" si="24"/>
        <v>0.38</v>
      </c>
      <c r="H50" s="615">
        <f>MEM_LIMPEZA!H115</f>
        <v>1715100</v>
      </c>
      <c r="I50" s="616">
        <f t="shared" si="25"/>
        <v>651738</v>
      </c>
      <c r="J50" s="617">
        <f>MEM_LIMPEZA!I115</f>
        <v>5267025</v>
      </c>
      <c r="K50" s="616">
        <f t="shared" si="26"/>
        <v>2001469.5</v>
      </c>
      <c r="M50" s="618"/>
      <c r="N50" s="619">
        <f t="shared" si="27"/>
        <v>0.21082837033026536</v>
      </c>
      <c r="O50" s="620">
        <f>ROUND(INDEX('Preços Serviços'!$B$6:$H$49,MATCH($A50,'Preços Serviços'!$A$6:$A$49,0),MATCH("PREÇO UNITÁRIO CORRIGIDO",'Preços Serviços'!B$5:$H$5,0)),2)</f>
        <v>0.31</v>
      </c>
      <c r="Q50" s="436">
        <f>IF(COUNTIF($A$11:A50,A50)=1,SUMIF($A:$A,A50,$J:$J),0)</f>
        <v>0</v>
      </c>
      <c r="R50" s="434">
        <f t="shared" si="28"/>
        <v>0</v>
      </c>
      <c r="S50" s="435">
        <f t="shared" si="22"/>
        <v>0</v>
      </c>
      <c r="T50" s="437" t="str">
        <f t="shared" si="23"/>
        <v>-</v>
      </c>
      <c r="U50" s="430"/>
      <c r="V50" s="430"/>
      <c r="W50" s="430"/>
    </row>
    <row r="51" spans="1:23" ht="15.75" thickBot="1" x14ac:dyDescent="0.3">
      <c r="A51" s="373" t="str">
        <f t="shared" ref="A51:A56" si="30">CONCATENATE(C51,D51)</f>
        <v/>
      </c>
      <c r="B51" s="560"/>
      <c r="C51" s="561"/>
      <c r="D51" s="561"/>
      <c r="E51" s="562" t="s">
        <v>26460</v>
      </c>
      <c r="F51" s="563"/>
      <c r="G51" s="564"/>
      <c r="H51" s="565"/>
      <c r="I51" s="566">
        <f>SUBTOTAL(9,I52:I64)</f>
        <v>1344965.3199999998</v>
      </c>
      <c r="J51" s="567"/>
      <c r="K51" s="566">
        <f>SUBTOTAL(9,K52:K64)</f>
        <v>4554714.12</v>
      </c>
      <c r="M51" s="585"/>
      <c r="N51" s="586"/>
      <c r="O51" s="566"/>
      <c r="P51" s="374"/>
      <c r="Q51" s="556"/>
      <c r="R51" s="557"/>
      <c r="S51" s="558"/>
      <c r="T51" s="559"/>
      <c r="V51" s="426"/>
      <c r="W51" s="426"/>
    </row>
    <row r="52" spans="1:23" x14ac:dyDescent="0.25">
      <c r="A52" s="373" t="str">
        <f t="shared" si="30"/>
        <v/>
      </c>
      <c r="B52" s="542">
        <v>1</v>
      </c>
      <c r="C52" s="543"/>
      <c r="D52" s="543"/>
      <c r="E52" s="544" t="s">
        <v>26234</v>
      </c>
      <c r="F52" s="545"/>
      <c r="G52" s="546"/>
      <c r="H52" s="547"/>
      <c r="I52" s="548">
        <f>SUBTOTAL(9,I53:I55)</f>
        <v>22895.609999999997</v>
      </c>
      <c r="J52" s="549"/>
      <c r="K52" s="548">
        <f>SUBTOTAL(9,K53:K55)</f>
        <v>45791.219999999994</v>
      </c>
      <c r="M52" s="587"/>
      <c r="N52" s="588"/>
      <c r="O52" s="548"/>
      <c r="P52" s="374"/>
      <c r="Q52" s="462"/>
      <c r="R52" s="463"/>
      <c r="S52" s="464"/>
      <c r="T52" s="465"/>
      <c r="V52" s="426"/>
      <c r="W52" s="426"/>
    </row>
    <row r="53" spans="1:23" x14ac:dyDescent="0.25">
      <c r="A53" s="373" t="str">
        <f t="shared" si="30"/>
        <v>CESAN7010100210</v>
      </c>
      <c r="B53" s="614" t="s">
        <v>3</v>
      </c>
      <c r="C53" s="608" t="s">
        <v>26237</v>
      </c>
      <c r="D53" s="609">
        <v>7010100210</v>
      </c>
      <c r="E53" s="610" t="str">
        <f>INDEX('Preços Serviços'!$D$6:$H$49,MATCH($A53,'Preços Serviços'!$A$6:$A$49,0),MATCH(E$7,'Preços Serviços'!$D$5:$H$5,0))</f>
        <v>Banheiro Quimico</v>
      </c>
      <c r="F53" s="608" t="str">
        <f>INDEX('Preços Serviços'!$D$6:$H$49,MATCH($A53,'Preços Serviços'!$A$6:$A$49,0),MATCH(F$7,'Preços Serviços'!$D$5:$H$5,0))</f>
        <v>unm</v>
      </c>
      <c r="G53" s="612">
        <f>ROUND(O53*(1+N53),2)</f>
        <v>1792.4</v>
      </c>
      <c r="H53" s="615">
        <f>MEM_LIMPEZA!H20</f>
        <v>12</v>
      </c>
      <c r="I53" s="616">
        <f>ROUND($G53*H53,2)</f>
        <v>21508.799999999999</v>
      </c>
      <c r="J53" s="617">
        <f>MEM_LIMPEZA!I20</f>
        <v>24</v>
      </c>
      <c r="K53" s="616">
        <f>ROUND($G53*J53,2)</f>
        <v>43017.599999999999</v>
      </c>
      <c r="M53" s="618"/>
      <c r="N53" s="619">
        <f>IF($M53=$J$5,$K$5,IF($M53=$J$6,$K$6,$K$4))</f>
        <v>0.21082837033026536</v>
      </c>
      <c r="O53" s="620">
        <f>ROUND(INDEX('Preços Serviços'!$B$6:$H$49,MATCH($A53,'Preços Serviços'!$A$6:$A$49,0),MATCH("PREÇO UNITÁRIO CORRIGIDO",'Preços Serviços'!B$5:$H$5,0)),2)</f>
        <v>1480.31</v>
      </c>
      <c r="P53" s="374"/>
      <c r="Q53" s="436">
        <f>IF(COUNTIF($A$11:A53,A53)=1,SUMIF($A:$A,A53,$J:$J),0)</f>
        <v>0</v>
      </c>
      <c r="R53" s="434">
        <f>ROUND(Q53*G53,2)</f>
        <v>0</v>
      </c>
      <c r="S53" s="435">
        <f>R53/$R$79</f>
        <v>0</v>
      </c>
      <c r="T53" s="437" t="str">
        <f>IFERROR(VLOOKUP(R53,$Q$3:$R$5,2,1),"-")</f>
        <v>-</v>
      </c>
      <c r="V53" s="478"/>
      <c r="W53" s="426"/>
    </row>
    <row r="54" spans="1:23" ht="25.5" x14ac:dyDescent="0.25">
      <c r="A54" s="373" t="str">
        <f t="shared" si="30"/>
        <v>SICRO5212556</v>
      </c>
      <c r="B54" s="614" t="s">
        <v>4</v>
      </c>
      <c r="C54" s="608" t="s">
        <v>26256</v>
      </c>
      <c r="D54" s="609">
        <v>5212556</v>
      </c>
      <c r="E54" s="610" t="str">
        <f>INDEX('Preços Serviços'!$D$6:$H$49,MATCH($A54,'Preços Serviços'!$A$6:$A$49,0),MATCH(E$7,'Preços Serviços'!$D$5:$H$5,0))</f>
        <v>Placa para sinalização de obras montada em cavalete metálico - 1,00 x 1,00 m</v>
      </c>
      <c r="F54" s="608" t="str">
        <f>INDEX('Preços Serviços'!$D$6:$H$49,MATCH($A54,'Preços Serviços'!$A$6:$A$49,0),MATCH(F$7,'Preços Serviços'!$D$5:$H$5,0))</f>
        <v>und</v>
      </c>
      <c r="G54" s="612">
        <f>ROUND(O54*(1+N54),2)</f>
        <v>53.57</v>
      </c>
      <c r="H54" s="615">
        <f>MEM_LIMPEZA!H29</f>
        <v>3</v>
      </c>
      <c r="I54" s="616">
        <f>ROUND($G54*H54,2)</f>
        <v>160.71</v>
      </c>
      <c r="J54" s="617">
        <f>MEM_LIMPEZA!I29</f>
        <v>6</v>
      </c>
      <c r="K54" s="616">
        <f>ROUND($G54*J54,2)</f>
        <v>321.42</v>
      </c>
      <c r="M54" s="618"/>
      <c r="N54" s="619">
        <f>IF($M54=$J$5,$K$5,IF($M54=$J$6,$K$6,$K$4))</f>
        <v>0.21082837033026536</v>
      </c>
      <c r="O54" s="620">
        <f>ROUND(INDEX('Preços Serviços'!$B$6:$H$49,MATCH($A54,'Preços Serviços'!$A$6:$A$49,0),MATCH("PREÇO UNITÁRIO CORRIGIDO",'Preços Serviços'!B$5:$H$5,0)),2)</f>
        <v>44.24</v>
      </c>
      <c r="P54" s="374"/>
      <c r="Q54" s="436">
        <f>IF(COUNTIF($A$11:A54,A54)=1,SUMIF($A:$A,A54,$J:$J),0)</f>
        <v>0</v>
      </c>
      <c r="R54" s="434">
        <f>ROUND(Q54*G54,2)</f>
        <v>0</v>
      </c>
      <c r="S54" s="435">
        <f>R54/$R$79</f>
        <v>0</v>
      </c>
      <c r="T54" s="437" t="str">
        <f>IFERROR(VLOOKUP(R54,$Q$3:$R$5,2,1),"-")</f>
        <v>-</v>
      </c>
      <c r="V54" s="426"/>
      <c r="W54" s="426"/>
    </row>
    <row r="55" spans="1:23" x14ac:dyDescent="0.25">
      <c r="A55" s="373" t="str">
        <f t="shared" si="30"/>
        <v>DER-ROD42046</v>
      </c>
      <c r="B55" s="614" t="s">
        <v>26359</v>
      </c>
      <c r="C55" s="608" t="s">
        <v>26254</v>
      </c>
      <c r="D55" s="609">
        <v>42046</v>
      </c>
      <c r="E55" s="610" t="str">
        <f>INDEX('Preços Serviços'!$D$6:$H$49,MATCH($A55,'Preços Serviços'!$A$6:$A$49,0),MATCH(E$7,'Preços Serviços'!$D$5:$H$5,0))</f>
        <v>Cones para sinalização, fornecimento e colocação</v>
      </c>
      <c r="F55" s="608" t="str">
        <f>INDEX('Preços Serviços'!$D$6:$H$49,MATCH($A55,'Preços Serviços'!$A$6:$A$49,0),MATCH(F$7,'Preços Serviços'!$D$5:$H$5,0))</f>
        <v>und</v>
      </c>
      <c r="G55" s="612">
        <f>ROUND(O55*(1+N55),2)</f>
        <v>122.61</v>
      </c>
      <c r="H55" s="615">
        <f>MEM_LIMPEZA!H38</f>
        <v>10</v>
      </c>
      <c r="I55" s="616">
        <f>ROUND($G55*H55,2)</f>
        <v>1226.0999999999999</v>
      </c>
      <c r="J55" s="617">
        <f>MEM_LIMPEZA!I38</f>
        <v>20</v>
      </c>
      <c r="K55" s="616">
        <f>ROUND($G55*J55,2)</f>
        <v>2452.1999999999998</v>
      </c>
      <c r="M55" s="618"/>
      <c r="N55" s="619">
        <f>IF($M55=$J$5,$K$5,IF($M55=$J$6,$K$6,$K$4))</f>
        <v>0.21082837033026536</v>
      </c>
      <c r="O55" s="620">
        <f>ROUND(INDEX('Preços Serviços'!$B$6:$H$49,MATCH($A55,'Preços Serviços'!$A$6:$A$49,0),MATCH("PREÇO UNITÁRIO CORRIGIDO",'Preços Serviços'!B$5:$H$5,0)),2)</f>
        <v>101.26</v>
      </c>
      <c r="P55" s="374"/>
      <c r="Q55" s="436">
        <f>IF(COUNTIF($A$11:A55,A55)=1,SUMIF($A:$A,A55,$J:$J),0)</f>
        <v>0</v>
      </c>
      <c r="R55" s="434">
        <f>ROUND(Q55*G55,2)</f>
        <v>0</v>
      </c>
      <c r="S55" s="435">
        <f>R55/$R$79</f>
        <v>0</v>
      </c>
      <c r="T55" s="437" t="str">
        <f>IFERROR(VLOOKUP(R55,$Q$3:$R$5,2,1),"-")</f>
        <v>-</v>
      </c>
      <c r="V55" s="426"/>
      <c r="W55" s="426"/>
    </row>
    <row r="56" spans="1:23" x14ac:dyDescent="0.25">
      <c r="A56" s="373" t="str">
        <f t="shared" si="30"/>
        <v/>
      </c>
      <c r="B56" s="483">
        <v>2</v>
      </c>
      <c r="C56" s="484"/>
      <c r="D56" s="484"/>
      <c r="E56" s="485" t="s">
        <v>26334</v>
      </c>
      <c r="F56" s="486"/>
      <c r="G56" s="503"/>
      <c r="H56" s="505"/>
      <c r="I56" s="488">
        <f>SUBTOTAL(9,I57:I64)</f>
        <v>1322069.71</v>
      </c>
      <c r="J56" s="504"/>
      <c r="K56" s="488">
        <f>SUBTOTAL(9,K57:K64)</f>
        <v>4508922.9000000004</v>
      </c>
      <c r="L56" s="438"/>
      <c r="M56" s="589"/>
      <c r="N56" s="487"/>
      <c r="O56" s="488"/>
      <c r="P56" s="374"/>
      <c r="Q56" s="466"/>
      <c r="R56" s="467"/>
      <c r="S56" s="467"/>
      <c r="T56" s="468"/>
      <c r="V56" s="426"/>
      <c r="W56" s="426"/>
    </row>
    <row r="57" spans="1:23" s="375" customFormat="1" ht="25.5" x14ac:dyDescent="0.25">
      <c r="A57" s="373" t="str">
        <f t="shared" ref="A57:A62" si="31">CONCATENATE(C57,D57)</f>
        <v>SICRO1619003</v>
      </c>
      <c r="B57" s="614" t="s">
        <v>7</v>
      </c>
      <c r="C57" s="608" t="s">
        <v>26256</v>
      </c>
      <c r="D57" s="609">
        <v>1619003</v>
      </c>
      <c r="E57" s="610" t="str">
        <f>INDEX('Preços Serviços'!$D$6:$H$49,MATCH($A57,'Preços Serviços'!$A$6:$A$49,0),MATCH(E$7,'Preços Serviços'!$D$5:$H$5,0))</f>
        <v>Demolição mecânica de concreto armado, com escavadeira hidráulica com martelo hidráulico - sem reaproveitamento</v>
      </c>
      <c r="F57" s="608" t="str">
        <f>INDEX('Preços Serviços'!$D$6:$H$49,MATCH($A57,'Preços Serviços'!$A$6:$A$49,0),MATCH(F$7,'Preços Serviços'!$D$5:$H$5,0))</f>
        <v>m3</v>
      </c>
      <c r="G57" s="612">
        <f>ROUND(O57*(1+N57),2)</f>
        <v>75.099999999999994</v>
      </c>
      <c r="H57" s="615">
        <f>MEM_LIMPEZA!H42</f>
        <v>196.88</v>
      </c>
      <c r="I57" s="616">
        <f>ROUND($G57*H57,2)</f>
        <v>14785.69</v>
      </c>
      <c r="J57" s="617">
        <f>MEM_LIMPEZA!I42</f>
        <v>656.25</v>
      </c>
      <c r="K57" s="616">
        <f>ROUND($G57*J57,2)</f>
        <v>49284.38</v>
      </c>
      <c r="M57" s="618"/>
      <c r="N57" s="619">
        <f>IF($M57=$J$5,$K$5,IF($M57=$J$6,$K$6,$K$4))</f>
        <v>0.21082837033026536</v>
      </c>
      <c r="O57" s="620">
        <f>ROUND(INDEX('Preços Serviços'!$B$6:$H$49,MATCH($A57,'Preços Serviços'!$A$6:$A$49,0),MATCH("PREÇO UNITÁRIO CORRIGIDO",'Preços Serviços'!B$5:$H$5,0)),2)</f>
        <v>62.02</v>
      </c>
      <c r="Q57" s="436">
        <f>IF(COUNTIF($A$11:A57,A57)=1,SUMIF($A:$A,A57,$J:$J),0)</f>
        <v>0</v>
      </c>
      <c r="R57" s="434">
        <f>ROUND(Q57*G57,2)</f>
        <v>0</v>
      </c>
      <c r="S57" s="435">
        <f t="shared" ref="S57:S64" si="32">R57/$R$79</f>
        <v>0</v>
      </c>
      <c r="T57" s="437" t="str">
        <f t="shared" ref="T57:T64" si="33">IFERROR(VLOOKUP(R57,$Q$3:$R$5,2,1),"-")</f>
        <v>-</v>
      </c>
      <c r="U57" s="430"/>
      <c r="V57" s="430"/>
      <c r="W57" s="430"/>
    </row>
    <row r="58" spans="1:23" s="375" customFormat="1" ht="25.5" x14ac:dyDescent="0.25">
      <c r="A58" s="373" t="str">
        <f t="shared" si="31"/>
        <v>SICRO1716639</v>
      </c>
      <c r="B58" s="614" t="s">
        <v>26208</v>
      </c>
      <c r="C58" s="608" t="s">
        <v>26256</v>
      </c>
      <c r="D58" s="609">
        <v>1716639</v>
      </c>
      <c r="E58" s="610" t="str">
        <f>INDEX('Preços Serviços'!$D$6:$H$49,MATCH($A58,'Preços Serviços'!$A$6:$A$49,0),MATCH(E$7,'Preços Serviços'!$D$5:$H$5,0))</f>
        <v>Derrocagem subaquática de material de 3ª categoria - malha de 4,0 m² - perfuração e detonação - plataforma com duas torres de perfuração</v>
      </c>
      <c r="F58" s="608" t="str">
        <f>INDEX('Preços Serviços'!$D$6:$H$49,MATCH($A58,'Preços Serviços'!$A$6:$A$49,0),MATCH(F$7,'Preços Serviços'!$D$5:$H$5,0))</f>
        <v>m3</v>
      </c>
      <c r="G58" s="612">
        <f>ROUND(O58*(1+N58),2)</f>
        <v>39.64</v>
      </c>
      <c r="H58" s="615">
        <f>MEM_LIMPEZA!H56</f>
        <v>0</v>
      </c>
      <c r="I58" s="616">
        <f>ROUND($G58*H58,2)</f>
        <v>0</v>
      </c>
      <c r="J58" s="617">
        <f>MEM_LIMPEZA!I56</f>
        <v>720</v>
      </c>
      <c r="K58" s="616">
        <f>ROUND($G58*J58,2)</f>
        <v>28540.799999999999</v>
      </c>
      <c r="M58" s="618"/>
      <c r="N58" s="619">
        <f>IF($M58=$J$5,$K$5,IF($M58=$J$6,$K$6,$K$4))</f>
        <v>0.21082837033026536</v>
      </c>
      <c r="O58" s="620">
        <f>ROUND(INDEX('Preços Serviços'!$B$6:$H$49,MATCH($A58,'Preços Serviços'!$A$6:$A$49,0),MATCH("PREÇO UNITÁRIO CORRIGIDO",'Preços Serviços'!B$5:$H$5,0)),2)</f>
        <v>32.74</v>
      </c>
      <c r="Q58" s="436">
        <f>IF(COUNTIF($A$11:A62,A58)=1,SUMIF($A:$A,A58,$J:$J),0)</f>
        <v>0</v>
      </c>
      <c r="R58" s="434">
        <f>ROUND(Q58*G58,2)</f>
        <v>0</v>
      </c>
      <c r="S58" s="435">
        <f t="shared" si="32"/>
        <v>0</v>
      </c>
      <c r="T58" s="437" t="str">
        <f t="shared" si="33"/>
        <v>-</v>
      </c>
      <c r="U58" s="430"/>
      <c r="V58" s="430"/>
      <c r="W58" s="430"/>
    </row>
    <row r="59" spans="1:23" x14ac:dyDescent="0.25">
      <c r="A59" s="373" t="str">
        <f t="shared" si="31"/>
        <v>SICRO5502663</v>
      </c>
      <c r="B59" s="614" t="s">
        <v>26382</v>
      </c>
      <c r="C59" s="608" t="s">
        <v>26256</v>
      </c>
      <c r="D59" s="609">
        <v>5502663</v>
      </c>
      <c r="E59" s="610" t="str">
        <f>INDEX('Preços Serviços'!$D$6:$H$49,MATCH($A59,'Preços Serviços'!$A$6:$A$49,0),MATCH(E$7,'Preços Serviços'!$D$5:$H$5,0))</f>
        <v>Escavação e transporte de material de 3ª categoria - DMT de 0 a 50 m</v>
      </c>
      <c r="F59" s="608" t="str">
        <f>INDEX('Preços Serviços'!$D$6:$H$49,MATCH($A59,'Preços Serviços'!$A$6:$A$49,0),MATCH(F$7,'Preços Serviços'!$D$5:$H$5,0))</f>
        <v>m3</v>
      </c>
      <c r="G59" s="612">
        <f>ROUND(O59*(1+N59),2)</f>
        <v>27.43</v>
      </c>
      <c r="H59" s="615">
        <f>MEM_LIMPEZA!H66</f>
        <v>916.88</v>
      </c>
      <c r="I59" s="616">
        <f>ROUND($G59*H59,2)</f>
        <v>25150.02</v>
      </c>
      <c r="J59" s="617">
        <f>MEM_LIMPEZA!I66</f>
        <v>8576.25</v>
      </c>
      <c r="K59" s="616">
        <f>ROUND($G59*J59,2)</f>
        <v>235246.54</v>
      </c>
      <c r="M59" s="618"/>
      <c r="N59" s="619">
        <f>IF($M59=$J$5,$K$5,IF($M59=$J$6,$K$6,$K$4))</f>
        <v>0.21082837033026536</v>
      </c>
      <c r="O59" s="620">
        <f>ROUND(INDEX('Preços Serviços'!$B$6:$H$49,MATCH($A59,'Preços Serviços'!$A$6:$A$49,0),MATCH("PREÇO UNITÁRIO CORRIGIDO",'Preços Serviços'!B$5:$H$5,0)),2)</f>
        <v>22.65</v>
      </c>
      <c r="P59" s="374"/>
      <c r="Q59" s="436">
        <f>IF(COUNTIF($A$11:A62,A59)=1,SUMIF($A:$A,A59,$J:$J),0)</f>
        <v>0</v>
      </c>
      <c r="R59" s="434">
        <f>ROUND(Q59*G59,2)</f>
        <v>0</v>
      </c>
      <c r="S59" s="435">
        <f t="shared" si="32"/>
        <v>0</v>
      </c>
      <c r="T59" s="437" t="str">
        <f t="shared" si="33"/>
        <v>-</v>
      </c>
      <c r="V59" s="479"/>
      <c r="W59" s="426"/>
    </row>
    <row r="60" spans="1:23" s="375" customFormat="1" ht="25.5" x14ac:dyDescent="0.25">
      <c r="A60" s="373" t="str">
        <f t="shared" si="31"/>
        <v>SICRO1917680</v>
      </c>
      <c r="B60" s="614" t="s">
        <v>26383</v>
      </c>
      <c r="C60" s="608" t="s">
        <v>26256</v>
      </c>
      <c r="D60" s="609">
        <v>1917680</v>
      </c>
      <c r="E60" s="610" t="str">
        <f>INDEX('Preços Serviços'!$D$6:$H$49,MATCH($A60,'Preços Serviços'!$A$6:$A$49,0),MATCH(E$7,'Preços Serviços'!$D$5:$H$5,0))</f>
        <v>Dragagem de material de 1ª categoria com escavadeira hidráulica - capacidade de caçamba de 1,56 m³ - DMT 0 a 50 m</v>
      </c>
      <c r="F60" s="608" t="str">
        <f>INDEX('Preços Serviços'!$D$6:$H$49,MATCH($A60,'Preços Serviços'!$A$6:$A$49,0),MATCH(F$7,'Preços Serviços'!$D$5:$H$5,0))</f>
        <v>m3</v>
      </c>
      <c r="G60" s="612">
        <f t="shared" ref="G60:G64" si="34">ROUND(O60*(1+N60),2)</f>
        <v>2</v>
      </c>
      <c r="H60" s="615">
        <f>MEM_LIMPEZA!H76</f>
        <v>57600</v>
      </c>
      <c r="I60" s="616">
        <f t="shared" ref="I60:I64" si="35">ROUND($G60*H60,2)</f>
        <v>115200</v>
      </c>
      <c r="J60" s="617">
        <f>MEM_LIMPEZA!I76</f>
        <v>144000</v>
      </c>
      <c r="K60" s="616">
        <f t="shared" ref="K60:K64" si="36">ROUND($G60*J60,2)</f>
        <v>288000</v>
      </c>
      <c r="M60" s="618"/>
      <c r="N60" s="619">
        <f t="shared" ref="N60:N64" si="37">IF($M60=$J$5,$K$5,IF($M60=$J$6,$K$6,$K$4))</f>
        <v>0.21082837033026536</v>
      </c>
      <c r="O60" s="620">
        <f>ROUND(INDEX('Preços Serviços'!$B$6:$H$49,MATCH($A60,'Preços Serviços'!$A$6:$A$49,0),MATCH("PREÇO UNITÁRIO CORRIGIDO",'Preços Serviços'!B$5:$H$5,0)),2)</f>
        <v>1.65</v>
      </c>
      <c r="Q60" s="436">
        <f>IF(COUNTIF($A$11:A60,A60)=1,SUMIF($A:$A,A60,$J:$J),0)</f>
        <v>0</v>
      </c>
      <c r="R60" s="434">
        <f t="shared" ref="R60:R64" si="38">ROUND(Q60*G60,2)</f>
        <v>0</v>
      </c>
      <c r="S60" s="435">
        <f t="shared" si="32"/>
        <v>0</v>
      </c>
      <c r="T60" s="437" t="str">
        <f t="shared" si="33"/>
        <v>-</v>
      </c>
      <c r="U60" s="430"/>
      <c r="V60" s="430"/>
      <c r="W60" s="430"/>
    </row>
    <row r="61" spans="1:23" ht="38.25" x14ac:dyDescent="0.25">
      <c r="A61" s="373" t="str">
        <f t="shared" si="31"/>
        <v>SICRO1917656</v>
      </c>
      <c r="B61" s="614" t="s">
        <v>26384</v>
      </c>
      <c r="C61" s="608" t="s">
        <v>26256</v>
      </c>
      <c r="D61" s="609">
        <v>1917656</v>
      </c>
      <c r="E61" s="610" t="str">
        <f>INDEX('Preços Serviços'!$D$6:$H$49,MATCH($A61,'Preços Serviços'!$A$6:$A$49,0),MATCH(E$7,'Preços Serviços'!$D$5:$H$5,0))</f>
        <v>Dragagem de material de 1ª categoria com dragline - caçamba de 2,1 m³ - caminho de serviço em revestimento primário - DMT 400 a 600 m - com caminhão de 14 m³ e carregadeira</v>
      </c>
      <c r="F61" s="608" t="str">
        <f>INDEX('Preços Serviços'!$D$6:$H$49,MATCH($A61,'Preços Serviços'!$A$6:$A$49,0),MATCH(F$7,'Preços Serviços'!$D$5:$H$5,0))</f>
        <v>m3</v>
      </c>
      <c r="G61" s="612">
        <f t="shared" si="34"/>
        <v>14.82</v>
      </c>
      <c r="H61" s="615">
        <f>MEM_LIMPEZA!H86</f>
        <v>720</v>
      </c>
      <c r="I61" s="616">
        <f t="shared" si="35"/>
        <v>10670.4</v>
      </c>
      <c r="J61" s="617">
        <f>MEM_LIMPEZA!I86</f>
        <v>14400</v>
      </c>
      <c r="K61" s="616">
        <f t="shared" si="36"/>
        <v>213408</v>
      </c>
      <c r="M61" s="618"/>
      <c r="N61" s="619">
        <f t="shared" si="37"/>
        <v>0.21082837033026536</v>
      </c>
      <c r="O61" s="620">
        <f>ROUND(INDEX('Preços Serviços'!$B$6:$H$49,MATCH($A61,'Preços Serviços'!$A$6:$A$49,0),MATCH("PREÇO UNITÁRIO CORRIGIDO",'Preços Serviços'!B$5:$H$5,0)),2)</f>
        <v>12.24</v>
      </c>
      <c r="P61" s="374"/>
      <c r="Q61" s="436">
        <f>IF(COUNTIF($A$11:A61,A61)=1,SUMIF($A:$A,A61,$J:$J),0)</f>
        <v>0</v>
      </c>
      <c r="R61" s="434">
        <f t="shared" si="38"/>
        <v>0</v>
      </c>
      <c r="S61" s="435">
        <f t="shared" si="32"/>
        <v>0</v>
      </c>
      <c r="T61" s="437" t="str">
        <f t="shared" si="33"/>
        <v>-</v>
      </c>
      <c r="V61" s="479"/>
      <c r="W61" s="426"/>
    </row>
    <row r="62" spans="1:23" ht="51" x14ac:dyDescent="0.25">
      <c r="A62" s="373" t="str">
        <f t="shared" si="31"/>
        <v>CPU1</v>
      </c>
      <c r="B62" s="614" t="s">
        <v>26385</v>
      </c>
      <c r="C62" s="608" t="s">
        <v>28</v>
      </c>
      <c r="D62" s="609">
        <v>1</v>
      </c>
      <c r="E62" s="610" t="str">
        <f>'CPU01'!$B$3</f>
        <v>Dragagem de material de 1ª categoria com equipamento anfíbio, com utilização do canal de escoamento do corpo hídrico como caminho de serviço, incluso transporte do material dragado até a margem disponível para deposição</v>
      </c>
      <c r="F62" s="611" t="str">
        <f>'CPU01'!$H$3</f>
        <v>m3</v>
      </c>
      <c r="G62" s="612">
        <f t="shared" si="34"/>
        <v>11.84</v>
      </c>
      <c r="H62" s="615">
        <f>MEM_LIMPEZA!H96</f>
        <v>720</v>
      </c>
      <c r="I62" s="616">
        <f t="shared" si="35"/>
        <v>8524.7999999999993</v>
      </c>
      <c r="J62" s="617">
        <f>MEM_LIMPEZA!I96</f>
        <v>14400</v>
      </c>
      <c r="K62" s="616">
        <f t="shared" si="36"/>
        <v>170496</v>
      </c>
      <c r="M62" s="618"/>
      <c r="N62" s="619">
        <f t="shared" si="37"/>
        <v>0.21082837033026536</v>
      </c>
      <c r="O62" s="620">
        <f>'CPU01'!$I$3</f>
        <v>9.7799999999999994</v>
      </c>
      <c r="P62" s="374"/>
      <c r="Q62" s="436">
        <f>IF(COUNTIF($A$11:A62,A62)=1,SUMIF($A:$A,A62,$J:$J),0)</f>
        <v>0</v>
      </c>
      <c r="R62" s="434">
        <f t="shared" si="38"/>
        <v>0</v>
      </c>
      <c r="S62" s="435">
        <f t="shared" si="32"/>
        <v>0</v>
      </c>
      <c r="T62" s="437" t="str">
        <f t="shared" si="33"/>
        <v>-</v>
      </c>
      <c r="V62" s="479"/>
      <c r="W62" s="426"/>
    </row>
    <row r="63" spans="1:23" ht="38.25" x14ac:dyDescent="0.25">
      <c r="A63" s="373" t="str">
        <f t="shared" ref="A63:A64" si="39">CONCATENATE(C63,D63)</f>
        <v>SICRO5914351</v>
      </c>
      <c r="B63" s="614" t="s">
        <v>26386</v>
      </c>
      <c r="C63" s="608" t="s">
        <v>26256</v>
      </c>
      <c r="D63" s="609">
        <v>5914351</v>
      </c>
      <c r="E63" s="610" t="str">
        <f>INDEX('Preços Serviços'!$D$6:$H$49,MATCH($A63,'Preços Serviços'!$A$6:$A$49,0),MATCH(E$7,'Preços Serviços'!$D$5:$H$5,0))</f>
        <v>Carga, manobra e descarga de agregados ou solos em caminhão basculante de 14 m³ - carga com carregadeira de 3,40 m³ e descarga livre</v>
      </c>
      <c r="F63" s="608" t="str">
        <f>INDEX('Preços Serviços'!$D$6:$H$49,MATCH($A63,'Preços Serviços'!$A$6:$A$49,0),MATCH(F$7,'Preços Serviços'!$D$5:$H$5,0))</f>
        <v>t</v>
      </c>
      <c r="G63" s="612">
        <f t="shared" si="34"/>
        <v>1.68</v>
      </c>
      <c r="H63" s="615">
        <f>MEM_LIMPEZA!H106</f>
        <v>102660</v>
      </c>
      <c r="I63" s="616">
        <f t="shared" si="35"/>
        <v>172468.8</v>
      </c>
      <c r="J63" s="617">
        <f>MEM_LIMPEZA!I106</f>
        <v>315201</v>
      </c>
      <c r="K63" s="616">
        <f t="shared" si="36"/>
        <v>529537.68000000005</v>
      </c>
      <c r="L63" s="621"/>
      <c r="M63" s="618"/>
      <c r="N63" s="619">
        <f t="shared" si="37"/>
        <v>0.21082837033026536</v>
      </c>
      <c r="O63" s="620">
        <f>ROUND(INDEX('Preços Serviços'!$B$6:$H$49,MATCH($A63,'Preços Serviços'!$A$6:$A$49,0),MATCH("PREÇO UNITÁRIO CORRIGIDO",'Preços Serviços'!B$5:$H$5,0)),2)</f>
        <v>1.39</v>
      </c>
      <c r="P63" s="374"/>
      <c r="Q63" s="436">
        <f>IF(COUNTIF($A$11:A63,A63)=1,SUMIF($A:$A,A63,$J:$J),0)</f>
        <v>0</v>
      </c>
      <c r="R63" s="434">
        <f t="shared" si="38"/>
        <v>0</v>
      </c>
      <c r="S63" s="435">
        <f t="shared" si="32"/>
        <v>0</v>
      </c>
      <c r="T63" s="437" t="str">
        <f t="shared" si="33"/>
        <v>-</v>
      </c>
      <c r="V63" s="479"/>
      <c r="W63" s="426"/>
    </row>
    <row r="64" spans="1:23" s="375" customFormat="1" ht="26.25" thickBot="1" x14ac:dyDescent="0.3">
      <c r="A64" s="373" t="str">
        <f t="shared" si="39"/>
        <v>SICRO5901640</v>
      </c>
      <c r="B64" s="614" t="s">
        <v>26387</v>
      </c>
      <c r="C64" s="608" t="s">
        <v>26256</v>
      </c>
      <c r="D64" s="609">
        <v>5901640</v>
      </c>
      <c r="E64" s="610" t="str">
        <f>INDEX('Preços Serviços'!$D$6:$H$49,MATCH($A64,'Preços Serviços'!$A$6:$A$49,0),MATCH(E$7,'Preços Serviços'!$D$5:$H$5,0))</f>
        <v>Transporte com caminhão basculante com caçamba estanque com capacidade de 14 m³ - rodovia pavimentada</v>
      </c>
      <c r="F64" s="608" t="str">
        <f>INDEX('Preços Serviços'!$D$6:$H$49,MATCH($A64,'Preços Serviços'!$A$6:$A$49,0),MATCH(F$7,'Preços Serviços'!$D$5:$H$5,0))</f>
        <v>tkm</v>
      </c>
      <c r="G64" s="612">
        <f t="shared" si="34"/>
        <v>0.38</v>
      </c>
      <c r="H64" s="615">
        <f>MEM_LIMPEZA!H116</f>
        <v>2566500</v>
      </c>
      <c r="I64" s="616">
        <f t="shared" si="35"/>
        <v>975270</v>
      </c>
      <c r="J64" s="617">
        <f>MEM_LIMPEZA!I116</f>
        <v>7880025</v>
      </c>
      <c r="K64" s="616">
        <f t="shared" si="36"/>
        <v>2994409.5</v>
      </c>
      <c r="M64" s="618"/>
      <c r="N64" s="619">
        <f t="shared" si="37"/>
        <v>0.21082837033026536</v>
      </c>
      <c r="O64" s="620">
        <f>ROUND(INDEX('Preços Serviços'!$B$6:$H$49,MATCH($A64,'Preços Serviços'!$A$6:$A$49,0),MATCH("PREÇO UNITÁRIO CORRIGIDO",'Preços Serviços'!B$5:$H$5,0)),2)</f>
        <v>0.31</v>
      </c>
      <c r="Q64" s="436">
        <f>IF(COUNTIF($A$11:A64,A64)=1,SUMIF($A:$A,A64,$J:$J),0)</f>
        <v>0</v>
      </c>
      <c r="R64" s="434">
        <f t="shared" si="38"/>
        <v>0</v>
      </c>
      <c r="S64" s="435">
        <f t="shared" si="32"/>
        <v>0</v>
      </c>
      <c r="T64" s="437" t="str">
        <f t="shared" si="33"/>
        <v>-</v>
      </c>
      <c r="U64" s="430"/>
      <c r="V64" s="430"/>
      <c r="W64" s="430"/>
    </row>
    <row r="65" spans="1:23" ht="15.75" thickBot="1" x14ac:dyDescent="0.3">
      <c r="A65" s="373" t="str">
        <f t="shared" si="1"/>
        <v/>
      </c>
      <c r="B65" s="560"/>
      <c r="C65" s="561"/>
      <c r="D65" s="561"/>
      <c r="E65" s="562" t="s">
        <v>26461</v>
      </c>
      <c r="F65" s="563"/>
      <c r="G65" s="564"/>
      <c r="H65" s="565"/>
      <c r="I65" s="566">
        <f>SUBTOTAL(9,I66:I78)</f>
        <v>1507013.2</v>
      </c>
      <c r="J65" s="567"/>
      <c r="K65" s="566">
        <f>SUBTOTAL(9,K66:K78)</f>
        <v>5107625.5199999996</v>
      </c>
      <c r="M65" s="585"/>
      <c r="N65" s="586"/>
      <c r="O65" s="566"/>
      <c r="P65" s="374"/>
      <c r="Q65" s="556"/>
      <c r="R65" s="557"/>
      <c r="S65" s="558"/>
      <c r="T65" s="559"/>
      <c r="V65" s="426"/>
      <c r="W65" s="426"/>
    </row>
    <row r="66" spans="1:23" x14ac:dyDescent="0.25">
      <c r="A66" s="373" t="str">
        <f t="shared" ref="A66:A70" si="40">CONCATENATE(C66,D66)</f>
        <v/>
      </c>
      <c r="B66" s="542">
        <v>1</v>
      </c>
      <c r="C66" s="543"/>
      <c r="D66" s="543"/>
      <c r="E66" s="544" t="s">
        <v>26234</v>
      </c>
      <c r="F66" s="545"/>
      <c r="G66" s="546"/>
      <c r="H66" s="547"/>
      <c r="I66" s="548">
        <f>SUBTOTAL(9,I67:I69)</f>
        <v>22895.609999999997</v>
      </c>
      <c r="J66" s="549"/>
      <c r="K66" s="548">
        <f>SUBTOTAL(9,K67:K69)</f>
        <v>45791.219999999994</v>
      </c>
      <c r="M66" s="587"/>
      <c r="N66" s="588"/>
      <c r="O66" s="548"/>
      <c r="P66" s="374"/>
      <c r="Q66" s="462"/>
      <c r="R66" s="463"/>
      <c r="S66" s="464"/>
      <c r="T66" s="465"/>
      <c r="V66" s="426"/>
      <c r="W66" s="426"/>
    </row>
    <row r="67" spans="1:23" x14ac:dyDescent="0.25">
      <c r="A67" s="373" t="str">
        <f t="shared" si="40"/>
        <v>CESAN7010100210</v>
      </c>
      <c r="B67" s="614" t="s">
        <v>3</v>
      </c>
      <c r="C67" s="608" t="s">
        <v>26237</v>
      </c>
      <c r="D67" s="609">
        <v>7010100210</v>
      </c>
      <c r="E67" s="610" t="str">
        <f>INDEX('Preços Serviços'!$D$6:$H$49,MATCH($A67,'Preços Serviços'!$A$6:$A$49,0),MATCH(E$7,'Preços Serviços'!$D$5:$H$5,0))</f>
        <v>Banheiro Quimico</v>
      </c>
      <c r="F67" s="608" t="str">
        <f>INDEX('Preços Serviços'!$D$6:$H$49,MATCH($A67,'Preços Serviços'!$A$6:$A$49,0),MATCH(F$7,'Preços Serviços'!$D$5:$H$5,0))</f>
        <v>unm</v>
      </c>
      <c r="G67" s="612">
        <f>ROUND(O67*(1+N67),2)</f>
        <v>1792.4</v>
      </c>
      <c r="H67" s="615">
        <f>MEM_LIMPEZA!H21</f>
        <v>12</v>
      </c>
      <c r="I67" s="616">
        <f>ROUND($G67*H67,2)</f>
        <v>21508.799999999999</v>
      </c>
      <c r="J67" s="617">
        <f>MEM_LIMPEZA!I21</f>
        <v>24</v>
      </c>
      <c r="K67" s="616">
        <f>ROUND($G67*J67,2)</f>
        <v>43017.599999999999</v>
      </c>
      <c r="M67" s="618"/>
      <c r="N67" s="619">
        <f>IF($M67=$J$5,$K$5,IF($M67=$J$6,$K$6,$K$4))</f>
        <v>0.21082837033026536</v>
      </c>
      <c r="O67" s="620">
        <f>ROUND(INDEX('Preços Serviços'!$B$6:$H$49,MATCH($A67,'Preços Serviços'!$A$6:$A$49,0),MATCH("PREÇO UNITÁRIO CORRIGIDO",'Preços Serviços'!B$5:$H$5,0)),2)</f>
        <v>1480.31</v>
      </c>
      <c r="P67" s="374"/>
      <c r="Q67" s="436">
        <f>IF(COUNTIF($A$11:A67,A67)=1,SUMIF($A:$A,A67,$J:$J),0)</f>
        <v>0</v>
      </c>
      <c r="R67" s="434">
        <f>ROUND(Q67*G67,2)</f>
        <v>0</v>
      </c>
      <c r="S67" s="435">
        <f>R67/$R$79</f>
        <v>0</v>
      </c>
      <c r="T67" s="437" t="str">
        <f>IFERROR(VLOOKUP(R67,$Q$3:$R$5,2,1),"-")</f>
        <v>-</v>
      </c>
      <c r="V67" s="478"/>
      <c r="W67" s="426"/>
    </row>
    <row r="68" spans="1:23" ht="25.5" x14ac:dyDescent="0.25">
      <c r="A68" s="373" t="str">
        <f t="shared" si="40"/>
        <v>SICRO5212556</v>
      </c>
      <c r="B68" s="614" t="s">
        <v>4</v>
      </c>
      <c r="C68" s="608" t="s">
        <v>26256</v>
      </c>
      <c r="D68" s="609">
        <v>5212556</v>
      </c>
      <c r="E68" s="610" t="str">
        <f>INDEX('Preços Serviços'!$D$6:$H$49,MATCH($A68,'Preços Serviços'!$A$6:$A$49,0),MATCH(E$7,'Preços Serviços'!$D$5:$H$5,0))</f>
        <v>Placa para sinalização de obras montada em cavalete metálico - 1,00 x 1,00 m</v>
      </c>
      <c r="F68" s="608" t="str">
        <f>INDEX('Preços Serviços'!$D$6:$H$49,MATCH($A68,'Preços Serviços'!$A$6:$A$49,0),MATCH(F$7,'Preços Serviços'!$D$5:$H$5,0))</f>
        <v>und</v>
      </c>
      <c r="G68" s="612">
        <f>ROUND(O68*(1+N68),2)</f>
        <v>53.57</v>
      </c>
      <c r="H68" s="615">
        <f>MEM_LIMPEZA!H30</f>
        <v>3</v>
      </c>
      <c r="I68" s="616">
        <f>ROUND($G68*H68,2)</f>
        <v>160.71</v>
      </c>
      <c r="J68" s="617">
        <f>MEM_LIMPEZA!I30</f>
        <v>6</v>
      </c>
      <c r="K68" s="616">
        <f>ROUND($G68*J68,2)</f>
        <v>321.42</v>
      </c>
      <c r="M68" s="618"/>
      <c r="N68" s="619">
        <f>IF($M68=$J$5,$K$5,IF($M68=$J$6,$K$6,$K$4))</f>
        <v>0.21082837033026536</v>
      </c>
      <c r="O68" s="620">
        <f>ROUND(INDEX('Preços Serviços'!$B$6:$H$49,MATCH($A68,'Preços Serviços'!$A$6:$A$49,0),MATCH("PREÇO UNITÁRIO CORRIGIDO",'Preços Serviços'!B$5:$H$5,0)),2)</f>
        <v>44.24</v>
      </c>
      <c r="P68" s="374"/>
      <c r="Q68" s="436">
        <f>IF(COUNTIF($A$11:A68,A68)=1,SUMIF($A:$A,A68,$J:$J),0)</f>
        <v>0</v>
      </c>
      <c r="R68" s="434">
        <f>ROUND(Q68*G68,2)</f>
        <v>0</v>
      </c>
      <c r="S68" s="435">
        <f>R68/$R$79</f>
        <v>0</v>
      </c>
      <c r="T68" s="437" t="str">
        <f>IFERROR(VLOOKUP(R68,$Q$3:$R$5,2,1),"-")</f>
        <v>-</v>
      </c>
      <c r="V68" s="426"/>
      <c r="W68" s="426"/>
    </row>
    <row r="69" spans="1:23" x14ac:dyDescent="0.25">
      <c r="A69" s="373" t="str">
        <f t="shared" si="40"/>
        <v>DER-ROD42046</v>
      </c>
      <c r="B69" s="614" t="s">
        <v>26359</v>
      </c>
      <c r="C69" s="608" t="s">
        <v>26254</v>
      </c>
      <c r="D69" s="609">
        <v>42046</v>
      </c>
      <c r="E69" s="610" t="str">
        <f>INDEX('Preços Serviços'!$D$6:$H$49,MATCH($A69,'Preços Serviços'!$A$6:$A$49,0),MATCH(E$7,'Preços Serviços'!$D$5:$H$5,0))</f>
        <v>Cones para sinalização, fornecimento e colocação</v>
      </c>
      <c r="F69" s="608" t="str">
        <f>INDEX('Preços Serviços'!$D$6:$H$49,MATCH($A69,'Preços Serviços'!$A$6:$A$49,0),MATCH(F$7,'Preços Serviços'!$D$5:$H$5,0))</f>
        <v>und</v>
      </c>
      <c r="G69" s="612">
        <f>ROUND(O69*(1+N69),2)</f>
        <v>122.61</v>
      </c>
      <c r="H69" s="615">
        <f>MEM_LIMPEZA!H39</f>
        <v>10</v>
      </c>
      <c r="I69" s="616">
        <f>ROUND($G69*H69,2)</f>
        <v>1226.0999999999999</v>
      </c>
      <c r="J69" s="617">
        <f>MEM_LIMPEZA!I39</f>
        <v>20</v>
      </c>
      <c r="K69" s="616">
        <f>ROUND($G69*J69,2)</f>
        <v>2452.1999999999998</v>
      </c>
      <c r="M69" s="618"/>
      <c r="N69" s="619">
        <f>IF($M69=$J$5,$K$5,IF($M69=$J$6,$K$6,$K$4))</f>
        <v>0.21082837033026536</v>
      </c>
      <c r="O69" s="620">
        <f>ROUND(INDEX('Preços Serviços'!$B$6:$H$49,MATCH($A69,'Preços Serviços'!$A$6:$A$49,0),MATCH("PREÇO UNITÁRIO CORRIGIDO",'Preços Serviços'!B$5:$H$5,0)),2)</f>
        <v>101.26</v>
      </c>
      <c r="P69" s="374"/>
      <c r="Q69" s="436">
        <f>IF(COUNTIF($A$11:A69,A69)=1,SUMIF($A:$A,A69,$J:$J),0)</f>
        <v>0</v>
      </c>
      <c r="R69" s="434">
        <f>ROUND(Q69*G69,2)</f>
        <v>0</v>
      </c>
      <c r="S69" s="435">
        <f>R69/$R$79</f>
        <v>0</v>
      </c>
      <c r="T69" s="437" t="str">
        <f>IFERROR(VLOOKUP(R69,$Q$3:$R$5,2,1),"-")</f>
        <v>-</v>
      </c>
      <c r="V69" s="426"/>
      <c r="W69" s="426"/>
    </row>
    <row r="70" spans="1:23" x14ac:dyDescent="0.25">
      <c r="A70" s="373" t="str">
        <f t="shared" si="40"/>
        <v/>
      </c>
      <c r="B70" s="483">
        <v>2</v>
      </c>
      <c r="C70" s="484"/>
      <c r="D70" s="484"/>
      <c r="E70" s="485" t="s">
        <v>26334</v>
      </c>
      <c r="F70" s="486"/>
      <c r="G70" s="503"/>
      <c r="H70" s="505"/>
      <c r="I70" s="488">
        <f>SUBTOTAL(9,I71:I78)</f>
        <v>1484117.5899999999</v>
      </c>
      <c r="J70" s="504"/>
      <c r="K70" s="488">
        <f>SUBTOTAL(9,K71:K78)</f>
        <v>5061834.3</v>
      </c>
      <c r="L70" s="438"/>
      <c r="M70" s="589"/>
      <c r="N70" s="487"/>
      <c r="O70" s="488"/>
      <c r="P70" s="374"/>
      <c r="Q70" s="466"/>
      <c r="R70" s="467"/>
      <c r="S70" s="467"/>
      <c r="T70" s="468"/>
      <c r="V70" s="426"/>
      <c r="W70" s="426"/>
    </row>
    <row r="71" spans="1:23" s="375" customFormat="1" ht="25.5" x14ac:dyDescent="0.25">
      <c r="A71" s="373" t="str">
        <f t="shared" ref="A71:A76" si="41">CONCATENATE(C71,D71)</f>
        <v>SICRO1619003</v>
      </c>
      <c r="B71" s="614" t="s">
        <v>7</v>
      </c>
      <c r="C71" s="608" t="s">
        <v>26256</v>
      </c>
      <c r="D71" s="609">
        <v>1619003</v>
      </c>
      <c r="E71" s="610" t="str">
        <f>INDEX('Preços Serviços'!$D$6:$H$49,MATCH($A71,'Preços Serviços'!$A$6:$A$49,0),MATCH(E$7,'Preços Serviços'!$D$5:$H$5,0))</f>
        <v>Demolição mecânica de concreto armado, com escavadeira hidráulica com martelo hidráulico - sem reaproveitamento</v>
      </c>
      <c r="F71" s="608" t="str">
        <f>INDEX('Preços Serviços'!$D$6:$H$49,MATCH($A71,'Preços Serviços'!$A$6:$A$49,0),MATCH(F$7,'Preços Serviços'!$D$5:$H$5,0))</f>
        <v>m3</v>
      </c>
      <c r="G71" s="612">
        <f>ROUND(O71*(1+N71),2)</f>
        <v>75.099999999999994</v>
      </c>
      <c r="H71" s="615">
        <f>MEM_LIMPEZA!H42</f>
        <v>196.88</v>
      </c>
      <c r="I71" s="616">
        <f>ROUND($G71*H71,2)</f>
        <v>14785.69</v>
      </c>
      <c r="J71" s="617">
        <f>MEM_LIMPEZA!I42</f>
        <v>656.25</v>
      </c>
      <c r="K71" s="616">
        <f>ROUND($G71*J71,2)</f>
        <v>49284.38</v>
      </c>
      <c r="M71" s="618"/>
      <c r="N71" s="619">
        <f>IF($M71=$J$5,$K$5,IF($M71=$J$6,$K$6,$K$4))</f>
        <v>0.21082837033026536</v>
      </c>
      <c r="O71" s="620">
        <f>ROUND(INDEX('Preços Serviços'!$B$6:$H$49,MATCH($A71,'Preços Serviços'!$A$6:$A$49,0),MATCH("PREÇO UNITÁRIO CORRIGIDO",'Preços Serviços'!B$5:$H$5,0)),2)</f>
        <v>62.02</v>
      </c>
      <c r="Q71" s="436">
        <f>IF(COUNTIF($A$11:A71,A71)=1,SUMIF($A:$A,A71,$J:$J),0)</f>
        <v>0</v>
      </c>
      <c r="R71" s="434">
        <f>ROUND(Q71*G71,2)</f>
        <v>0</v>
      </c>
      <c r="S71" s="435">
        <f t="shared" ref="S71:S78" si="42">R71/$R$79</f>
        <v>0</v>
      </c>
      <c r="T71" s="437" t="str">
        <f t="shared" ref="T71:T78" si="43">IFERROR(VLOOKUP(R71,$Q$3:$R$5,2,1),"-")</f>
        <v>-</v>
      </c>
      <c r="U71" s="430"/>
      <c r="V71" s="430"/>
      <c r="W71" s="430"/>
    </row>
    <row r="72" spans="1:23" s="375" customFormat="1" ht="25.5" x14ac:dyDescent="0.25">
      <c r="A72" s="373" t="str">
        <f t="shared" si="41"/>
        <v>SICRO1716639</v>
      </c>
      <c r="B72" s="614" t="s">
        <v>26208</v>
      </c>
      <c r="C72" s="608" t="s">
        <v>26256</v>
      </c>
      <c r="D72" s="609">
        <v>1716639</v>
      </c>
      <c r="E72" s="610" t="str">
        <f>INDEX('Preços Serviços'!$D$6:$H$49,MATCH($A72,'Preços Serviços'!$A$6:$A$49,0),MATCH(E$7,'Preços Serviços'!$D$5:$H$5,0))</f>
        <v>Derrocagem subaquática de material de 3ª categoria - malha de 4,0 m² - perfuração e detonação - plataforma com duas torres de perfuração</v>
      </c>
      <c r="F72" s="608" t="str">
        <f>INDEX('Preços Serviços'!$D$6:$H$49,MATCH($A72,'Preços Serviços'!$A$6:$A$49,0),MATCH(F$7,'Preços Serviços'!$D$5:$H$5,0))</f>
        <v>m3</v>
      </c>
      <c r="G72" s="612">
        <f>ROUND(O72*(1+N72),2)</f>
        <v>39.64</v>
      </c>
      <c r="H72" s="615">
        <f>MEM_LIMPEZA!H57</f>
        <v>0</v>
      </c>
      <c r="I72" s="616">
        <f>ROUND($G72*H72,2)</f>
        <v>0</v>
      </c>
      <c r="J72" s="617">
        <f>MEM_LIMPEZA!I57</f>
        <v>810</v>
      </c>
      <c r="K72" s="616">
        <f>ROUND($G72*J72,2)</f>
        <v>32108.400000000001</v>
      </c>
      <c r="M72" s="618"/>
      <c r="N72" s="619">
        <f>IF($M72=$J$5,$K$5,IF($M72=$J$6,$K$6,$K$4))</f>
        <v>0.21082837033026536</v>
      </c>
      <c r="O72" s="620">
        <f>ROUND(INDEX('Preços Serviços'!$B$6:$H$49,MATCH($A72,'Preços Serviços'!$A$6:$A$49,0),MATCH("PREÇO UNITÁRIO CORRIGIDO",'Preços Serviços'!B$5:$H$5,0)),2)</f>
        <v>32.74</v>
      </c>
      <c r="Q72" s="436">
        <f>IF(COUNTIF($A$11:A76,A72)=1,SUMIF($A:$A,A72,$J:$J),0)</f>
        <v>0</v>
      </c>
      <c r="R72" s="434">
        <f>ROUND(Q72*G72,2)</f>
        <v>0</v>
      </c>
      <c r="S72" s="435">
        <f t="shared" si="42"/>
        <v>0</v>
      </c>
      <c r="T72" s="437" t="str">
        <f t="shared" si="43"/>
        <v>-</v>
      </c>
      <c r="U72" s="430"/>
      <c r="V72" s="430"/>
      <c r="W72" s="430"/>
    </row>
    <row r="73" spans="1:23" x14ac:dyDescent="0.25">
      <c r="A73" s="373" t="str">
        <f t="shared" si="41"/>
        <v>SICRO5502663</v>
      </c>
      <c r="B73" s="614" t="s">
        <v>26382</v>
      </c>
      <c r="C73" s="608" t="s">
        <v>26256</v>
      </c>
      <c r="D73" s="609">
        <v>5502663</v>
      </c>
      <c r="E73" s="610" t="str">
        <f>INDEX('Preços Serviços'!$D$6:$H$49,MATCH($A73,'Preços Serviços'!$A$6:$A$49,0),MATCH(E$7,'Preços Serviços'!$D$5:$H$5,0))</f>
        <v>Escavação e transporte de material de 3ª categoria - DMT de 0 a 50 m</v>
      </c>
      <c r="F73" s="608" t="str">
        <f>INDEX('Preços Serviços'!$D$6:$H$49,MATCH($A73,'Preços Serviços'!$A$6:$A$49,0),MATCH(F$7,'Preços Serviços'!$D$5:$H$5,0))</f>
        <v>m3</v>
      </c>
      <c r="G73" s="612">
        <f>ROUND(O73*(1+N73),2)</f>
        <v>27.43</v>
      </c>
      <c r="H73" s="615">
        <f>MEM_LIMPEZA!H67</f>
        <v>1006.88</v>
      </c>
      <c r="I73" s="616">
        <f>ROUND($G73*H73,2)</f>
        <v>27618.720000000001</v>
      </c>
      <c r="J73" s="617">
        <f>MEM_LIMPEZA!I67</f>
        <v>9566.25</v>
      </c>
      <c r="K73" s="616">
        <f>ROUND($G73*J73,2)</f>
        <v>262402.24</v>
      </c>
      <c r="M73" s="618"/>
      <c r="N73" s="619">
        <f>IF($M73=$J$5,$K$5,IF($M73=$J$6,$K$6,$K$4))</f>
        <v>0.21082837033026536</v>
      </c>
      <c r="O73" s="620">
        <f>ROUND(INDEX('Preços Serviços'!$B$6:$H$49,MATCH($A73,'Preços Serviços'!$A$6:$A$49,0),MATCH("PREÇO UNITÁRIO CORRIGIDO",'Preços Serviços'!B$5:$H$5,0)),2)</f>
        <v>22.65</v>
      </c>
      <c r="P73" s="374"/>
      <c r="Q73" s="436">
        <f>IF(COUNTIF($A$11:A76,A73)=1,SUMIF($A:$A,A73,$J:$J),0)</f>
        <v>0</v>
      </c>
      <c r="R73" s="434">
        <f>ROUND(Q73*G73,2)</f>
        <v>0</v>
      </c>
      <c r="S73" s="435">
        <f t="shared" si="42"/>
        <v>0</v>
      </c>
      <c r="T73" s="437" t="str">
        <f t="shared" si="43"/>
        <v>-</v>
      </c>
      <c r="V73" s="479"/>
      <c r="W73" s="426"/>
    </row>
    <row r="74" spans="1:23" s="375" customFormat="1" ht="25.5" x14ac:dyDescent="0.25">
      <c r="A74" s="373" t="str">
        <f t="shared" si="41"/>
        <v>SICRO1917680</v>
      </c>
      <c r="B74" s="614" t="s">
        <v>26383</v>
      </c>
      <c r="C74" s="608" t="s">
        <v>26256</v>
      </c>
      <c r="D74" s="609">
        <v>1917680</v>
      </c>
      <c r="E74" s="610" t="str">
        <f>INDEX('Preços Serviços'!$D$6:$H$49,MATCH($A74,'Preços Serviços'!$A$6:$A$49,0),MATCH(E$7,'Preços Serviços'!$D$5:$H$5,0))</f>
        <v>Dragagem de material de 1ª categoria com escavadeira hidráulica - capacidade de caçamba de 1,56 m³ - DMT 0 a 50 m</v>
      </c>
      <c r="F74" s="608" t="str">
        <f>INDEX('Preços Serviços'!$D$6:$H$49,MATCH($A74,'Preços Serviços'!$A$6:$A$49,0),MATCH(F$7,'Preços Serviços'!$D$5:$H$5,0))</f>
        <v>m3</v>
      </c>
      <c r="G74" s="612">
        <f t="shared" ref="G74:G78" si="44">ROUND(O74*(1+N74),2)</f>
        <v>2</v>
      </c>
      <c r="H74" s="615">
        <f>MEM_LIMPEZA!H77</f>
        <v>64800</v>
      </c>
      <c r="I74" s="616">
        <f t="shared" ref="I74:I78" si="45">ROUND($G74*H74,2)</f>
        <v>129600</v>
      </c>
      <c r="J74" s="617">
        <f>MEM_LIMPEZA!I77</f>
        <v>162000</v>
      </c>
      <c r="K74" s="616">
        <f t="shared" ref="K74:K78" si="46">ROUND($G74*J74,2)</f>
        <v>324000</v>
      </c>
      <c r="M74" s="618"/>
      <c r="N74" s="619">
        <f t="shared" ref="N74:N78" si="47">IF($M74=$J$5,$K$5,IF($M74=$J$6,$K$6,$K$4))</f>
        <v>0.21082837033026536</v>
      </c>
      <c r="O74" s="620">
        <f>ROUND(INDEX('Preços Serviços'!$B$6:$H$49,MATCH($A74,'Preços Serviços'!$A$6:$A$49,0),MATCH("PREÇO UNITÁRIO CORRIGIDO",'Preços Serviços'!B$5:$H$5,0)),2)</f>
        <v>1.65</v>
      </c>
      <c r="Q74" s="436">
        <f>IF(COUNTIF($A$11:A74,A74)=1,SUMIF($A:$A,A74,$J:$J),0)</f>
        <v>0</v>
      </c>
      <c r="R74" s="434">
        <f t="shared" ref="R74:R78" si="48">ROUND(Q74*G74,2)</f>
        <v>0</v>
      </c>
      <c r="S74" s="435">
        <f t="shared" si="42"/>
        <v>0</v>
      </c>
      <c r="T74" s="437" t="str">
        <f t="shared" si="43"/>
        <v>-</v>
      </c>
      <c r="U74" s="430"/>
      <c r="V74" s="430"/>
      <c r="W74" s="430"/>
    </row>
    <row r="75" spans="1:23" ht="38.25" x14ac:dyDescent="0.25">
      <c r="A75" s="373" t="str">
        <f t="shared" si="41"/>
        <v>SICRO1917656</v>
      </c>
      <c r="B75" s="614" t="s">
        <v>26384</v>
      </c>
      <c r="C75" s="608" t="s">
        <v>26256</v>
      </c>
      <c r="D75" s="609">
        <v>1917656</v>
      </c>
      <c r="E75" s="610" t="str">
        <f>INDEX('Preços Serviços'!$D$6:$H$49,MATCH($A75,'Preços Serviços'!$A$6:$A$49,0),MATCH(E$7,'Preços Serviços'!$D$5:$H$5,0))</f>
        <v>Dragagem de material de 1ª categoria com dragline - caçamba de 2,1 m³ - caminho de serviço em revestimento primário - DMT 400 a 600 m - com caminhão de 14 m³ e carregadeira</v>
      </c>
      <c r="F75" s="608" t="str">
        <f>INDEX('Preços Serviços'!$D$6:$H$49,MATCH($A75,'Preços Serviços'!$A$6:$A$49,0),MATCH(F$7,'Preços Serviços'!$D$5:$H$5,0))</f>
        <v>m3</v>
      </c>
      <c r="G75" s="612">
        <f t="shared" si="44"/>
        <v>14.82</v>
      </c>
      <c r="H75" s="615">
        <f>MEM_LIMPEZA!H87</f>
        <v>810</v>
      </c>
      <c r="I75" s="616">
        <f t="shared" si="45"/>
        <v>12004.2</v>
      </c>
      <c r="J75" s="617">
        <f>MEM_LIMPEZA!I87</f>
        <v>16200</v>
      </c>
      <c r="K75" s="616">
        <f t="shared" si="46"/>
        <v>240084</v>
      </c>
      <c r="M75" s="618"/>
      <c r="N75" s="619">
        <f t="shared" si="47"/>
        <v>0.21082837033026536</v>
      </c>
      <c r="O75" s="620">
        <f>ROUND(INDEX('Preços Serviços'!$B$6:$H$49,MATCH($A75,'Preços Serviços'!$A$6:$A$49,0),MATCH("PREÇO UNITÁRIO CORRIGIDO",'Preços Serviços'!B$5:$H$5,0)),2)</f>
        <v>12.24</v>
      </c>
      <c r="P75" s="374"/>
      <c r="Q75" s="436">
        <f>IF(COUNTIF($A$11:A75,A75)=1,SUMIF($A:$A,A75,$J:$J),0)</f>
        <v>0</v>
      </c>
      <c r="R75" s="434">
        <f t="shared" si="48"/>
        <v>0</v>
      </c>
      <c r="S75" s="435">
        <f t="shared" si="42"/>
        <v>0</v>
      </c>
      <c r="T75" s="437" t="str">
        <f t="shared" si="43"/>
        <v>-</v>
      </c>
      <c r="V75" s="479"/>
      <c r="W75" s="426"/>
    </row>
    <row r="76" spans="1:23" ht="51" x14ac:dyDescent="0.25">
      <c r="A76" s="373" t="str">
        <f t="shared" si="41"/>
        <v>CPU1</v>
      </c>
      <c r="B76" s="614" t="s">
        <v>26385</v>
      </c>
      <c r="C76" s="608" t="s">
        <v>28</v>
      </c>
      <c r="D76" s="609">
        <v>1</v>
      </c>
      <c r="E76" s="610" t="str">
        <f>'CPU01'!$B$3</f>
        <v>Dragagem de material de 1ª categoria com equipamento anfíbio, com utilização do canal de escoamento do corpo hídrico como caminho de serviço, incluso transporte do material dragado até a margem disponível para deposição</v>
      </c>
      <c r="F76" s="611" t="str">
        <f>'CPU01'!$H$3</f>
        <v>m3</v>
      </c>
      <c r="G76" s="612">
        <f t="shared" si="44"/>
        <v>11.84</v>
      </c>
      <c r="H76" s="615">
        <f>MEM_LIMPEZA!H97</f>
        <v>810</v>
      </c>
      <c r="I76" s="616">
        <f t="shared" si="45"/>
        <v>9590.4</v>
      </c>
      <c r="J76" s="617">
        <f>MEM_LIMPEZA!I97</f>
        <v>16200</v>
      </c>
      <c r="K76" s="616">
        <f t="shared" si="46"/>
        <v>191808</v>
      </c>
      <c r="M76" s="618"/>
      <c r="N76" s="619">
        <f t="shared" si="47"/>
        <v>0.21082837033026536</v>
      </c>
      <c r="O76" s="620">
        <f>'CPU01'!$I$3</f>
        <v>9.7799999999999994</v>
      </c>
      <c r="P76" s="374"/>
      <c r="Q76" s="436">
        <f>IF(COUNTIF($A$11:A76,A76)=1,SUMIF($A:$A,A76,$J:$J),0)</f>
        <v>0</v>
      </c>
      <c r="R76" s="434">
        <f t="shared" si="48"/>
        <v>0</v>
      </c>
      <c r="S76" s="435">
        <f t="shared" si="42"/>
        <v>0</v>
      </c>
      <c r="T76" s="437" t="str">
        <f t="shared" si="43"/>
        <v>-</v>
      </c>
      <c r="V76" s="479"/>
      <c r="W76" s="426"/>
    </row>
    <row r="77" spans="1:23" ht="38.25" x14ac:dyDescent="0.25">
      <c r="A77" s="373" t="str">
        <f t="shared" ref="A77:A78" si="49">CONCATENATE(C77,D77)</f>
        <v>SICRO5914351</v>
      </c>
      <c r="B77" s="614" t="s">
        <v>26386</v>
      </c>
      <c r="C77" s="608" t="s">
        <v>26256</v>
      </c>
      <c r="D77" s="609">
        <v>5914351</v>
      </c>
      <c r="E77" s="610" t="str">
        <f>INDEX('Preços Serviços'!$D$6:$H$49,MATCH($A77,'Preços Serviços'!$A$6:$A$49,0),MATCH(E$7,'Preços Serviços'!$D$5:$H$5,0))</f>
        <v>Carga, manobra e descarga de agregados ou solos em caminhão basculante de 14 m³ - carga com carregadeira de 3,40 m³ e descarga livre</v>
      </c>
      <c r="F77" s="608" t="str">
        <f>INDEX('Preços Serviços'!$D$6:$H$49,MATCH($A77,'Preços Serviços'!$A$6:$A$49,0),MATCH(F$7,'Preços Serviços'!$D$5:$H$5,0))</f>
        <v>t</v>
      </c>
      <c r="G77" s="612">
        <f t="shared" si="44"/>
        <v>1.68</v>
      </c>
      <c r="H77" s="615">
        <f>MEM_LIMPEZA!H107</f>
        <v>115431</v>
      </c>
      <c r="I77" s="616">
        <f t="shared" si="45"/>
        <v>193924.08</v>
      </c>
      <c r="J77" s="617">
        <f>MEM_LIMPEZA!I107</f>
        <v>354396</v>
      </c>
      <c r="K77" s="616">
        <f t="shared" si="46"/>
        <v>595385.28</v>
      </c>
      <c r="L77" s="621"/>
      <c r="M77" s="618"/>
      <c r="N77" s="619">
        <f t="shared" si="47"/>
        <v>0.21082837033026536</v>
      </c>
      <c r="O77" s="620">
        <f>ROUND(INDEX('Preços Serviços'!$B$6:$H$49,MATCH($A77,'Preços Serviços'!$A$6:$A$49,0),MATCH("PREÇO UNITÁRIO CORRIGIDO",'Preços Serviços'!B$5:$H$5,0)),2)</f>
        <v>1.39</v>
      </c>
      <c r="P77" s="374"/>
      <c r="Q77" s="436">
        <f>IF(COUNTIF($A$11:A77,A77)=1,SUMIF($A:$A,A77,$J:$J),0)</f>
        <v>0</v>
      </c>
      <c r="R77" s="434">
        <f t="shared" si="48"/>
        <v>0</v>
      </c>
      <c r="S77" s="435">
        <f t="shared" si="42"/>
        <v>0</v>
      </c>
      <c r="T77" s="437" t="str">
        <f t="shared" si="43"/>
        <v>-</v>
      </c>
      <c r="V77" s="479"/>
      <c r="W77" s="426"/>
    </row>
    <row r="78" spans="1:23" s="375" customFormat="1" ht="25.5" x14ac:dyDescent="0.25">
      <c r="A78" s="373" t="str">
        <f t="shared" si="49"/>
        <v>SICRO5901640</v>
      </c>
      <c r="B78" s="614" t="s">
        <v>26387</v>
      </c>
      <c r="C78" s="608" t="s">
        <v>26256</v>
      </c>
      <c r="D78" s="609">
        <v>5901640</v>
      </c>
      <c r="E78" s="610" t="str">
        <f>INDEX('Preços Serviços'!$D$6:$H$49,MATCH($A78,'Preços Serviços'!$A$6:$A$49,0),MATCH(E$7,'Preços Serviços'!$D$5:$H$5,0))</f>
        <v>Transporte com caminhão basculante com caçamba estanque com capacidade de 14 m³ - rodovia pavimentada</v>
      </c>
      <c r="F78" s="608" t="str">
        <f>INDEX('Preços Serviços'!$D$6:$H$49,MATCH($A78,'Preços Serviços'!$A$6:$A$49,0),MATCH(F$7,'Preços Serviços'!$D$5:$H$5,0))</f>
        <v>tkm</v>
      </c>
      <c r="G78" s="612">
        <f t="shared" si="44"/>
        <v>0.38</v>
      </c>
      <c r="H78" s="615">
        <f>MEM_LIMPEZA!H117</f>
        <v>2885775</v>
      </c>
      <c r="I78" s="616">
        <f t="shared" si="45"/>
        <v>1096594.5</v>
      </c>
      <c r="J78" s="617">
        <f>MEM_LIMPEZA!I117</f>
        <v>8859900</v>
      </c>
      <c r="K78" s="616">
        <f t="shared" si="46"/>
        <v>3366762</v>
      </c>
      <c r="M78" s="618"/>
      <c r="N78" s="619">
        <f t="shared" si="47"/>
        <v>0.21082837033026536</v>
      </c>
      <c r="O78" s="620">
        <f>ROUND(INDEX('Preços Serviços'!$B$6:$H$49,MATCH($A78,'Preços Serviços'!$A$6:$A$49,0),MATCH("PREÇO UNITÁRIO CORRIGIDO",'Preços Serviços'!B$5:$H$5,0)),2)</f>
        <v>0.31</v>
      </c>
      <c r="Q78" s="436">
        <f>IF(COUNTIF($A$11:A78,A78)=1,SUMIF($A:$A,A78,$J:$J),0)</f>
        <v>0</v>
      </c>
      <c r="R78" s="434">
        <f t="shared" si="48"/>
        <v>0</v>
      </c>
      <c r="S78" s="435">
        <f t="shared" si="42"/>
        <v>0</v>
      </c>
      <c r="T78" s="437" t="str">
        <f t="shared" si="43"/>
        <v>-</v>
      </c>
      <c r="U78" s="430"/>
      <c r="V78" s="430"/>
      <c r="W78" s="430"/>
    </row>
    <row r="79" spans="1:23" s="376" customFormat="1" ht="30" customHeight="1" thickBot="1" x14ac:dyDescent="0.3">
      <c r="A79" s="373"/>
      <c r="B79" s="661" t="s">
        <v>5</v>
      </c>
      <c r="C79" s="662"/>
      <c r="D79" s="662"/>
      <c r="E79" s="662"/>
      <c r="F79" s="662"/>
      <c r="G79" s="663"/>
      <c r="H79" s="623" t="s">
        <v>26337</v>
      </c>
      <c r="I79" s="500">
        <f>SUBTOTAL(9,I10:I78)</f>
        <v>6130339.9999999991</v>
      </c>
      <c r="J79" s="624" t="s">
        <v>26338</v>
      </c>
      <c r="K79" s="500">
        <f>SUBTOTAL(9,K10:K78)</f>
        <v>30662374.199999999</v>
      </c>
      <c r="L79" s="375"/>
      <c r="M79" s="590"/>
      <c r="N79" s="591"/>
      <c r="O79" s="584"/>
      <c r="Q79" s="469">
        <f>SUM(Q10:Q78)/SUM(J10:J78)</f>
        <v>1</v>
      </c>
      <c r="R79" s="470">
        <f>SUM(R10:R78)</f>
        <v>30662374.169999998</v>
      </c>
      <c r="S79" s="471">
        <f>SUM(S11:S78)</f>
        <v>1</v>
      </c>
      <c r="T79" s="472"/>
      <c r="U79" s="431"/>
      <c r="V79" s="431"/>
      <c r="W79" s="431"/>
    </row>
    <row r="80" spans="1:23" s="376" customFormat="1" x14ac:dyDescent="0.25">
      <c r="A80" s="373"/>
      <c r="B80" s="540" t="s">
        <v>112</v>
      </c>
      <c r="C80" s="540"/>
      <c r="D80" s="540"/>
      <c r="E80" s="540"/>
      <c r="F80" s="573"/>
      <c r="G80" s="540"/>
      <c r="H80" s="573"/>
      <c r="I80" s="540"/>
      <c r="J80" s="573"/>
      <c r="K80" s="540"/>
      <c r="L80" s="375"/>
      <c r="M80" s="432"/>
      <c r="N80" s="573"/>
      <c r="O80" s="540"/>
      <c r="P80" s="433"/>
      <c r="Q80" s="431"/>
      <c r="R80" s="431"/>
      <c r="S80" s="431"/>
      <c r="T80" s="431"/>
      <c r="U80" s="431"/>
    </row>
    <row r="81" spans="1:21" s="376" customFormat="1" x14ac:dyDescent="0.25">
      <c r="A81" s="373"/>
      <c r="B81" s="539" t="s">
        <v>26363</v>
      </c>
      <c r="C81" s="539"/>
      <c r="D81" s="539"/>
      <c r="E81" s="539"/>
      <c r="F81" s="574"/>
      <c r="G81" s="539"/>
      <c r="H81" s="574"/>
      <c r="I81" s="539"/>
      <c r="J81" s="574"/>
      <c r="K81" s="539"/>
      <c r="L81" s="375"/>
      <c r="M81" s="428"/>
      <c r="N81" s="574"/>
      <c r="O81" s="539"/>
      <c r="P81" s="429"/>
      <c r="Q81" s="426"/>
      <c r="R81" s="426"/>
      <c r="S81" s="431"/>
      <c r="T81" s="431"/>
      <c r="U81" s="431"/>
    </row>
    <row r="82" spans="1:21" x14ac:dyDescent="0.25">
      <c r="A82" s="373"/>
      <c r="B82" s="539" t="s">
        <v>26364</v>
      </c>
      <c r="C82" s="539"/>
      <c r="D82" s="539"/>
      <c r="E82" s="539"/>
      <c r="F82" s="574"/>
      <c r="G82" s="539"/>
      <c r="H82" s="574"/>
      <c r="I82" s="539"/>
      <c r="J82" s="574"/>
      <c r="K82" s="539"/>
      <c r="N82" s="574"/>
      <c r="O82" s="539"/>
    </row>
    <row r="83" spans="1:21" x14ac:dyDescent="0.25">
      <c r="A83" s="373"/>
      <c r="B83" s="539" t="s">
        <v>26365</v>
      </c>
      <c r="C83" s="539"/>
      <c r="D83" s="539"/>
      <c r="E83" s="539"/>
      <c r="F83" s="574"/>
      <c r="G83" s="539"/>
      <c r="H83" s="574"/>
      <c r="I83" s="539"/>
      <c r="J83" s="574"/>
      <c r="K83" s="539"/>
      <c r="N83" s="574"/>
      <c r="O83" s="539"/>
    </row>
    <row r="84" spans="1:21" x14ac:dyDescent="0.25">
      <c r="A84" s="373"/>
      <c r="B84" s="539" t="s">
        <v>26457</v>
      </c>
      <c r="J84" s="625"/>
      <c r="K84" s="376"/>
    </row>
  </sheetData>
  <autoFilter ref="A8:K84" xr:uid="{00000000-0009-0000-0000-000001000000}"/>
  <mergeCells count="24">
    <mergeCell ref="J7:K7"/>
    <mergeCell ref="G7:G8"/>
    <mergeCell ref="F7:F8"/>
    <mergeCell ref="A7:A8"/>
    <mergeCell ref="E7:E8"/>
    <mergeCell ref="D7:D8"/>
    <mergeCell ref="C7:C8"/>
    <mergeCell ref="B7:B8"/>
    <mergeCell ref="B79:G79"/>
    <mergeCell ref="Q7:T7"/>
    <mergeCell ref="S2:U2"/>
    <mergeCell ref="V2:W2"/>
    <mergeCell ref="Q1:W1"/>
    <mergeCell ref="M7:M8"/>
    <mergeCell ref="O7:O8"/>
    <mergeCell ref="D1:G1"/>
    <mergeCell ref="D2:G2"/>
    <mergeCell ref="D3:G3"/>
    <mergeCell ref="D4:G4"/>
    <mergeCell ref="D5:G5"/>
    <mergeCell ref="J2:K2"/>
    <mergeCell ref="J3:K3"/>
    <mergeCell ref="N7:N8"/>
    <mergeCell ref="H7:I7"/>
  </mergeCells>
  <phoneticPr fontId="27" type="noConversion"/>
  <conditionalFormatting sqref="Q11:T11 Q14:T22">
    <cfRule type="expression" dxfId="66" priority="281">
      <formula>$T11="-"</formula>
    </cfRule>
    <cfRule type="expression" dxfId="65" priority="282">
      <formula>$T11="C"</formula>
    </cfRule>
    <cfRule type="expression" dxfId="64" priority="283">
      <formula>$T11="B"</formula>
    </cfRule>
    <cfRule type="expression" dxfId="63" priority="284">
      <formula>$T11="A"</formula>
    </cfRule>
  </conditionalFormatting>
  <conditionalFormatting sqref="D9:D78">
    <cfRule type="expression" dxfId="62" priority="277">
      <formula>IF(COUNTIF($A:$A,$A9)&gt;1,TRUE,FALSE)</formula>
    </cfRule>
  </conditionalFormatting>
  <conditionalFormatting sqref="Q13:T13">
    <cfRule type="expression" dxfId="61" priority="122">
      <formula>$T13="-"</formula>
    </cfRule>
    <cfRule type="expression" dxfId="60" priority="123">
      <formula>$T13="C"</formula>
    </cfRule>
    <cfRule type="expression" dxfId="59" priority="124">
      <formula>$T13="B"</formula>
    </cfRule>
    <cfRule type="expression" dxfId="58" priority="125">
      <formula>$T13="A"</formula>
    </cfRule>
  </conditionalFormatting>
  <conditionalFormatting sqref="Q12:T12">
    <cfRule type="expression" dxfId="57" priority="115">
      <formula>$T12="-"</formula>
    </cfRule>
    <cfRule type="expression" dxfId="56" priority="116">
      <formula>$T12="C"</formula>
    </cfRule>
    <cfRule type="expression" dxfId="55" priority="117">
      <formula>$T12="B"</formula>
    </cfRule>
    <cfRule type="expression" dxfId="54" priority="118">
      <formula>$T12="A"</formula>
    </cfRule>
  </conditionalFormatting>
  <conditionalFormatting sqref="G9:G78">
    <cfRule type="expression" dxfId="53" priority="307">
      <formula>IF(SUMIF($A:$A,$A9,$G:$G)/COUNTIF($A:$A,$A9)&lt;&gt;$G9,TRUE,FALSE)</formula>
    </cfRule>
  </conditionalFormatting>
  <conditionalFormatting sqref="Q67:T67 Q70:T78">
    <cfRule type="expression" dxfId="52" priority="52">
      <formula>$T67="-"</formula>
    </cfRule>
    <cfRule type="expression" dxfId="51" priority="53">
      <formula>$T67="C"</formula>
    </cfRule>
    <cfRule type="expression" dxfId="50" priority="54">
      <formula>$T67="B"</formula>
    </cfRule>
    <cfRule type="expression" dxfId="49" priority="55">
      <formula>$T67="A"</formula>
    </cfRule>
  </conditionalFormatting>
  <conditionalFormatting sqref="Q69:T69">
    <cfRule type="expression" dxfId="48" priority="47">
      <formula>$T69="-"</formula>
    </cfRule>
    <cfRule type="expression" dxfId="47" priority="48">
      <formula>$T69="C"</formula>
    </cfRule>
    <cfRule type="expression" dxfId="46" priority="49">
      <formula>$T69="B"</formula>
    </cfRule>
    <cfRule type="expression" dxfId="45" priority="50">
      <formula>$T69="A"</formula>
    </cfRule>
  </conditionalFormatting>
  <conditionalFormatting sqref="Q68:T68">
    <cfRule type="expression" dxfId="44" priority="43">
      <formula>$T68="-"</formula>
    </cfRule>
    <cfRule type="expression" dxfId="43" priority="44">
      <formula>$T68="C"</formula>
    </cfRule>
    <cfRule type="expression" dxfId="42" priority="45">
      <formula>$T68="B"</formula>
    </cfRule>
    <cfRule type="expression" dxfId="41" priority="46">
      <formula>$T68="A"</formula>
    </cfRule>
  </conditionalFormatting>
  <conditionalFormatting sqref="Q53:T53 Q56:T64">
    <cfRule type="expression" dxfId="40" priority="37">
      <formula>$T53="-"</formula>
    </cfRule>
    <cfRule type="expression" dxfId="39" priority="38">
      <formula>$T53="C"</formula>
    </cfRule>
    <cfRule type="expression" dxfId="38" priority="39">
      <formula>$T53="B"</formula>
    </cfRule>
    <cfRule type="expression" dxfId="37" priority="40">
      <formula>$T53="A"</formula>
    </cfRule>
  </conditionalFormatting>
  <conditionalFormatting sqref="Q55:T55">
    <cfRule type="expression" dxfId="36" priority="33">
      <formula>$T55="-"</formula>
    </cfRule>
    <cfRule type="expression" dxfId="35" priority="34">
      <formula>$T55="C"</formula>
    </cfRule>
    <cfRule type="expression" dxfId="34" priority="35">
      <formula>$T55="B"</formula>
    </cfRule>
    <cfRule type="expression" dxfId="33" priority="36">
      <formula>$T55="A"</formula>
    </cfRule>
  </conditionalFormatting>
  <conditionalFormatting sqref="Q54:T54">
    <cfRule type="expression" dxfId="32" priority="29">
      <formula>$T54="-"</formula>
    </cfRule>
    <cfRule type="expression" dxfId="31" priority="30">
      <formula>$T54="C"</formula>
    </cfRule>
    <cfRule type="expression" dxfId="30" priority="31">
      <formula>$T54="B"</formula>
    </cfRule>
    <cfRule type="expression" dxfId="29" priority="32">
      <formula>$T54="A"</formula>
    </cfRule>
  </conditionalFormatting>
  <conditionalFormatting sqref="Q39:T39 Q42:T50">
    <cfRule type="expression" dxfId="28" priority="23">
      <formula>$T39="-"</formula>
    </cfRule>
    <cfRule type="expression" dxfId="27" priority="24">
      <formula>$T39="C"</formula>
    </cfRule>
    <cfRule type="expression" dxfId="26" priority="25">
      <formula>$T39="B"</formula>
    </cfRule>
    <cfRule type="expression" dxfId="25" priority="26">
      <formula>$T39="A"</formula>
    </cfRule>
  </conditionalFormatting>
  <conditionalFormatting sqref="Q41:T41">
    <cfRule type="expression" dxfId="24" priority="19">
      <formula>$T41="-"</formula>
    </cfRule>
    <cfRule type="expression" dxfId="23" priority="20">
      <formula>$T41="C"</formula>
    </cfRule>
    <cfRule type="expression" dxfId="22" priority="21">
      <formula>$T41="B"</formula>
    </cfRule>
    <cfRule type="expression" dxfId="21" priority="22">
      <formula>$T41="A"</formula>
    </cfRule>
  </conditionalFormatting>
  <conditionalFormatting sqref="Q40:T40">
    <cfRule type="expression" dxfId="20" priority="15">
      <formula>$T40="-"</formula>
    </cfRule>
    <cfRule type="expression" dxfId="19" priority="16">
      <formula>$T40="C"</formula>
    </cfRule>
    <cfRule type="expression" dxfId="18" priority="17">
      <formula>$T40="B"</formula>
    </cfRule>
    <cfRule type="expression" dxfId="17" priority="18">
      <formula>$T40="A"</formula>
    </cfRule>
  </conditionalFormatting>
  <conditionalFormatting sqref="Q25:T25 Q28:T36">
    <cfRule type="expression" dxfId="16" priority="9">
      <formula>$T25="-"</formula>
    </cfRule>
    <cfRule type="expression" dxfId="15" priority="10">
      <formula>$T25="C"</formula>
    </cfRule>
    <cfRule type="expression" dxfId="14" priority="11">
      <formula>$T25="B"</formula>
    </cfRule>
    <cfRule type="expression" dxfId="13" priority="12">
      <formula>$T25="A"</formula>
    </cfRule>
  </conditionalFormatting>
  <conditionalFormatting sqref="Q27:T27">
    <cfRule type="expression" dxfId="12" priority="5">
      <formula>$T27="-"</formula>
    </cfRule>
    <cfRule type="expression" dxfId="11" priority="6">
      <formula>$T27="C"</formula>
    </cfRule>
    <cfRule type="expression" dxfId="10" priority="7">
      <formula>$T27="B"</formula>
    </cfRule>
    <cfRule type="expression" dxfId="9" priority="8">
      <formula>$T27="A"</formula>
    </cfRule>
  </conditionalFormatting>
  <conditionalFormatting sqref="Q26:T26">
    <cfRule type="expression" dxfId="8" priority="1">
      <formula>$T26="-"</formula>
    </cfRule>
    <cfRule type="expression" dxfId="7" priority="2">
      <formula>$T26="C"</formula>
    </cfRule>
    <cfRule type="expression" dxfId="6" priority="3">
      <formula>$T26="B"</formula>
    </cfRule>
    <cfRule type="expression" dxfId="5" priority="4">
      <formula>$T26="A"</formula>
    </cfRule>
  </conditionalFormatting>
  <dataValidations count="2">
    <dataValidation type="list" allowBlank="1" showInputMessage="1" showErrorMessage="1" sqref="C11:C13 C71:C78 C67:C69 C53:C55 C57:C64 C43:C50 C39:C41 C15:C22 C29:C36 C25:C27" xr:uid="{00000000-0002-0000-0100-000000000000}">
      <formula1>"DER-EDF,DER-ROD,CESAN,SINAPI,SICRO,CPU,MERCADO"</formula1>
    </dataValidation>
    <dataValidation type="list" allowBlank="1" showInputMessage="1" showErrorMessage="1" errorTitle="Dado inválido." error="Informar se há incidência de taxa de BDI reduzida em relação à taxa aplicada aos demais itens, conforme TC Nº 329/2019." sqref="M11:M13 M71:M78 M67:M69 M53:M55 M57:M64 M43:M50 M39:M41 M15:M22 M29:M36 M25:M27" xr:uid="{00000000-0002-0000-0100-000001000000}">
      <formula1>$J$5:$J$6</formula1>
    </dataValidation>
  </dataValidations>
  <printOptions horizontalCentered="1"/>
  <pageMargins left="1.1811023622047245" right="0.78740157480314965" top="1.1811023622047245" bottom="0.78740157480314965" header="0.31496062992125984" footer="0.31496062992125984"/>
  <pageSetup paperSize="8" scale="93"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120"/>
  <sheetViews>
    <sheetView workbookViewId="0">
      <selection activeCell="L3" sqref="L3"/>
    </sheetView>
    <sheetView view="pageBreakPreview" zoomScale="60" zoomScaleNormal="100" workbookViewId="1">
      <selection activeCell="D46" sqref="D46"/>
    </sheetView>
  </sheetViews>
  <sheetFormatPr defaultRowHeight="15" x14ac:dyDescent="0.25"/>
  <cols>
    <col min="1" max="1" width="13.7109375" style="175" customWidth="1"/>
    <col min="2" max="2" width="13.7109375" customWidth="1"/>
    <col min="3" max="8" width="13.7109375" style="496" customWidth="1"/>
    <col min="9" max="12" width="13.7109375" style="376" customWidth="1"/>
    <col min="13" max="14" width="13.7109375" customWidth="1"/>
    <col min="15" max="15" width="2.7109375" customWidth="1"/>
    <col min="16" max="16" width="13.7109375" style="298" customWidth="1"/>
    <col min="17" max="17" width="13.7109375" customWidth="1"/>
  </cols>
  <sheetData>
    <row r="1" spans="1:17" ht="99.95" customHeight="1" x14ac:dyDescent="0.25">
      <c r="A1" s="725"/>
      <c r="B1" s="725"/>
      <c r="C1" s="725"/>
      <c r="D1" s="725"/>
      <c r="E1" s="725"/>
      <c r="F1" s="725"/>
      <c r="G1" s="725"/>
      <c r="H1" s="725"/>
      <c r="I1" s="725"/>
    </row>
    <row r="2" spans="1:17" s="73" customFormat="1" x14ac:dyDescent="0.25">
      <c r="A2" s="714" t="s">
        <v>26336</v>
      </c>
      <c r="B2" s="714"/>
      <c r="C2" s="714"/>
      <c r="D2" s="714"/>
      <c r="E2" s="714"/>
      <c r="F2" s="714"/>
      <c r="G2" s="714"/>
      <c r="H2" s="714"/>
      <c r="I2" s="714"/>
      <c r="J2" s="604"/>
      <c r="K2" s="604"/>
      <c r="L2" s="604"/>
    </row>
    <row r="3" spans="1:17" s="73" customFormat="1" ht="81" customHeight="1" x14ac:dyDescent="0.25">
      <c r="A3" s="713" t="s">
        <v>26465</v>
      </c>
      <c r="B3" s="713"/>
      <c r="C3" s="713"/>
      <c r="D3" s="713"/>
      <c r="E3" s="713"/>
      <c r="F3" s="713"/>
      <c r="G3" s="713"/>
      <c r="H3" s="713"/>
      <c r="I3" s="713"/>
      <c r="J3" s="604"/>
      <c r="K3" s="604"/>
      <c r="L3" s="604"/>
    </row>
    <row r="4" spans="1:17" s="73" customFormat="1" ht="25.5" x14ac:dyDescent="0.25">
      <c r="A4" s="721" t="s">
        <v>26366</v>
      </c>
      <c r="B4" s="721"/>
      <c r="C4" s="592" t="s">
        <v>26377</v>
      </c>
      <c r="D4" s="592" t="s">
        <v>26375</v>
      </c>
      <c r="E4" s="720" t="s">
        <v>26159</v>
      </c>
      <c r="F4" s="720"/>
      <c r="G4" s="720"/>
      <c r="H4" s="712" t="s">
        <v>26374</v>
      </c>
      <c r="I4" s="712"/>
      <c r="J4" s="431"/>
      <c r="K4" s="431"/>
      <c r="L4" s="431"/>
    </row>
    <row r="5" spans="1:17" s="73" customFormat="1" ht="24" x14ac:dyDescent="0.25">
      <c r="A5" s="722"/>
      <c r="B5" s="722"/>
      <c r="C5" s="593" t="s">
        <v>26217</v>
      </c>
      <c r="D5" s="593" t="s">
        <v>26217</v>
      </c>
      <c r="E5" s="594" t="s">
        <v>26372</v>
      </c>
      <c r="F5" s="594" t="s">
        <v>26373</v>
      </c>
      <c r="G5" s="594" t="s">
        <v>26452</v>
      </c>
      <c r="H5" s="593" t="s">
        <v>26376</v>
      </c>
      <c r="I5" s="593" t="s">
        <v>26454</v>
      </c>
      <c r="J5" s="431"/>
      <c r="K5" s="431"/>
      <c r="L5" s="431"/>
    </row>
    <row r="6" spans="1:17" s="73" customFormat="1" ht="21.75" customHeight="1" x14ac:dyDescent="0.25">
      <c r="A6" s="723" t="s">
        <v>26367</v>
      </c>
      <c r="B6" s="723"/>
      <c r="C6" s="595">
        <v>15</v>
      </c>
      <c r="D6" s="595">
        <v>42000</v>
      </c>
      <c r="E6" s="596">
        <v>0.7</v>
      </c>
      <c r="F6" s="596">
        <v>0.05</v>
      </c>
      <c r="G6" s="596">
        <v>0.25</v>
      </c>
      <c r="H6" s="597">
        <v>0.02</v>
      </c>
      <c r="I6" s="629">
        <v>5.0000000000000001E-3</v>
      </c>
      <c r="J6" s="431"/>
      <c r="K6" s="431"/>
      <c r="L6" s="431"/>
    </row>
    <row r="7" spans="1:17" s="73" customFormat="1" ht="21.75" customHeight="1" x14ac:dyDescent="0.25">
      <c r="A7" s="723" t="s">
        <v>26368</v>
      </c>
      <c r="B7" s="723"/>
      <c r="C7" s="595">
        <v>15</v>
      </c>
      <c r="D7" s="595">
        <v>16000</v>
      </c>
      <c r="E7" s="596">
        <v>0.8</v>
      </c>
      <c r="F7" s="596">
        <v>0.1</v>
      </c>
      <c r="G7" s="596">
        <v>0.1</v>
      </c>
      <c r="H7" s="597">
        <v>0.05</v>
      </c>
      <c r="I7" s="629">
        <v>5.0000000000000001E-3</v>
      </c>
      <c r="J7" s="431"/>
      <c r="K7" s="431"/>
      <c r="L7" s="431"/>
    </row>
    <row r="8" spans="1:17" s="73" customFormat="1" ht="21.75" customHeight="1" x14ac:dyDescent="0.25">
      <c r="A8" s="723" t="s">
        <v>26369</v>
      </c>
      <c r="B8" s="723"/>
      <c r="C8" s="595">
        <v>15</v>
      </c>
      <c r="D8" s="595">
        <v>16000</v>
      </c>
      <c r="E8" s="596">
        <v>0.8</v>
      </c>
      <c r="F8" s="596">
        <v>0.1</v>
      </c>
      <c r="G8" s="596">
        <v>0.1</v>
      </c>
      <c r="H8" s="597">
        <v>0.05</v>
      </c>
      <c r="I8" s="629">
        <v>5.0000000000000001E-3</v>
      </c>
      <c r="J8" s="431"/>
      <c r="K8" s="431"/>
      <c r="L8" s="431"/>
    </row>
    <row r="9" spans="1:17" s="73" customFormat="1" ht="21.75" customHeight="1" x14ac:dyDescent="0.25">
      <c r="A9" s="723" t="s">
        <v>26370</v>
      </c>
      <c r="B9" s="723"/>
      <c r="C9" s="595">
        <v>15</v>
      </c>
      <c r="D9" s="595">
        <v>24000</v>
      </c>
      <c r="E9" s="596">
        <v>0.8</v>
      </c>
      <c r="F9" s="596">
        <v>0.1</v>
      </c>
      <c r="G9" s="596">
        <v>0.1</v>
      </c>
      <c r="H9" s="597">
        <v>0.05</v>
      </c>
      <c r="I9" s="629">
        <v>5.0000000000000001E-3</v>
      </c>
      <c r="J9" s="431"/>
      <c r="K9" s="431"/>
      <c r="L9" s="431"/>
    </row>
    <row r="10" spans="1:17" s="73" customFormat="1" ht="21.75" customHeight="1" x14ac:dyDescent="0.25">
      <c r="A10" s="724" t="s">
        <v>26371</v>
      </c>
      <c r="B10" s="724"/>
      <c r="C10" s="598">
        <v>15</v>
      </c>
      <c r="D10" s="598">
        <v>27000</v>
      </c>
      <c r="E10" s="599">
        <v>0.8</v>
      </c>
      <c r="F10" s="599">
        <v>0.1</v>
      </c>
      <c r="G10" s="599">
        <v>0.1</v>
      </c>
      <c r="H10" s="600">
        <v>0.05</v>
      </c>
      <c r="I10" s="630">
        <v>5.0000000000000001E-3</v>
      </c>
      <c r="J10" s="431"/>
      <c r="K10" s="431"/>
      <c r="L10" s="431"/>
    </row>
    <row r="11" spans="1:17" s="73" customFormat="1" x14ac:dyDescent="0.25">
      <c r="A11" s="299"/>
      <c r="B11" s="299"/>
      <c r="C11" s="491"/>
      <c r="D11" s="491"/>
      <c r="E11" s="491"/>
      <c r="F11" s="491"/>
      <c r="G11" s="491"/>
      <c r="H11" s="491"/>
      <c r="I11" s="604"/>
      <c r="J11" s="604"/>
      <c r="K11" s="604"/>
      <c r="L11" s="604"/>
    </row>
    <row r="12" spans="1:17" s="73" customFormat="1" x14ac:dyDescent="0.25">
      <c r="A12" s="302" t="s">
        <v>30</v>
      </c>
      <c r="B12" s="711" t="s">
        <v>26247</v>
      </c>
      <c r="C12" s="711"/>
      <c r="D12" s="711"/>
      <c r="E12" s="711"/>
      <c r="F12" s="711"/>
      <c r="G12" s="492" t="s">
        <v>2</v>
      </c>
      <c r="H12" s="492" t="s">
        <v>26346</v>
      </c>
      <c r="I12" s="492" t="s">
        <v>26347</v>
      </c>
      <c r="J12" s="604"/>
      <c r="K12" s="604"/>
      <c r="L12" s="604"/>
      <c r="Q12" s="300"/>
    </row>
    <row r="13" spans="1:17" s="73" customFormat="1" ht="15" customHeight="1" x14ac:dyDescent="0.25">
      <c r="A13" s="302">
        <v>1</v>
      </c>
      <c r="B13" s="706" t="str">
        <f>INDEX(ORÇAMENTO!$E$10:$F$22,MATCH($A13,ORÇAMENTO!$B$10:$B$22,0),MATCH(B$12,ORÇAMENTO!$E$7:$K$7,0))</f>
        <v>CANTEIRO DE OBRAS</v>
      </c>
      <c r="C13" s="706"/>
      <c r="D13" s="706"/>
      <c r="E13" s="706"/>
      <c r="F13" s="706"/>
      <c r="G13" s="492"/>
      <c r="H13" s="492"/>
      <c r="I13" s="492"/>
      <c r="J13" s="604"/>
      <c r="K13" s="604"/>
      <c r="L13" s="604"/>
    </row>
    <row r="14" spans="1:17" s="73" customFormat="1" ht="30" customHeight="1" x14ac:dyDescent="0.25">
      <c r="A14" s="304" t="s">
        <v>3</v>
      </c>
      <c r="B14" s="705" t="str">
        <f>INDEX(ORÇAMENTO!$E$10:$F$22,MATCH($A14,ORÇAMENTO!$B$10:$B$22,0),MATCH(B$12,ORÇAMENTO!$E$7:$K$7,0))</f>
        <v>Banheiro Quimico</v>
      </c>
      <c r="C14" s="705"/>
      <c r="D14" s="705"/>
      <c r="E14" s="705"/>
      <c r="F14" s="705"/>
      <c r="G14" s="498" t="str">
        <f>INDEX(ORÇAMENTO!$E$10:$F$22,MATCH($A14,ORÇAMENTO!$B$10:$B$22,0),MATCH(G$12,ORÇAMENTO!$E$7:$K$7,0))</f>
        <v>unm</v>
      </c>
      <c r="H14" s="497">
        <f>ROUND(SUM(H17:H21),2)</f>
        <v>60</v>
      </c>
      <c r="I14" s="497">
        <f>ROUND(SUM(I17:I21),2)</f>
        <v>120</v>
      </c>
      <c r="J14" s="431"/>
      <c r="K14" s="431"/>
      <c r="L14" s="431"/>
    </row>
    <row r="15" spans="1:17" s="73" customFormat="1" x14ac:dyDescent="0.25">
      <c r="A15" s="716" t="s">
        <v>26247</v>
      </c>
      <c r="B15" s="716"/>
      <c r="C15" s="493" t="s">
        <v>26346</v>
      </c>
      <c r="D15" s="493" t="s">
        <v>26347</v>
      </c>
      <c r="E15" s="493" t="s">
        <v>26248</v>
      </c>
      <c r="F15" s="493"/>
      <c r="G15" s="493"/>
      <c r="H15" s="493" t="s">
        <v>26344</v>
      </c>
      <c r="I15" s="493" t="s">
        <v>26345</v>
      </c>
      <c r="J15" s="431"/>
      <c r="K15" s="431"/>
      <c r="L15" s="431"/>
    </row>
    <row r="16" spans="1:17" s="73" customFormat="1" x14ac:dyDescent="0.25">
      <c r="A16" s="716"/>
      <c r="B16" s="716"/>
      <c r="C16" s="493" t="s">
        <v>8</v>
      </c>
      <c r="D16" s="493" t="s">
        <v>8</v>
      </c>
      <c r="E16" s="493" t="s">
        <v>41</v>
      </c>
      <c r="F16" s="493"/>
      <c r="G16" s="493"/>
      <c r="H16" s="493" t="s">
        <v>26236</v>
      </c>
      <c r="I16" s="493" t="s">
        <v>26236</v>
      </c>
      <c r="J16" s="431"/>
      <c r="K16" s="431"/>
      <c r="L16" s="431"/>
    </row>
    <row r="17" spans="1:12" s="73" customFormat="1" x14ac:dyDescent="0.25">
      <c r="A17" s="715" t="s">
        <v>26350</v>
      </c>
      <c r="B17" s="715"/>
      <c r="C17" s="305">
        <v>1</v>
      </c>
      <c r="D17" s="305">
        <v>2</v>
      </c>
      <c r="E17" s="305">
        <v>12</v>
      </c>
      <c r="F17" s="490"/>
      <c r="G17" s="490"/>
      <c r="H17" s="305">
        <f>C17*E17</f>
        <v>12</v>
      </c>
      <c r="I17" s="305">
        <f>D17*E17</f>
        <v>24</v>
      </c>
      <c r="J17" s="431"/>
      <c r="K17" s="431"/>
      <c r="L17" s="431"/>
    </row>
    <row r="18" spans="1:12" s="73" customFormat="1" x14ac:dyDescent="0.25">
      <c r="A18" s="715" t="s">
        <v>26351</v>
      </c>
      <c r="B18" s="715"/>
      <c r="C18" s="305">
        <v>1</v>
      </c>
      <c r="D18" s="305">
        <v>2</v>
      </c>
      <c r="E18" s="305">
        <v>12</v>
      </c>
      <c r="F18" s="490"/>
      <c r="G18" s="490"/>
      <c r="H18" s="305">
        <f>C18*E18</f>
        <v>12</v>
      </c>
      <c r="I18" s="305">
        <f>D18*E18</f>
        <v>24</v>
      </c>
      <c r="J18" s="431"/>
      <c r="K18" s="431"/>
      <c r="L18" s="431"/>
    </row>
    <row r="19" spans="1:12" s="73" customFormat="1" x14ac:dyDescent="0.25">
      <c r="A19" s="715" t="s">
        <v>26352</v>
      </c>
      <c r="B19" s="715"/>
      <c r="C19" s="305">
        <v>1</v>
      </c>
      <c r="D19" s="305">
        <v>2</v>
      </c>
      <c r="E19" s="305">
        <v>12</v>
      </c>
      <c r="F19" s="490"/>
      <c r="G19" s="490"/>
      <c r="H19" s="305">
        <f>C19*E19</f>
        <v>12</v>
      </c>
      <c r="I19" s="305">
        <f>D19*E19</f>
        <v>24</v>
      </c>
      <c r="J19" s="431"/>
      <c r="K19" s="431"/>
      <c r="L19" s="431"/>
    </row>
    <row r="20" spans="1:12" s="73" customFormat="1" x14ac:dyDescent="0.25">
      <c r="A20" s="715" t="s">
        <v>26353</v>
      </c>
      <c r="B20" s="715"/>
      <c r="C20" s="305">
        <v>1</v>
      </c>
      <c r="D20" s="305">
        <v>2</v>
      </c>
      <c r="E20" s="305">
        <v>12</v>
      </c>
      <c r="F20" s="490"/>
      <c r="G20" s="490"/>
      <c r="H20" s="305">
        <f>C20*E20</f>
        <v>12</v>
      </c>
      <c r="I20" s="305">
        <f>D20*E20</f>
        <v>24</v>
      </c>
      <c r="J20" s="431"/>
      <c r="K20" s="431"/>
      <c r="L20" s="431"/>
    </row>
    <row r="21" spans="1:12" s="73" customFormat="1" x14ac:dyDescent="0.25">
      <c r="A21" s="715" t="s">
        <v>26354</v>
      </c>
      <c r="B21" s="715"/>
      <c r="C21" s="305">
        <v>1</v>
      </c>
      <c r="D21" s="305">
        <v>2</v>
      </c>
      <c r="E21" s="305">
        <v>12</v>
      </c>
      <c r="F21" s="490"/>
      <c r="G21" s="490"/>
      <c r="H21" s="305">
        <f>C21*E21</f>
        <v>12</v>
      </c>
      <c r="I21" s="305">
        <f>D21*E21</f>
        <v>24</v>
      </c>
      <c r="J21" s="431"/>
      <c r="K21" s="431"/>
      <c r="L21" s="431"/>
    </row>
    <row r="22" spans="1:12" s="73" customFormat="1" x14ac:dyDescent="0.25">
      <c r="A22" s="299"/>
      <c r="B22" s="301"/>
      <c r="C22" s="491"/>
      <c r="D22" s="491"/>
      <c r="E22" s="494"/>
      <c r="G22" s="494"/>
      <c r="H22" s="494"/>
      <c r="I22" s="494"/>
      <c r="J22" s="431"/>
      <c r="K22" s="431"/>
      <c r="L22" s="431"/>
    </row>
    <row r="23" spans="1:12" s="73" customFormat="1" ht="42" customHeight="1" x14ac:dyDescent="0.25">
      <c r="A23" s="304" t="s">
        <v>4</v>
      </c>
      <c r="B23" s="705" t="str">
        <f>INDEX(ORÇAMENTO!$E$10:$F$22,MATCH($A23,ORÇAMENTO!$B$10:$B$22,0),MATCH(B$12,ORÇAMENTO!$E$7:$K$7,0))</f>
        <v>Placa para sinalização de obras montada em cavalete metálico - 1,00 x 1,00 m</v>
      </c>
      <c r="C23" s="705"/>
      <c r="D23" s="705"/>
      <c r="E23" s="705"/>
      <c r="F23" s="705"/>
      <c r="G23" s="498" t="str">
        <f>INDEX(ORÇAMENTO!$E$10:$F$22,MATCH($A23,ORÇAMENTO!$B$10:$B$22,0),MATCH(G$12,ORÇAMENTO!$E$7:$K$7,0))</f>
        <v>und</v>
      </c>
      <c r="H23" s="497">
        <f>ROUND(SUM(H26:H30),2)</f>
        <v>15</v>
      </c>
      <c r="I23" s="497">
        <f>ROUND(SUM(I26:I30),2)</f>
        <v>30</v>
      </c>
      <c r="J23" s="431"/>
      <c r="K23" s="431"/>
      <c r="L23" s="431"/>
    </row>
    <row r="24" spans="1:12" s="73" customFormat="1" x14ac:dyDescent="0.25">
      <c r="A24" s="716" t="s">
        <v>26247</v>
      </c>
      <c r="B24" s="716"/>
      <c r="C24" s="493" t="s">
        <v>26346</v>
      </c>
      <c r="D24" s="493" t="s">
        <v>26347</v>
      </c>
      <c r="E24" s="493"/>
      <c r="F24" s="493"/>
      <c r="G24" s="493"/>
      <c r="H24" s="493" t="s">
        <v>26344</v>
      </c>
      <c r="I24" s="493" t="s">
        <v>26345</v>
      </c>
      <c r="J24" s="604"/>
      <c r="K24" s="604"/>
      <c r="L24" s="604"/>
    </row>
    <row r="25" spans="1:12" s="73" customFormat="1" x14ac:dyDescent="0.25">
      <c r="A25" s="716"/>
      <c r="B25" s="716"/>
      <c r="C25" s="493" t="s">
        <v>8</v>
      </c>
      <c r="D25" s="493" t="s">
        <v>8</v>
      </c>
      <c r="E25" s="493"/>
      <c r="F25" s="493"/>
      <c r="G25" s="493"/>
      <c r="H25" s="493" t="s">
        <v>26236</v>
      </c>
      <c r="I25" s="493" t="s">
        <v>26236</v>
      </c>
      <c r="J25" s="604"/>
      <c r="K25" s="604"/>
      <c r="L25" s="604"/>
    </row>
    <row r="26" spans="1:12" s="73" customFormat="1" x14ac:dyDescent="0.25">
      <c r="A26" s="715" t="s">
        <v>26350</v>
      </c>
      <c r="B26" s="715"/>
      <c r="C26" s="305">
        <v>3</v>
      </c>
      <c r="D26" s="305">
        <v>6</v>
      </c>
      <c r="E26" s="490"/>
      <c r="F26" s="490"/>
      <c r="G26" s="490"/>
      <c r="H26" s="305">
        <f t="shared" ref="H26:I30" si="0">C26</f>
        <v>3</v>
      </c>
      <c r="I26" s="305">
        <f t="shared" si="0"/>
        <v>6</v>
      </c>
      <c r="J26" s="604"/>
      <c r="K26" s="604"/>
      <c r="L26" s="604"/>
    </row>
    <row r="27" spans="1:12" s="73" customFormat="1" x14ac:dyDescent="0.25">
      <c r="A27" s="715" t="s">
        <v>26351</v>
      </c>
      <c r="B27" s="715"/>
      <c r="C27" s="305">
        <v>3</v>
      </c>
      <c r="D27" s="305">
        <v>6</v>
      </c>
      <c r="E27" s="490"/>
      <c r="F27" s="490"/>
      <c r="G27" s="490"/>
      <c r="H27" s="305">
        <f t="shared" si="0"/>
        <v>3</v>
      </c>
      <c r="I27" s="305">
        <f t="shared" si="0"/>
        <v>6</v>
      </c>
      <c r="J27" s="604"/>
      <c r="K27" s="604"/>
      <c r="L27" s="604"/>
    </row>
    <row r="28" spans="1:12" s="73" customFormat="1" x14ac:dyDescent="0.25">
      <c r="A28" s="715" t="s">
        <v>26352</v>
      </c>
      <c r="B28" s="715"/>
      <c r="C28" s="305">
        <v>3</v>
      </c>
      <c r="D28" s="305">
        <v>6</v>
      </c>
      <c r="E28" s="490"/>
      <c r="F28" s="490"/>
      <c r="G28" s="490"/>
      <c r="H28" s="305">
        <f t="shared" si="0"/>
        <v>3</v>
      </c>
      <c r="I28" s="305">
        <f t="shared" si="0"/>
        <v>6</v>
      </c>
      <c r="J28" s="604"/>
      <c r="K28" s="604"/>
      <c r="L28" s="604"/>
    </row>
    <row r="29" spans="1:12" s="73" customFormat="1" x14ac:dyDescent="0.25">
      <c r="A29" s="715" t="s">
        <v>26353</v>
      </c>
      <c r="B29" s="715"/>
      <c r="C29" s="305">
        <v>3</v>
      </c>
      <c r="D29" s="305">
        <v>6</v>
      </c>
      <c r="E29" s="490"/>
      <c r="F29" s="490"/>
      <c r="G29" s="490"/>
      <c r="H29" s="305">
        <f t="shared" si="0"/>
        <v>3</v>
      </c>
      <c r="I29" s="305">
        <f t="shared" si="0"/>
        <v>6</v>
      </c>
      <c r="J29" s="604"/>
      <c r="K29" s="604"/>
      <c r="L29" s="604"/>
    </row>
    <row r="30" spans="1:12" s="73" customFormat="1" x14ac:dyDescent="0.25">
      <c r="A30" s="715" t="s">
        <v>26354</v>
      </c>
      <c r="B30" s="715"/>
      <c r="C30" s="305">
        <v>3</v>
      </c>
      <c r="D30" s="305">
        <v>6</v>
      </c>
      <c r="E30" s="490"/>
      <c r="F30" s="490"/>
      <c r="G30" s="490"/>
      <c r="H30" s="305">
        <f t="shared" si="0"/>
        <v>3</v>
      </c>
      <c r="I30" s="305">
        <f t="shared" si="0"/>
        <v>6</v>
      </c>
      <c r="J30" s="604"/>
      <c r="K30" s="604"/>
      <c r="L30" s="604"/>
    </row>
    <row r="31" spans="1:12" s="73" customFormat="1" x14ac:dyDescent="0.25">
      <c r="A31" s="299"/>
      <c r="B31" s="301"/>
      <c r="C31" s="491"/>
      <c r="D31" s="491"/>
      <c r="E31" s="494"/>
      <c r="G31" s="494"/>
      <c r="H31" s="494"/>
      <c r="I31" s="494"/>
      <c r="J31" s="431"/>
      <c r="K31" s="431"/>
      <c r="L31" s="431"/>
    </row>
    <row r="32" spans="1:12" s="73" customFormat="1" ht="27" customHeight="1" x14ac:dyDescent="0.25">
      <c r="A32" s="304" t="s">
        <v>26359</v>
      </c>
      <c r="B32" s="705" t="str">
        <f>INDEX(ORÇAMENTO!$E$10:$F$22,MATCH($A32,ORÇAMENTO!$B$10:$B$22,0),MATCH(B$12,ORÇAMENTO!$E$7:$K$7,0))</f>
        <v>Cones para sinalização, fornecimento e colocação</v>
      </c>
      <c r="C32" s="705"/>
      <c r="D32" s="705"/>
      <c r="E32" s="705"/>
      <c r="F32" s="705"/>
      <c r="G32" s="498" t="str">
        <f>INDEX(ORÇAMENTO!$E$10:$F$22,MATCH($A32,ORÇAMENTO!$B$10:$B$22,0),MATCH(G$12,ORÇAMENTO!$E$7:$K$7,0))</f>
        <v>und</v>
      </c>
      <c r="H32" s="497">
        <f>ROUND(SUM(H35:H39),2)</f>
        <v>50</v>
      </c>
      <c r="I32" s="497">
        <f>ROUND(SUM(I35:I39),2)</f>
        <v>100</v>
      </c>
      <c r="J32" s="431"/>
      <c r="K32" s="431"/>
      <c r="L32" s="431"/>
    </row>
    <row r="33" spans="1:12" s="73" customFormat="1" x14ac:dyDescent="0.25">
      <c r="A33" s="716" t="s">
        <v>26247</v>
      </c>
      <c r="B33" s="716"/>
      <c r="C33" s="493" t="s">
        <v>26346</v>
      </c>
      <c r="D33" s="493" t="s">
        <v>26347</v>
      </c>
      <c r="E33" s="493"/>
      <c r="F33" s="493"/>
      <c r="G33" s="493"/>
      <c r="H33" s="493" t="s">
        <v>26344</v>
      </c>
      <c r="I33" s="493" t="s">
        <v>26345</v>
      </c>
      <c r="J33" s="604"/>
      <c r="K33" s="604"/>
      <c r="L33" s="604"/>
    </row>
    <row r="34" spans="1:12" s="73" customFormat="1" x14ac:dyDescent="0.25">
      <c r="A34" s="716"/>
      <c r="B34" s="716"/>
      <c r="C34" s="493" t="s">
        <v>8</v>
      </c>
      <c r="D34" s="493" t="s">
        <v>8</v>
      </c>
      <c r="E34" s="493"/>
      <c r="F34" s="493"/>
      <c r="G34" s="493"/>
      <c r="H34" s="493" t="s">
        <v>26236</v>
      </c>
      <c r="I34" s="493" t="s">
        <v>26236</v>
      </c>
      <c r="J34" s="604"/>
      <c r="K34" s="604"/>
      <c r="L34" s="604"/>
    </row>
    <row r="35" spans="1:12" s="73" customFormat="1" x14ac:dyDescent="0.25">
      <c r="A35" s="715" t="s">
        <v>26350</v>
      </c>
      <c r="B35" s="715"/>
      <c r="C35" s="305">
        <v>10</v>
      </c>
      <c r="D35" s="305">
        <v>20</v>
      </c>
      <c r="E35" s="490"/>
      <c r="F35" s="490"/>
      <c r="G35" s="490"/>
      <c r="H35" s="305">
        <f t="shared" ref="H35:I39" si="1">C35</f>
        <v>10</v>
      </c>
      <c r="I35" s="305">
        <f t="shared" si="1"/>
        <v>20</v>
      </c>
      <c r="J35" s="604"/>
      <c r="K35" s="604"/>
      <c r="L35" s="604"/>
    </row>
    <row r="36" spans="1:12" s="73" customFormat="1" x14ac:dyDescent="0.25">
      <c r="A36" s="715" t="s">
        <v>26351</v>
      </c>
      <c r="B36" s="715"/>
      <c r="C36" s="305">
        <v>10</v>
      </c>
      <c r="D36" s="305">
        <v>20</v>
      </c>
      <c r="E36" s="490"/>
      <c r="F36" s="490"/>
      <c r="G36" s="490"/>
      <c r="H36" s="305">
        <f t="shared" si="1"/>
        <v>10</v>
      </c>
      <c r="I36" s="305">
        <f t="shared" si="1"/>
        <v>20</v>
      </c>
      <c r="J36" s="604"/>
      <c r="K36" s="604"/>
      <c r="L36" s="604"/>
    </row>
    <row r="37" spans="1:12" s="73" customFormat="1" x14ac:dyDescent="0.25">
      <c r="A37" s="715" t="s">
        <v>26352</v>
      </c>
      <c r="B37" s="715"/>
      <c r="C37" s="305">
        <v>10</v>
      </c>
      <c r="D37" s="305">
        <v>20</v>
      </c>
      <c r="E37" s="490"/>
      <c r="F37" s="490"/>
      <c r="G37" s="490"/>
      <c r="H37" s="305">
        <f t="shared" si="1"/>
        <v>10</v>
      </c>
      <c r="I37" s="305">
        <f t="shared" si="1"/>
        <v>20</v>
      </c>
      <c r="J37" s="604"/>
      <c r="K37" s="604"/>
      <c r="L37" s="604"/>
    </row>
    <row r="38" spans="1:12" s="73" customFormat="1" x14ac:dyDescent="0.25">
      <c r="A38" s="715" t="s">
        <v>26353</v>
      </c>
      <c r="B38" s="715"/>
      <c r="C38" s="305">
        <v>10</v>
      </c>
      <c r="D38" s="305">
        <v>20</v>
      </c>
      <c r="E38" s="490"/>
      <c r="F38" s="490"/>
      <c r="G38" s="490"/>
      <c r="H38" s="305">
        <f t="shared" si="1"/>
        <v>10</v>
      </c>
      <c r="I38" s="305">
        <f t="shared" si="1"/>
        <v>20</v>
      </c>
      <c r="J38" s="604"/>
      <c r="K38" s="604"/>
      <c r="L38" s="604"/>
    </row>
    <row r="39" spans="1:12" s="73" customFormat="1" x14ac:dyDescent="0.25">
      <c r="A39" s="715" t="s">
        <v>26354</v>
      </c>
      <c r="B39" s="715"/>
      <c r="C39" s="305">
        <v>10</v>
      </c>
      <c r="D39" s="305">
        <v>20</v>
      </c>
      <c r="E39" s="490"/>
      <c r="F39" s="490"/>
      <c r="G39" s="490"/>
      <c r="H39" s="305">
        <f t="shared" si="1"/>
        <v>10</v>
      </c>
      <c r="I39" s="305">
        <f t="shared" si="1"/>
        <v>20</v>
      </c>
      <c r="J39" s="604"/>
      <c r="K39" s="604"/>
      <c r="L39" s="604"/>
    </row>
    <row r="40" spans="1:12" s="73" customFormat="1" x14ac:dyDescent="0.25">
      <c r="A40" s="299"/>
      <c r="B40" s="301"/>
      <c r="C40" s="491"/>
      <c r="D40" s="491"/>
      <c r="E40" s="494"/>
      <c r="G40" s="494"/>
      <c r="H40" s="494"/>
      <c r="I40" s="494"/>
      <c r="J40" s="431"/>
      <c r="K40" s="431"/>
      <c r="L40" s="431"/>
    </row>
    <row r="41" spans="1:12" s="73" customFormat="1" ht="15" customHeight="1" x14ac:dyDescent="0.25">
      <c r="A41" s="508">
        <v>2</v>
      </c>
      <c r="B41" s="706" t="str">
        <f>INDEX(ORÇAMENTO!$E$10:$F$22,MATCH($A41,ORÇAMENTO!$B$10:$B$22,0),MATCH(B$12,ORÇAMENTO!$E$7:$K$7,0))</f>
        <v>LIMPEZA DE CORPOS HÍDRICOS</v>
      </c>
      <c r="C41" s="706"/>
      <c r="D41" s="706"/>
      <c r="E41" s="706"/>
      <c r="F41" s="706"/>
      <c r="G41" s="492"/>
      <c r="H41" s="492"/>
      <c r="I41" s="492"/>
      <c r="J41" s="431"/>
      <c r="K41" s="431"/>
      <c r="L41" s="431"/>
    </row>
    <row r="42" spans="1:12" s="73" customFormat="1" ht="36" customHeight="1" x14ac:dyDescent="0.25">
      <c r="A42" s="304" t="s">
        <v>7</v>
      </c>
      <c r="B42" s="705" t="str">
        <f>INDEX(ORÇAMENTO!$E$10:$F$22,MATCH($A42,ORÇAMENTO!$B$10:$B$22,0),MATCH(B$12,ORÇAMENTO!$E$7:$K$7,0))</f>
        <v>Demolição mecânica de concreto armado, com escavadeira hidráulica com martelo hidráulico - sem reaproveitamento</v>
      </c>
      <c r="C42" s="705"/>
      <c r="D42" s="705"/>
      <c r="E42" s="705"/>
      <c r="F42" s="705"/>
      <c r="G42" s="498" t="str">
        <f>INDEX(ORÇAMENTO!$E$10:$F$22,MATCH($A42,ORÇAMENTO!$B$10:$B$22,0),MATCH(G$12,ORÇAMENTO!$E$7:$K$7,0))</f>
        <v>m3</v>
      </c>
      <c r="H42" s="497">
        <f>ROUND(SUM(H46:H47),2)</f>
        <v>196.88</v>
      </c>
      <c r="I42" s="497">
        <f>ROUND(SUM(I46:I47),2)</f>
        <v>656.25</v>
      </c>
      <c r="J42" s="431"/>
      <c r="K42" s="431"/>
      <c r="L42" s="431"/>
    </row>
    <row r="43" spans="1:12" s="73" customFormat="1" ht="19.5" customHeight="1" x14ac:dyDescent="0.25">
      <c r="A43" s="707" t="s">
        <v>26445</v>
      </c>
      <c r="B43" s="707"/>
      <c r="C43" s="707"/>
      <c r="D43" s="707"/>
      <c r="E43" s="707"/>
      <c r="F43" s="707"/>
      <c r="G43" s="707"/>
      <c r="H43" s="707"/>
      <c r="I43" s="707"/>
      <c r="J43" s="431"/>
      <c r="K43" s="431"/>
      <c r="L43" s="431"/>
    </row>
    <row r="44" spans="1:12" s="73" customFormat="1" x14ac:dyDescent="0.25">
      <c r="A44" s="716" t="s">
        <v>26247</v>
      </c>
      <c r="B44" s="716"/>
      <c r="C44" s="493" t="s">
        <v>26245</v>
      </c>
      <c r="D44" s="493" t="s">
        <v>26251</v>
      </c>
      <c r="E44" s="493" t="s">
        <v>26343</v>
      </c>
      <c r="F44" s="493"/>
      <c r="G44" s="493"/>
      <c r="H44" s="493" t="s">
        <v>26344</v>
      </c>
      <c r="I44" s="493" t="s">
        <v>26345</v>
      </c>
      <c r="J44" s="604"/>
      <c r="K44" s="604"/>
      <c r="L44" s="604"/>
    </row>
    <row r="45" spans="1:12" s="73" customFormat="1" x14ac:dyDescent="0.25">
      <c r="A45" s="716"/>
      <c r="B45" s="716"/>
      <c r="C45" s="493" t="s">
        <v>26217</v>
      </c>
      <c r="D45" s="493" t="s">
        <v>26217</v>
      </c>
      <c r="E45" s="493" t="s">
        <v>26217</v>
      </c>
      <c r="F45" s="493" t="s">
        <v>11</v>
      </c>
      <c r="G45" s="493"/>
      <c r="H45" s="493" t="s">
        <v>26246</v>
      </c>
      <c r="I45" s="493" t="s">
        <v>26246</v>
      </c>
      <c r="J45" s="604"/>
      <c r="K45" s="604"/>
      <c r="L45" s="604"/>
    </row>
    <row r="46" spans="1:12" s="489" customFormat="1" ht="39.75" customHeight="1" x14ac:dyDescent="0.25">
      <c r="A46" s="715" t="s">
        <v>26436</v>
      </c>
      <c r="B46" s="715"/>
      <c r="C46" s="305">
        <v>300</v>
      </c>
      <c r="D46" s="305">
        <v>0.25</v>
      </c>
      <c r="E46" s="305">
        <v>7</v>
      </c>
      <c r="F46" s="490">
        <v>0.3</v>
      </c>
      <c r="G46" s="490"/>
      <c r="H46" s="305">
        <f>C46*D46*E46*F46</f>
        <v>157.5</v>
      </c>
      <c r="I46" s="305">
        <f>C46*D46*E46</f>
        <v>525</v>
      </c>
      <c r="J46" s="605"/>
      <c r="K46" s="605"/>
      <c r="L46" s="605"/>
    </row>
    <row r="47" spans="1:12" s="489" customFormat="1" ht="42.75" customHeight="1" x14ac:dyDescent="0.25">
      <c r="A47" s="715" t="s">
        <v>26435</v>
      </c>
      <c r="B47" s="715"/>
      <c r="C47" s="305"/>
      <c r="D47" s="305"/>
      <c r="E47" s="305"/>
      <c r="F47" s="490">
        <v>0.25</v>
      </c>
      <c r="G47" s="490"/>
      <c r="H47" s="305">
        <f>H46*$F$47</f>
        <v>39.375</v>
      </c>
      <c r="I47" s="305">
        <f>I46*$F$47</f>
        <v>131.25</v>
      </c>
      <c r="J47" s="605"/>
      <c r="K47" s="605"/>
      <c r="L47" s="605"/>
    </row>
    <row r="48" spans="1:12" s="73" customFormat="1" x14ac:dyDescent="0.25">
      <c r="A48" s="507"/>
      <c r="B48" s="303"/>
      <c r="C48" s="495"/>
      <c r="D48" s="495"/>
      <c r="E48" s="494"/>
      <c r="F48" s="495"/>
      <c r="G48" s="491"/>
      <c r="H48" s="491"/>
      <c r="I48" s="604"/>
      <c r="J48" s="604"/>
      <c r="K48" s="604"/>
      <c r="L48" s="604"/>
    </row>
    <row r="49" spans="1:12" s="73" customFormat="1" ht="38.25" customHeight="1" x14ac:dyDescent="0.25">
      <c r="A49" s="304" t="s">
        <v>26208</v>
      </c>
      <c r="B49" s="705" t="str">
        <f>INDEX(ORÇAMENTO!$E$10:$F$22,MATCH($A49,ORÇAMENTO!$B$10:$B$22,0),MATCH(B$12,ORÇAMENTO!$E$7:$K$7,0))</f>
        <v>Derrocagem subaquática de material de 3ª categoria - malha de 4,0 m² - perfuração e detonação - plataforma com duas torres de perfuração</v>
      </c>
      <c r="C49" s="705"/>
      <c r="D49" s="705"/>
      <c r="E49" s="705"/>
      <c r="F49" s="705"/>
      <c r="G49" s="498" t="str">
        <f>INDEX(ORÇAMENTO!$E$10:$F$22,MATCH($A49,ORÇAMENTO!$B$10:$B$22,0),MATCH(G$12,ORÇAMENTO!$E$7:$K$7,0))</f>
        <v>m3</v>
      </c>
      <c r="H49" s="497">
        <f>ROUND(SUM(H53:H57),2)</f>
        <v>0</v>
      </c>
      <c r="I49" s="497">
        <f>ROUND(SUM(I53:I57),2)</f>
        <v>5640</v>
      </c>
      <c r="J49" s="431"/>
      <c r="K49" s="431"/>
      <c r="L49" s="431"/>
    </row>
    <row r="50" spans="1:12" s="73" customFormat="1" ht="19.5" customHeight="1" x14ac:dyDescent="0.25">
      <c r="A50" s="708" t="s">
        <v>26455</v>
      </c>
      <c r="B50" s="708"/>
      <c r="C50" s="708"/>
      <c r="D50" s="708"/>
      <c r="E50" s="708"/>
      <c r="F50" s="708"/>
      <c r="G50" s="708"/>
      <c r="H50" s="708"/>
      <c r="I50" s="708"/>
      <c r="J50" s="431"/>
      <c r="K50" s="431"/>
      <c r="L50" s="431"/>
    </row>
    <row r="51" spans="1:12" s="73" customFormat="1" x14ac:dyDescent="0.25">
      <c r="A51" s="716" t="s">
        <v>26247</v>
      </c>
      <c r="B51" s="716"/>
      <c r="C51" s="719" t="s">
        <v>26466</v>
      </c>
      <c r="D51" s="709" t="s">
        <v>26437</v>
      </c>
      <c r="E51" s="710"/>
      <c r="F51" s="709" t="s">
        <v>26440</v>
      </c>
      <c r="G51" s="710"/>
      <c r="H51" s="493" t="s">
        <v>26344</v>
      </c>
      <c r="I51" s="493" t="s">
        <v>26345</v>
      </c>
      <c r="J51" s="604"/>
      <c r="K51" s="604"/>
      <c r="L51" s="604"/>
    </row>
    <row r="52" spans="1:12" s="73" customFormat="1" x14ac:dyDescent="0.25">
      <c r="A52" s="716"/>
      <c r="B52" s="716"/>
      <c r="C52" s="719"/>
      <c r="D52" s="493" t="s">
        <v>26438</v>
      </c>
      <c r="E52" s="493" t="s">
        <v>26439</v>
      </c>
      <c r="F52" s="602" t="s">
        <v>26438</v>
      </c>
      <c r="G52" s="602" t="s">
        <v>26439</v>
      </c>
      <c r="H52" s="493" t="s">
        <v>113</v>
      </c>
      <c r="I52" s="493" t="s">
        <v>113</v>
      </c>
      <c r="J52" s="604"/>
      <c r="K52" s="604"/>
      <c r="L52" s="604"/>
    </row>
    <row r="53" spans="1:12" s="73" customFormat="1" x14ac:dyDescent="0.25">
      <c r="A53" s="715" t="s">
        <v>26350</v>
      </c>
      <c r="B53" s="715"/>
      <c r="C53" s="305">
        <f>C6*D6</f>
        <v>630000</v>
      </c>
      <c r="D53" s="305">
        <v>0.2</v>
      </c>
      <c r="E53" s="305">
        <v>1</v>
      </c>
      <c r="F53" s="490">
        <v>0</v>
      </c>
      <c r="G53" s="631">
        <f>I6</f>
        <v>5.0000000000000001E-3</v>
      </c>
      <c r="H53" s="305">
        <f t="shared" ref="H53:I57" si="2">$C53*D53*F53</f>
        <v>0</v>
      </c>
      <c r="I53" s="305">
        <f t="shared" si="2"/>
        <v>3150</v>
      </c>
      <c r="J53" s="604"/>
      <c r="K53" s="604"/>
      <c r="L53" s="604"/>
    </row>
    <row r="54" spans="1:12" s="73" customFormat="1" x14ac:dyDescent="0.25">
      <c r="A54" s="715" t="s">
        <v>26351</v>
      </c>
      <c r="B54" s="715"/>
      <c r="C54" s="305">
        <f>C7*D7</f>
        <v>240000</v>
      </c>
      <c r="D54" s="305">
        <v>0.2</v>
      </c>
      <c r="E54" s="305">
        <v>0.4</v>
      </c>
      <c r="F54" s="490">
        <v>0</v>
      </c>
      <c r="G54" s="631">
        <f>I7</f>
        <v>5.0000000000000001E-3</v>
      </c>
      <c r="H54" s="305">
        <f t="shared" si="2"/>
        <v>0</v>
      </c>
      <c r="I54" s="305">
        <f t="shared" si="2"/>
        <v>480</v>
      </c>
      <c r="J54" s="604"/>
      <c r="K54" s="604"/>
      <c r="L54" s="604"/>
    </row>
    <row r="55" spans="1:12" s="73" customFormat="1" x14ac:dyDescent="0.25">
      <c r="A55" s="715" t="s">
        <v>26352</v>
      </c>
      <c r="B55" s="715"/>
      <c r="C55" s="305">
        <f>C8*D8</f>
        <v>240000</v>
      </c>
      <c r="D55" s="305">
        <v>0.2</v>
      </c>
      <c r="E55" s="305">
        <v>0.4</v>
      </c>
      <c r="F55" s="490">
        <v>0</v>
      </c>
      <c r="G55" s="631">
        <f>I8</f>
        <v>5.0000000000000001E-3</v>
      </c>
      <c r="H55" s="305">
        <f t="shared" si="2"/>
        <v>0</v>
      </c>
      <c r="I55" s="305">
        <f t="shared" si="2"/>
        <v>480</v>
      </c>
      <c r="J55" s="604"/>
      <c r="K55" s="604"/>
      <c r="L55" s="604"/>
    </row>
    <row r="56" spans="1:12" s="73" customFormat="1" x14ac:dyDescent="0.25">
      <c r="A56" s="715" t="s">
        <v>26353</v>
      </c>
      <c r="B56" s="715"/>
      <c r="C56" s="305">
        <f>C9*D9</f>
        <v>360000</v>
      </c>
      <c r="D56" s="305">
        <v>0.2</v>
      </c>
      <c r="E56" s="305">
        <v>0.4</v>
      </c>
      <c r="F56" s="490">
        <v>0</v>
      </c>
      <c r="G56" s="631">
        <f>I9</f>
        <v>5.0000000000000001E-3</v>
      </c>
      <c r="H56" s="305">
        <f t="shared" si="2"/>
        <v>0</v>
      </c>
      <c r="I56" s="305">
        <f t="shared" si="2"/>
        <v>720</v>
      </c>
      <c r="J56" s="604"/>
      <c r="K56" s="604"/>
      <c r="L56" s="604"/>
    </row>
    <row r="57" spans="1:12" s="73" customFormat="1" x14ac:dyDescent="0.25">
      <c r="A57" s="715" t="s">
        <v>26354</v>
      </c>
      <c r="B57" s="715"/>
      <c r="C57" s="305">
        <f>C10*D10</f>
        <v>405000</v>
      </c>
      <c r="D57" s="305">
        <v>0.2</v>
      </c>
      <c r="E57" s="305">
        <v>0.4</v>
      </c>
      <c r="F57" s="490">
        <v>0</v>
      </c>
      <c r="G57" s="631">
        <f>I10</f>
        <v>5.0000000000000001E-3</v>
      </c>
      <c r="H57" s="305">
        <f t="shared" si="2"/>
        <v>0</v>
      </c>
      <c r="I57" s="305">
        <f t="shared" si="2"/>
        <v>810</v>
      </c>
      <c r="J57" s="604"/>
      <c r="K57" s="604"/>
      <c r="L57" s="604"/>
    </row>
    <row r="58" spans="1:12" s="73" customFormat="1" x14ac:dyDescent="0.25">
      <c r="A58" s="299"/>
      <c r="B58" s="303"/>
      <c r="C58" s="495"/>
      <c r="D58" s="495"/>
      <c r="E58" s="495"/>
      <c r="F58" s="491"/>
      <c r="G58" s="491"/>
      <c r="H58" s="491"/>
      <c r="I58" s="604"/>
      <c r="J58" s="604"/>
      <c r="K58" s="604"/>
      <c r="L58" s="604"/>
    </row>
    <row r="59" spans="1:12" s="73" customFormat="1" ht="36" customHeight="1" x14ac:dyDescent="0.25">
      <c r="A59" s="304" t="s">
        <v>26382</v>
      </c>
      <c r="B59" s="705" t="str">
        <f>INDEX(ORÇAMENTO!$E$10:$F$22,MATCH($A59,ORÇAMENTO!$B$10:$B$22,0),MATCH(B$12,ORÇAMENTO!$E$7:$K$7,0))</f>
        <v>Escavação e transporte de material de 3ª categoria - DMT de 0 a 50 m</v>
      </c>
      <c r="C59" s="705"/>
      <c r="D59" s="705"/>
      <c r="E59" s="705"/>
      <c r="F59" s="705"/>
      <c r="G59" s="498" t="str">
        <f>INDEX(ORÇAMENTO!$E$10:$F$22,MATCH($A59,ORÇAMENTO!$B$10:$B$22,0),MATCH(G$12,ORÇAMENTO!$E$7:$K$7,0))</f>
        <v>m3</v>
      </c>
      <c r="H59" s="497">
        <f>ROUND(SUM(H63:H67),2)</f>
        <v>4734.3999999999996</v>
      </c>
      <c r="I59" s="497">
        <f>ROUND(SUM(I63:I67),2)</f>
        <v>46421.25</v>
      </c>
      <c r="J59" s="431"/>
      <c r="K59" s="431"/>
      <c r="L59" s="431"/>
    </row>
    <row r="60" spans="1:12" s="73" customFormat="1" ht="19.5" customHeight="1" x14ac:dyDescent="0.25">
      <c r="A60" s="708" t="s">
        <v>26462</v>
      </c>
      <c r="B60" s="708"/>
      <c r="C60" s="708"/>
      <c r="D60" s="708"/>
      <c r="E60" s="708"/>
      <c r="F60" s="708"/>
      <c r="G60" s="708"/>
      <c r="H60" s="708"/>
      <c r="I60" s="708" t="s">
        <v>26456</v>
      </c>
      <c r="J60" s="431"/>
      <c r="K60" s="431"/>
      <c r="L60" s="431"/>
    </row>
    <row r="61" spans="1:12" s="73" customFormat="1" x14ac:dyDescent="0.25">
      <c r="A61" s="717" t="s">
        <v>26247</v>
      </c>
      <c r="B61" s="709" t="s">
        <v>26453</v>
      </c>
      <c r="C61" s="710"/>
      <c r="D61" s="709" t="s">
        <v>26441</v>
      </c>
      <c r="E61" s="710"/>
      <c r="F61" s="709" t="s">
        <v>26463</v>
      </c>
      <c r="G61" s="710"/>
      <c r="H61" s="493" t="s">
        <v>26344</v>
      </c>
      <c r="I61" s="493" t="s">
        <v>26345</v>
      </c>
      <c r="J61" s="431"/>
    </row>
    <row r="62" spans="1:12" s="73" customFormat="1" x14ac:dyDescent="0.25">
      <c r="A62" s="718"/>
      <c r="B62" s="493" t="s">
        <v>26348</v>
      </c>
      <c r="C62" s="493" t="s">
        <v>26349</v>
      </c>
      <c r="D62" s="493" t="s">
        <v>26348</v>
      </c>
      <c r="E62" s="493" t="s">
        <v>26349</v>
      </c>
      <c r="F62" s="493" t="s">
        <v>26348</v>
      </c>
      <c r="G62" s="493" t="s">
        <v>26349</v>
      </c>
      <c r="H62" s="493" t="s">
        <v>113</v>
      </c>
      <c r="I62" s="493" t="s">
        <v>113</v>
      </c>
      <c r="J62" s="431"/>
    </row>
    <row r="63" spans="1:12" s="73" customFormat="1" x14ac:dyDescent="0.25">
      <c r="A63" s="601" t="s">
        <v>26350</v>
      </c>
      <c r="B63" s="305">
        <f t="shared" ref="B63:C67" si="3">H$42</f>
        <v>196.88</v>
      </c>
      <c r="C63" s="305">
        <f t="shared" si="3"/>
        <v>656.25</v>
      </c>
      <c r="D63" s="305">
        <f t="shared" ref="D63:E67" si="4">H53</f>
        <v>0</v>
      </c>
      <c r="E63" s="305">
        <f t="shared" si="4"/>
        <v>3150</v>
      </c>
      <c r="F63" s="305">
        <f>$C53*D53*0.01</f>
        <v>1260</v>
      </c>
      <c r="G63" s="305">
        <f>$C53*E53*$H6</f>
        <v>12600</v>
      </c>
      <c r="H63" s="305">
        <f t="shared" ref="H63:I67" si="5">SUM(B63,D63,F63)</f>
        <v>1456.88</v>
      </c>
      <c r="I63" s="305">
        <f t="shared" si="5"/>
        <v>16406.25</v>
      </c>
      <c r="J63" s="606"/>
    </row>
    <row r="64" spans="1:12" s="73" customFormat="1" x14ac:dyDescent="0.25">
      <c r="A64" s="601" t="s">
        <v>26351</v>
      </c>
      <c r="B64" s="305">
        <f t="shared" si="3"/>
        <v>196.88</v>
      </c>
      <c r="C64" s="305">
        <f t="shared" si="3"/>
        <v>656.25</v>
      </c>
      <c r="D64" s="305">
        <f t="shared" si="4"/>
        <v>0</v>
      </c>
      <c r="E64" s="305">
        <f t="shared" si="4"/>
        <v>480</v>
      </c>
      <c r="F64" s="305">
        <f>$C54*D54*0.01</f>
        <v>480</v>
      </c>
      <c r="G64" s="305">
        <f>$C54*E54*$H7</f>
        <v>4800</v>
      </c>
      <c r="H64" s="305">
        <f t="shared" si="5"/>
        <v>676.88</v>
      </c>
      <c r="I64" s="305">
        <f t="shared" si="5"/>
        <v>5936.25</v>
      </c>
      <c r="J64" s="606"/>
    </row>
    <row r="65" spans="1:12" s="73" customFormat="1" x14ac:dyDescent="0.25">
      <c r="A65" s="601" t="s">
        <v>26352</v>
      </c>
      <c r="B65" s="305">
        <f t="shared" si="3"/>
        <v>196.88</v>
      </c>
      <c r="C65" s="305">
        <f t="shared" si="3"/>
        <v>656.25</v>
      </c>
      <c r="D65" s="305">
        <f t="shared" si="4"/>
        <v>0</v>
      </c>
      <c r="E65" s="305">
        <f t="shared" si="4"/>
        <v>480</v>
      </c>
      <c r="F65" s="305">
        <f>$C55*D55*0.01</f>
        <v>480</v>
      </c>
      <c r="G65" s="305">
        <f>$C55*E55*$H8</f>
        <v>4800</v>
      </c>
      <c r="H65" s="305">
        <f t="shared" si="5"/>
        <v>676.88</v>
      </c>
      <c r="I65" s="305">
        <f t="shared" si="5"/>
        <v>5936.25</v>
      </c>
      <c r="J65" s="606"/>
    </row>
    <row r="66" spans="1:12" s="73" customFormat="1" x14ac:dyDescent="0.25">
      <c r="A66" s="601" t="s">
        <v>26353</v>
      </c>
      <c r="B66" s="305">
        <f t="shared" si="3"/>
        <v>196.88</v>
      </c>
      <c r="C66" s="305">
        <f t="shared" si="3"/>
        <v>656.25</v>
      </c>
      <c r="D66" s="305">
        <f t="shared" si="4"/>
        <v>0</v>
      </c>
      <c r="E66" s="305">
        <f t="shared" si="4"/>
        <v>720</v>
      </c>
      <c r="F66" s="305">
        <f>$C56*D56*0.01</f>
        <v>720</v>
      </c>
      <c r="G66" s="305">
        <f>$C56*E56*$H9</f>
        <v>7200</v>
      </c>
      <c r="H66" s="305">
        <f t="shared" si="5"/>
        <v>916.88</v>
      </c>
      <c r="I66" s="305">
        <f t="shared" si="5"/>
        <v>8576.25</v>
      </c>
      <c r="J66" s="606"/>
    </row>
    <row r="67" spans="1:12" s="73" customFormat="1" x14ac:dyDescent="0.25">
      <c r="A67" s="601" t="s">
        <v>26354</v>
      </c>
      <c r="B67" s="305">
        <f t="shared" si="3"/>
        <v>196.88</v>
      </c>
      <c r="C67" s="305">
        <f t="shared" si="3"/>
        <v>656.25</v>
      </c>
      <c r="D67" s="305">
        <f t="shared" si="4"/>
        <v>0</v>
      </c>
      <c r="E67" s="305">
        <f t="shared" si="4"/>
        <v>810</v>
      </c>
      <c r="F67" s="305">
        <f>$C57*D57*0.01</f>
        <v>810</v>
      </c>
      <c r="G67" s="305">
        <f>$C57*E57*$H10</f>
        <v>8100</v>
      </c>
      <c r="H67" s="305">
        <f t="shared" si="5"/>
        <v>1006.88</v>
      </c>
      <c r="I67" s="305">
        <f t="shared" si="5"/>
        <v>9566.25</v>
      </c>
      <c r="J67" s="606"/>
    </row>
    <row r="68" spans="1:12" s="73" customFormat="1" x14ac:dyDescent="0.25">
      <c r="A68" s="299"/>
      <c r="B68" s="303"/>
      <c r="C68" s="495"/>
      <c r="D68" s="495"/>
      <c r="E68" s="495"/>
      <c r="F68" s="491"/>
      <c r="G68" s="491"/>
      <c r="H68" s="491"/>
      <c r="I68" s="604"/>
      <c r="J68" s="604"/>
      <c r="K68" s="604"/>
      <c r="L68" s="604"/>
    </row>
    <row r="69" spans="1:12" s="73" customFormat="1" ht="30" customHeight="1" x14ac:dyDescent="0.25">
      <c r="A69" s="304" t="s">
        <v>26383</v>
      </c>
      <c r="B69" s="705" t="str">
        <f>INDEX(ORÇAMENTO!$E$10:$F$22,MATCH($A69,ORÇAMENTO!$B$10:$B$22,0),MATCH(B$12,ORÇAMENTO!$E$7:$K$7,0))</f>
        <v>Dragagem de material de 1ª categoria com escavadeira hidráulica - capacidade de caçamba de 1,56 m³ - DMT 0 a 50 m</v>
      </c>
      <c r="C69" s="705"/>
      <c r="D69" s="705"/>
      <c r="E69" s="705"/>
      <c r="F69" s="705"/>
      <c r="G69" s="498" t="str">
        <f>INDEX(ORÇAMENTO!$E$10:$F$22,MATCH($A69,ORÇAMENTO!$B$10:$B$22,0),MATCH(G$12,ORÇAMENTO!$E$7:$K$7,0))</f>
        <v>m3</v>
      </c>
      <c r="H69" s="497">
        <f>ROUND(SUM(H73:H77),2)</f>
        <v>287400</v>
      </c>
      <c r="I69" s="497">
        <f>ROUND(SUM(I73:I77),2)</f>
        <v>1128000</v>
      </c>
      <c r="J69" s="431"/>
      <c r="K69" s="431"/>
      <c r="L69" s="431"/>
    </row>
    <row r="70" spans="1:12" s="73" customFormat="1" ht="19.5" customHeight="1" x14ac:dyDescent="0.25">
      <c r="A70" s="708" t="s">
        <v>26442</v>
      </c>
      <c r="B70" s="708"/>
      <c r="C70" s="708"/>
      <c r="D70" s="708"/>
      <c r="E70" s="708"/>
      <c r="F70" s="708"/>
      <c r="G70" s="708"/>
      <c r="H70" s="708"/>
      <c r="I70" s="708"/>
      <c r="J70" s="431"/>
      <c r="K70" s="431"/>
      <c r="L70" s="431"/>
    </row>
    <row r="71" spans="1:12" s="73" customFormat="1" x14ac:dyDescent="0.25">
      <c r="A71" s="716" t="s">
        <v>26247</v>
      </c>
      <c r="B71" s="716"/>
      <c r="C71" s="709" t="s">
        <v>26159</v>
      </c>
      <c r="D71" s="710"/>
      <c r="E71" s="709" t="s">
        <v>26440</v>
      </c>
      <c r="F71" s="710"/>
      <c r="G71" s="493"/>
      <c r="H71" s="493" t="s">
        <v>26344</v>
      </c>
      <c r="I71" s="493" t="s">
        <v>26345</v>
      </c>
      <c r="J71" s="604"/>
      <c r="K71" s="431"/>
      <c r="L71" s="431"/>
    </row>
    <row r="72" spans="1:12" s="73" customFormat="1" x14ac:dyDescent="0.25">
      <c r="A72" s="716"/>
      <c r="B72" s="716"/>
      <c r="C72" s="493" t="s">
        <v>26348</v>
      </c>
      <c r="D72" s="493" t="s">
        <v>26349</v>
      </c>
      <c r="E72" s="493" t="s">
        <v>26438</v>
      </c>
      <c r="F72" s="493" t="s">
        <v>26439</v>
      </c>
      <c r="G72" s="493"/>
      <c r="H72" s="493" t="s">
        <v>113</v>
      </c>
      <c r="I72" s="493" t="s">
        <v>113</v>
      </c>
      <c r="J72" s="604"/>
      <c r="K72" s="431"/>
      <c r="L72" s="431"/>
    </row>
    <row r="73" spans="1:12" s="73" customFormat="1" ht="15" customHeight="1" x14ac:dyDescent="0.25">
      <c r="A73" s="715" t="s">
        <v>26350</v>
      </c>
      <c r="B73" s="715"/>
      <c r="C73" s="305">
        <f>$C53*D53</f>
        <v>126000</v>
      </c>
      <c r="D73" s="305">
        <f>$C53*E53</f>
        <v>630000</v>
      </c>
      <c r="E73" s="490">
        <f>$E6</f>
        <v>0.7</v>
      </c>
      <c r="F73" s="490">
        <v>1</v>
      </c>
      <c r="G73" s="490"/>
      <c r="H73" s="305">
        <f t="shared" ref="H73:I77" si="6">E73*C73</f>
        <v>88200</v>
      </c>
      <c r="I73" s="305">
        <f t="shared" si="6"/>
        <v>630000</v>
      </c>
      <c r="J73" s="604"/>
      <c r="K73" s="431"/>
      <c r="L73" s="431"/>
    </row>
    <row r="74" spans="1:12" s="73" customFormat="1" ht="15" customHeight="1" x14ac:dyDescent="0.25">
      <c r="A74" s="715" t="s">
        <v>26351</v>
      </c>
      <c r="B74" s="715"/>
      <c r="C74" s="305">
        <f>C54*D54</f>
        <v>48000</v>
      </c>
      <c r="D74" s="305">
        <f>$C54*E54</f>
        <v>96000</v>
      </c>
      <c r="E74" s="490">
        <f>$E7</f>
        <v>0.8</v>
      </c>
      <c r="F74" s="490">
        <v>1</v>
      </c>
      <c r="G74" s="490"/>
      <c r="H74" s="305">
        <f t="shared" si="6"/>
        <v>38400</v>
      </c>
      <c r="I74" s="305">
        <f t="shared" si="6"/>
        <v>96000</v>
      </c>
      <c r="J74" s="604"/>
      <c r="K74" s="431"/>
      <c r="L74" s="431"/>
    </row>
    <row r="75" spans="1:12" s="73" customFormat="1" ht="15" customHeight="1" x14ac:dyDescent="0.25">
      <c r="A75" s="715" t="s">
        <v>26352</v>
      </c>
      <c r="B75" s="715"/>
      <c r="C75" s="305">
        <f>C55*D55</f>
        <v>48000</v>
      </c>
      <c r="D75" s="305">
        <f>$C55*E55</f>
        <v>96000</v>
      </c>
      <c r="E75" s="490">
        <f>$E8</f>
        <v>0.8</v>
      </c>
      <c r="F75" s="490">
        <v>1</v>
      </c>
      <c r="G75" s="490"/>
      <c r="H75" s="305">
        <f t="shared" si="6"/>
        <v>38400</v>
      </c>
      <c r="I75" s="305">
        <f t="shared" si="6"/>
        <v>96000</v>
      </c>
      <c r="J75" s="604"/>
      <c r="K75" s="431"/>
      <c r="L75" s="431"/>
    </row>
    <row r="76" spans="1:12" s="73" customFormat="1" ht="15" customHeight="1" x14ac:dyDescent="0.25">
      <c r="A76" s="715" t="s">
        <v>26353</v>
      </c>
      <c r="B76" s="715"/>
      <c r="C76" s="305">
        <f>C56*D56</f>
        <v>72000</v>
      </c>
      <c r="D76" s="305">
        <f>$C56*E56</f>
        <v>144000</v>
      </c>
      <c r="E76" s="490">
        <f>$E9</f>
        <v>0.8</v>
      </c>
      <c r="F76" s="490">
        <v>1</v>
      </c>
      <c r="G76" s="490"/>
      <c r="H76" s="305">
        <f t="shared" si="6"/>
        <v>57600</v>
      </c>
      <c r="I76" s="305">
        <f t="shared" si="6"/>
        <v>144000</v>
      </c>
      <c r="J76" s="604"/>
      <c r="K76" s="431"/>
      <c r="L76" s="431"/>
    </row>
    <row r="77" spans="1:12" s="73" customFormat="1" ht="15" customHeight="1" x14ac:dyDescent="0.25">
      <c r="A77" s="715" t="s">
        <v>26354</v>
      </c>
      <c r="B77" s="715"/>
      <c r="C77" s="305">
        <f>C57*D57</f>
        <v>81000</v>
      </c>
      <c r="D77" s="305">
        <f>$C57*E57</f>
        <v>162000</v>
      </c>
      <c r="E77" s="490">
        <f>$E10</f>
        <v>0.8</v>
      </c>
      <c r="F77" s="490">
        <v>1</v>
      </c>
      <c r="G77" s="490"/>
      <c r="H77" s="305">
        <f t="shared" si="6"/>
        <v>64800</v>
      </c>
      <c r="I77" s="305">
        <f t="shared" si="6"/>
        <v>162000</v>
      </c>
      <c r="J77" s="604"/>
      <c r="K77" s="431"/>
      <c r="L77" s="431"/>
    </row>
    <row r="78" spans="1:12" s="73" customFormat="1" x14ac:dyDescent="0.25">
      <c r="A78" s="299"/>
      <c r="B78" s="303"/>
      <c r="C78" s="494"/>
      <c r="D78" s="494"/>
      <c r="E78" s="494"/>
      <c r="F78" s="495"/>
      <c r="G78" s="495"/>
      <c r="H78" s="495"/>
      <c r="I78" s="604"/>
      <c r="J78" s="604"/>
      <c r="K78" s="604"/>
      <c r="L78" s="604"/>
    </row>
    <row r="79" spans="1:12" s="73" customFormat="1" ht="36" customHeight="1" x14ac:dyDescent="0.25">
      <c r="A79" s="304" t="s">
        <v>26384</v>
      </c>
      <c r="B79" s="705" t="str">
        <f>INDEX(ORÇAMENTO!$E$10:$F$22,MATCH($A79,ORÇAMENTO!$B$10:$B$22,0),MATCH(B$12,ORÇAMENTO!$E$7:$K$7,0))</f>
        <v>Dragagem de material de 1ª categoria com dragline - caçamba de 2,1 m³ - caminho de serviço em revestimento primário - DMT 400 a 600 m - com caminhão de 14 m³ e carregadeira</v>
      </c>
      <c r="C79" s="705"/>
      <c r="D79" s="705"/>
      <c r="E79" s="705"/>
      <c r="F79" s="705"/>
      <c r="G79" s="498" t="str">
        <f>INDEX(ORÇAMENTO!$E$10:$F$22,MATCH($A79,ORÇAMENTO!$B$10:$B$22,0),MATCH(G$12,ORÇAMENTO!$E$7:$K$7,0))</f>
        <v>m3</v>
      </c>
      <c r="H79" s="497">
        <f>ROUND(SUM(H83:H87),2)</f>
        <v>3750</v>
      </c>
      <c r="I79" s="497">
        <f>ROUND(SUM(I83:I87),2)</f>
        <v>81300</v>
      </c>
      <c r="J79" s="431"/>
      <c r="K79" s="431"/>
      <c r="L79" s="431"/>
    </row>
    <row r="80" spans="1:12" s="73" customFormat="1" ht="19.5" customHeight="1" x14ac:dyDescent="0.25">
      <c r="A80" s="708" t="s">
        <v>26443</v>
      </c>
      <c r="B80" s="708"/>
      <c r="C80" s="708"/>
      <c r="D80" s="708"/>
      <c r="E80" s="708"/>
      <c r="F80" s="708"/>
      <c r="G80" s="708"/>
      <c r="H80" s="708"/>
      <c r="I80" s="708"/>
      <c r="J80" s="431"/>
      <c r="K80" s="431"/>
      <c r="L80" s="431"/>
    </row>
    <row r="81" spans="1:12" s="73" customFormat="1" x14ac:dyDescent="0.25">
      <c r="A81" s="716" t="s">
        <v>26247</v>
      </c>
      <c r="B81" s="716"/>
      <c r="C81" s="709" t="s">
        <v>26159</v>
      </c>
      <c r="D81" s="710"/>
      <c r="E81" s="709" t="s">
        <v>26440</v>
      </c>
      <c r="F81" s="710"/>
      <c r="G81" s="493"/>
      <c r="H81" s="493" t="s">
        <v>26344</v>
      </c>
      <c r="I81" s="493" t="s">
        <v>26345</v>
      </c>
      <c r="J81" s="604"/>
      <c r="K81" s="431"/>
      <c r="L81" s="431"/>
    </row>
    <row r="82" spans="1:12" s="73" customFormat="1" x14ac:dyDescent="0.25">
      <c r="A82" s="716"/>
      <c r="B82" s="716"/>
      <c r="C82" s="493" t="s">
        <v>26348</v>
      </c>
      <c r="D82" s="493" t="s">
        <v>26349</v>
      </c>
      <c r="E82" s="493" t="s">
        <v>26438</v>
      </c>
      <c r="F82" s="493" t="s">
        <v>26439</v>
      </c>
      <c r="G82" s="493"/>
      <c r="H82" s="493" t="s">
        <v>113</v>
      </c>
      <c r="I82" s="493" t="s">
        <v>113</v>
      </c>
      <c r="J82" s="604"/>
      <c r="K82" s="431"/>
      <c r="L82" s="431"/>
    </row>
    <row r="83" spans="1:12" s="73" customFormat="1" x14ac:dyDescent="0.25">
      <c r="A83" s="715" t="s">
        <v>26350</v>
      </c>
      <c r="B83" s="715"/>
      <c r="C83" s="305">
        <f t="shared" ref="C83:D87" si="7">C73</f>
        <v>126000</v>
      </c>
      <c r="D83" s="305">
        <f t="shared" si="7"/>
        <v>630000</v>
      </c>
      <c r="E83" s="490">
        <v>0.01</v>
      </c>
      <c r="F83" s="490">
        <f>$F6</f>
        <v>0.05</v>
      </c>
      <c r="G83" s="490"/>
      <c r="H83" s="305">
        <f t="shared" ref="H83:I87" si="8">E83*C83</f>
        <v>1260</v>
      </c>
      <c r="I83" s="305">
        <f t="shared" si="8"/>
        <v>31500</v>
      </c>
      <c r="J83" s="604"/>
      <c r="K83" s="604"/>
      <c r="L83" s="604"/>
    </row>
    <row r="84" spans="1:12" s="73" customFormat="1" x14ac:dyDescent="0.25">
      <c r="A84" s="715" t="s">
        <v>26351</v>
      </c>
      <c r="B84" s="715"/>
      <c r="C84" s="305">
        <f t="shared" si="7"/>
        <v>48000</v>
      </c>
      <c r="D84" s="305">
        <f t="shared" si="7"/>
        <v>96000</v>
      </c>
      <c r="E84" s="490">
        <v>0.01</v>
      </c>
      <c r="F84" s="490">
        <f>$F7</f>
        <v>0.1</v>
      </c>
      <c r="G84" s="490"/>
      <c r="H84" s="305">
        <f t="shared" si="8"/>
        <v>480</v>
      </c>
      <c r="I84" s="305">
        <f t="shared" si="8"/>
        <v>9600</v>
      </c>
      <c r="J84" s="604"/>
      <c r="K84" s="604"/>
      <c r="L84" s="604"/>
    </row>
    <row r="85" spans="1:12" s="73" customFormat="1" x14ac:dyDescent="0.25">
      <c r="A85" s="715" t="s">
        <v>26352</v>
      </c>
      <c r="B85" s="715"/>
      <c r="C85" s="305">
        <f t="shared" si="7"/>
        <v>48000</v>
      </c>
      <c r="D85" s="305">
        <f t="shared" si="7"/>
        <v>96000</v>
      </c>
      <c r="E85" s="490">
        <v>0.01</v>
      </c>
      <c r="F85" s="490">
        <f>$F8</f>
        <v>0.1</v>
      </c>
      <c r="G85" s="490"/>
      <c r="H85" s="305">
        <f t="shared" si="8"/>
        <v>480</v>
      </c>
      <c r="I85" s="305">
        <f t="shared" si="8"/>
        <v>9600</v>
      </c>
      <c r="J85" s="604"/>
      <c r="K85" s="604"/>
      <c r="L85" s="604"/>
    </row>
    <row r="86" spans="1:12" s="73" customFormat="1" x14ac:dyDescent="0.25">
      <c r="A86" s="715" t="s">
        <v>26353</v>
      </c>
      <c r="B86" s="715"/>
      <c r="C86" s="305">
        <f t="shared" si="7"/>
        <v>72000</v>
      </c>
      <c r="D86" s="305">
        <f t="shared" si="7"/>
        <v>144000</v>
      </c>
      <c r="E86" s="490">
        <v>0.01</v>
      </c>
      <c r="F86" s="490">
        <f>$F9</f>
        <v>0.1</v>
      </c>
      <c r="G86" s="490"/>
      <c r="H86" s="305">
        <f t="shared" si="8"/>
        <v>720</v>
      </c>
      <c r="I86" s="305">
        <f t="shared" si="8"/>
        <v>14400</v>
      </c>
      <c r="J86" s="604"/>
      <c r="K86" s="604"/>
      <c r="L86" s="604"/>
    </row>
    <row r="87" spans="1:12" s="73" customFormat="1" x14ac:dyDescent="0.25">
      <c r="A87" s="715" t="s">
        <v>26354</v>
      </c>
      <c r="B87" s="715"/>
      <c r="C87" s="305">
        <f t="shared" si="7"/>
        <v>81000</v>
      </c>
      <c r="D87" s="305">
        <f t="shared" si="7"/>
        <v>162000</v>
      </c>
      <c r="E87" s="490">
        <v>0.01</v>
      </c>
      <c r="F87" s="490">
        <f>$F10</f>
        <v>0.1</v>
      </c>
      <c r="G87" s="490"/>
      <c r="H87" s="305">
        <f t="shared" si="8"/>
        <v>810</v>
      </c>
      <c r="I87" s="305">
        <f t="shared" si="8"/>
        <v>16200</v>
      </c>
      <c r="J87" s="604"/>
      <c r="K87" s="604"/>
      <c r="L87" s="604"/>
    </row>
    <row r="88" spans="1:12" s="73" customFormat="1" x14ac:dyDescent="0.25">
      <c r="A88" s="299"/>
      <c r="B88" s="726"/>
      <c r="C88" s="726"/>
      <c r="D88" s="726"/>
      <c r="E88" s="726"/>
      <c r="F88" s="726"/>
      <c r="G88" s="726"/>
      <c r="H88" s="726"/>
      <c r="I88" s="604"/>
      <c r="J88" s="604"/>
      <c r="K88" s="604"/>
      <c r="L88" s="604"/>
    </row>
    <row r="89" spans="1:12" s="73" customFormat="1" ht="54.75" customHeight="1" x14ac:dyDescent="0.25">
      <c r="A89" s="304" t="s">
        <v>26385</v>
      </c>
      <c r="B89" s="705" t="str">
        <f>INDEX(ORÇAMENTO!$E$10:$F$22,MATCH($A89,ORÇAMENTO!$B$10:$B$22,0),MATCH(B$12,ORÇAMENTO!$E$7:$K$7,0))</f>
        <v>Dragagem de material de 1ª categoria com equipamento anfíbio, com utilização do canal de escoamento do corpo hídrico como caminho de serviço, incluso transporte do material dragado até a margem disponível para deposição</v>
      </c>
      <c r="C89" s="705"/>
      <c r="D89" s="705"/>
      <c r="E89" s="705"/>
      <c r="F89" s="705"/>
      <c r="G89" s="498" t="str">
        <f>INDEX(ORÇAMENTO!$E$10:$F$22,MATCH($A89,ORÇAMENTO!$B$10:$B$22,0),MATCH(G$12,ORÇAMENTO!$E$7:$K$7,0))</f>
        <v>m3</v>
      </c>
      <c r="H89" s="497">
        <f>ROUND(SUM(H93:H97),2)</f>
        <v>3750</v>
      </c>
      <c r="I89" s="497">
        <f>ROUND(SUM(I93:I97),2)</f>
        <v>207300</v>
      </c>
      <c r="J89" s="431"/>
      <c r="K89" s="431"/>
      <c r="L89" s="431"/>
    </row>
    <row r="90" spans="1:12" s="73" customFormat="1" ht="19.5" customHeight="1" x14ac:dyDescent="0.25">
      <c r="A90" s="708" t="s">
        <v>26444</v>
      </c>
      <c r="B90" s="708"/>
      <c r="C90" s="708"/>
      <c r="D90" s="708"/>
      <c r="E90" s="708"/>
      <c r="F90" s="708"/>
      <c r="G90" s="708"/>
      <c r="H90" s="708"/>
      <c r="I90" s="708"/>
      <c r="J90" s="431"/>
      <c r="K90" s="431"/>
      <c r="L90" s="431"/>
    </row>
    <row r="91" spans="1:12" s="73" customFormat="1" x14ac:dyDescent="0.25">
      <c r="A91" s="716" t="s">
        <v>26247</v>
      </c>
      <c r="B91" s="716"/>
      <c r="C91" s="709" t="s">
        <v>26159</v>
      </c>
      <c r="D91" s="710"/>
      <c r="E91" s="709" t="s">
        <v>26440</v>
      </c>
      <c r="F91" s="710"/>
      <c r="G91" s="493"/>
      <c r="H91" s="493" t="s">
        <v>26344</v>
      </c>
      <c r="I91" s="493" t="s">
        <v>26345</v>
      </c>
      <c r="J91" s="604"/>
      <c r="K91" s="431"/>
      <c r="L91" s="431"/>
    </row>
    <row r="92" spans="1:12" s="73" customFormat="1" x14ac:dyDescent="0.25">
      <c r="A92" s="716"/>
      <c r="B92" s="716"/>
      <c r="C92" s="493" t="s">
        <v>26348</v>
      </c>
      <c r="D92" s="493" t="s">
        <v>26349</v>
      </c>
      <c r="E92" s="493" t="s">
        <v>26438</v>
      </c>
      <c r="F92" s="493" t="s">
        <v>26439</v>
      </c>
      <c r="G92" s="493"/>
      <c r="H92" s="493" t="s">
        <v>113</v>
      </c>
      <c r="I92" s="493" t="s">
        <v>113</v>
      </c>
      <c r="J92" s="604"/>
      <c r="K92" s="431"/>
      <c r="L92" s="431"/>
    </row>
    <row r="93" spans="1:12" s="73" customFormat="1" x14ac:dyDescent="0.25">
      <c r="A93" s="715" t="s">
        <v>26350</v>
      </c>
      <c r="B93" s="715"/>
      <c r="C93" s="305">
        <f t="shared" ref="C93:D97" si="9">C83</f>
        <v>126000</v>
      </c>
      <c r="D93" s="305">
        <f t="shared" si="9"/>
        <v>630000</v>
      </c>
      <c r="E93" s="490">
        <v>0.01</v>
      </c>
      <c r="F93" s="490">
        <f>$G6</f>
        <v>0.25</v>
      </c>
      <c r="G93" s="490"/>
      <c r="H93" s="305">
        <f t="shared" ref="H93:I97" si="10">E93*C93</f>
        <v>1260</v>
      </c>
      <c r="I93" s="305">
        <f t="shared" si="10"/>
        <v>157500</v>
      </c>
      <c r="J93" s="604"/>
      <c r="K93" s="431"/>
      <c r="L93" s="431"/>
    </row>
    <row r="94" spans="1:12" s="73" customFormat="1" x14ac:dyDescent="0.25">
      <c r="A94" s="715" t="s">
        <v>26351</v>
      </c>
      <c r="B94" s="715"/>
      <c r="C94" s="305">
        <f t="shared" si="9"/>
        <v>48000</v>
      </c>
      <c r="D94" s="305">
        <f t="shared" si="9"/>
        <v>96000</v>
      </c>
      <c r="E94" s="490">
        <v>0.01</v>
      </c>
      <c r="F94" s="490">
        <f>$G7</f>
        <v>0.1</v>
      </c>
      <c r="G94" s="490"/>
      <c r="H94" s="305">
        <f t="shared" si="10"/>
        <v>480</v>
      </c>
      <c r="I94" s="305">
        <f t="shared" si="10"/>
        <v>9600</v>
      </c>
      <c r="J94" s="604"/>
      <c r="K94" s="431"/>
      <c r="L94" s="431"/>
    </row>
    <row r="95" spans="1:12" s="73" customFormat="1" x14ac:dyDescent="0.25">
      <c r="A95" s="715" t="s">
        <v>26352</v>
      </c>
      <c r="B95" s="715"/>
      <c r="C95" s="305">
        <f t="shared" si="9"/>
        <v>48000</v>
      </c>
      <c r="D95" s="305">
        <f t="shared" si="9"/>
        <v>96000</v>
      </c>
      <c r="E95" s="490">
        <v>0.01</v>
      </c>
      <c r="F95" s="490">
        <f>$G8</f>
        <v>0.1</v>
      </c>
      <c r="G95" s="490"/>
      <c r="H95" s="305">
        <f t="shared" si="10"/>
        <v>480</v>
      </c>
      <c r="I95" s="305">
        <f t="shared" si="10"/>
        <v>9600</v>
      </c>
      <c r="J95" s="604"/>
      <c r="K95" s="431"/>
      <c r="L95" s="431"/>
    </row>
    <row r="96" spans="1:12" s="73" customFormat="1" x14ac:dyDescent="0.25">
      <c r="A96" s="715" t="s">
        <v>26353</v>
      </c>
      <c r="B96" s="715"/>
      <c r="C96" s="305">
        <f t="shared" si="9"/>
        <v>72000</v>
      </c>
      <c r="D96" s="305">
        <f t="shared" si="9"/>
        <v>144000</v>
      </c>
      <c r="E96" s="490">
        <v>0.01</v>
      </c>
      <c r="F96" s="490">
        <f>$G9</f>
        <v>0.1</v>
      </c>
      <c r="G96" s="490"/>
      <c r="H96" s="305">
        <f t="shared" si="10"/>
        <v>720</v>
      </c>
      <c r="I96" s="305">
        <f t="shared" si="10"/>
        <v>14400</v>
      </c>
      <c r="J96" s="604"/>
      <c r="K96" s="431"/>
      <c r="L96" s="431"/>
    </row>
    <row r="97" spans="1:12" s="73" customFormat="1" x14ac:dyDescent="0.25">
      <c r="A97" s="715" t="s">
        <v>26354</v>
      </c>
      <c r="B97" s="715"/>
      <c r="C97" s="305">
        <f t="shared" si="9"/>
        <v>81000</v>
      </c>
      <c r="D97" s="305">
        <f t="shared" si="9"/>
        <v>162000</v>
      </c>
      <c r="E97" s="490">
        <v>0.01</v>
      </c>
      <c r="F97" s="490">
        <f>$G10</f>
        <v>0.1</v>
      </c>
      <c r="G97" s="490"/>
      <c r="H97" s="305">
        <f t="shared" si="10"/>
        <v>810</v>
      </c>
      <c r="I97" s="305">
        <f t="shared" si="10"/>
        <v>16200</v>
      </c>
      <c r="J97" s="604"/>
      <c r="K97" s="431"/>
      <c r="L97" s="431"/>
    </row>
    <row r="98" spans="1:12" s="73" customFormat="1" x14ac:dyDescent="0.25">
      <c r="A98" s="299"/>
      <c r="B98" s="303"/>
      <c r="C98" s="495"/>
      <c r="D98" s="495"/>
      <c r="E98" s="494"/>
      <c r="F98" s="495"/>
      <c r="G98" s="491"/>
      <c r="H98" s="491"/>
      <c r="I98" s="604"/>
      <c r="J98" s="604"/>
      <c r="K98" s="604"/>
      <c r="L98" s="604"/>
    </row>
    <row r="99" spans="1:12" s="73" customFormat="1" ht="42" customHeight="1" x14ac:dyDescent="0.25">
      <c r="A99" s="304" t="s">
        <v>26386</v>
      </c>
      <c r="B99" s="705" t="str">
        <f>INDEX(ORÇAMENTO!$E$10:$F$22,MATCH($A99,ORÇAMENTO!$B$10:$B$22,0),MATCH(B$12,ORÇAMENTO!$E$7:$K$7,0))</f>
        <v>Carga, manobra e descarga de agregados ou solos em caminhão basculante de 14 m³ - carga com carregadeira de 3,40 m³ e descarga livre</v>
      </c>
      <c r="C99" s="705"/>
      <c r="D99" s="705"/>
      <c r="E99" s="705"/>
      <c r="F99" s="705"/>
      <c r="G99" s="498" t="str">
        <f>INDEX(ORÇAMENTO!$E$10:$F$22,MATCH($A99,ORÇAMENTO!$B$10:$B$22,0),MATCH(G$12,ORÇAMENTO!$E$7:$K$7,0))</f>
        <v>t</v>
      </c>
      <c r="H99" s="497">
        <f>ROUND(SUM(H103:H107),2)</f>
        <v>513165</v>
      </c>
      <c r="I99" s="497">
        <f>ROUND(SUM(I103:I107),2)</f>
        <v>2524275</v>
      </c>
      <c r="J99" s="431"/>
      <c r="K99" s="431"/>
      <c r="L99" s="431"/>
    </row>
    <row r="100" spans="1:12" s="73" customFormat="1" ht="19.5" customHeight="1" x14ac:dyDescent="0.25">
      <c r="A100" s="708" t="s">
        <v>26450</v>
      </c>
      <c r="B100" s="708"/>
      <c r="C100" s="708"/>
      <c r="D100" s="708"/>
      <c r="E100" s="708"/>
      <c r="F100" s="708"/>
      <c r="G100" s="708"/>
      <c r="H100" s="708"/>
      <c r="I100" s="708"/>
      <c r="J100" s="431"/>
      <c r="K100" s="431"/>
      <c r="L100" s="431"/>
    </row>
    <row r="101" spans="1:12" s="73" customFormat="1" x14ac:dyDescent="0.25">
      <c r="A101" s="716" t="s">
        <v>26247</v>
      </c>
      <c r="B101" s="716"/>
      <c r="C101" s="709" t="s">
        <v>26446</v>
      </c>
      <c r="D101" s="710"/>
      <c r="E101" s="709" t="s">
        <v>26447</v>
      </c>
      <c r="F101" s="710"/>
      <c r="G101" s="493"/>
      <c r="H101" s="493" t="s">
        <v>26344</v>
      </c>
      <c r="I101" s="493" t="s">
        <v>26345</v>
      </c>
      <c r="J101" s="604"/>
      <c r="K101" s="431"/>
      <c r="L101" s="431"/>
    </row>
    <row r="102" spans="1:12" s="73" customFormat="1" x14ac:dyDescent="0.25">
      <c r="A102" s="716"/>
      <c r="B102" s="716"/>
      <c r="C102" s="493" t="s">
        <v>26355</v>
      </c>
      <c r="D102" s="493" t="s">
        <v>26356</v>
      </c>
      <c r="E102" s="493" t="s">
        <v>26355</v>
      </c>
      <c r="F102" s="493" t="s">
        <v>26356</v>
      </c>
      <c r="G102" s="493"/>
      <c r="H102" s="493" t="s">
        <v>26154</v>
      </c>
      <c r="I102" s="493" t="s">
        <v>26154</v>
      </c>
      <c r="J102" s="604"/>
      <c r="K102" s="431"/>
      <c r="L102" s="431"/>
    </row>
    <row r="103" spans="1:12" s="73" customFormat="1" x14ac:dyDescent="0.25">
      <c r="A103" s="715" t="s">
        <v>26350</v>
      </c>
      <c r="B103" s="715"/>
      <c r="C103" s="305">
        <f t="shared" ref="C103:D107" si="11">(H73+H83+H93)*1.7</f>
        <v>154224</v>
      </c>
      <c r="D103" s="305">
        <f t="shared" si="11"/>
        <v>1392300</v>
      </c>
      <c r="E103" s="305">
        <f t="shared" ref="E103:F107" si="12">H63*2.5</f>
        <v>3642.2000000000003</v>
      </c>
      <c r="F103" s="305">
        <f t="shared" si="12"/>
        <v>41015.625</v>
      </c>
      <c r="G103" s="490"/>
      <c r="H103" s="305">
        <f t="shared" ref="H103:I107" si="13">ROUND(C103+E103,0)</f>
        <v>157866</v>
      </c>
      <c r="I103" s="305">
        <f t="shared" si="13"/>
        <v>1433316</v>
      </c>
      <c r="J103" s="606"/>
      <c r="K103" s="606"/>
      <c r="L103" s="431"/>
    </row>
    <row r="104" spans="1:12" s="73" customFormat="1" x14ac:dyDescent="0.25">
      <c r="A104" s="715" t="s">
        <v>26351</v>
      </c>
      <c r="B104" s="715"/>
      <c r="C104" s="305">
        <f t="shared" si="11"/>
        <v>66912</v>
      </c>
      <c r="D104" s="305">
        <f t="shared" si="11"/>
        <v>195840</v>
      </c>
      <c r="E104" s="305">
        <f t="shared" si="12"/>
        <v>1692.2</v>
      </c>
      <c r="F104" s="305">
        <f t="shared" si="12"/>
        <v>14840.625</v>
      </c>
      <c r="G104" s="490"/>
      <c r="H104" s="305">
        <f t="shared" si="13"/>
        <v>68604</v>
      </c>
      <c r="I104" s="305">
        <f t="shared" si="13"/>
        <v>210681</v>
      </c>
      <c r="J104" s="606"/>
      <c r="K104" s="606"/>
      <c r="L104" s="431"/>
    </row>
    <row r="105" spans="1:12" s="73" customFormat="1" x14ac:dyDescent="0.25">
      <c r="A105" s="715" t="s">
        <v>26352</v>
      </c>
      <c r="B105" s="715"/>
      <c r="C105" s="305">
        <f t="shared" si="11"/>
        <v>66912</v>
      </c>
      <c r="D105" s="305">
        <f t="shared" si="11"/>
        <v>195840</v>
      </c>
      <c r="E105" s="305">
        <f t="shared" si="12"/>
        <v>1692.2</v>
      </c>
      <c r="F105" s="305">
        <f t="shared" si="12"/>
        <v>14840.625</v>
      </c>
      <c r="G105" s="490"/>
      <c r="H105" s="305">
        <f t="shared" si="13"/>
        <v>68604</v>
      </c>
      <c r="I105" s="305">
        <f t="shared" si="13"/>
        <v>210681</v>
      </c>
      <c r="J105" s="606"/>
      <c r="K105" s="606"/>
      <c r="L105" s="431"/>
    </row>
    <row r="106" spans="1:12" s="73" customFormat="1" x14ac:dyDescent="0.25">
      <c r="A106" s="715" t="s">
        <v>26353</v>
      </c>
      <c r="B106" s="715"/>
      <c r="C106" s="305">
        <f t="shared" si="11"/>
        <v>100368</v>
      </c>
      <c r="D106" s="305">
        <f t="shared" si="11"/>
        <v>293760</v>
      </c>
      <c r="E106" s="305">
        <f t="shared" si="12"/>
        <v>2292.1999999999998</v>
      </c>
      <c r="F106" s="305">
        <f t="shared" si="12"/>
        <v>21440.625</v>
      </c>
      <c r="G106" s="490"/>
      <c r="H106" s="305">
        <f t="shared" si="13"/>
        <v>102660</v>
      </c>
      <c r="I106" s="305">
        <f t="shared" si="13"/>
        <v>315201</v>
      </c>
      <c r="J106" s="606"/>
      <c r="K106" s="606"/>
      <c r="L106" s="431"/>
    </row>
    <row r="107" spans="1:12" s="73" customFormat="1" x14ac:dyDescent="0.25">
      <c r="A107" s="715" t="s">
        <v>26354</v>
      </c>
      <c r="B107" s="715"/>
      <c r="C107" s="305">
        <f t="shared" si="11"/>
        <v>112914</v>
      </c>
      <c r="D107" s="305">
        <f t="shared" si="11"/>
        <v>330480</v>
      </c>
      <c r="E107" s="305">
        <f t="shared" si="12"/>
        <v>2517.1999999999998</v>
      </c>
      <c r="F107" s="305">
        <f t="shared" si="12"/>
        <v>23915.625</v>
      </c>
      <c r="G107" s="490"/>
      <c r="H107" s="305">
        <f t="shared" si="13"/>
        <v>115431</v>
      </c>
      <c r="I107" s="305">
        <f t="shared" si="13"/>
        <v>354396</v>
      </c>
      <c r="J107" s="606"/>
      <c r="K107" s="606"/>
      <c r="L107" s="431"/>
    </row>
    <row r="108" spans="1:12" s="73" customFormat="1" x14ac:dyDescent="0.25">
      <c r="A108" s="299"/>
      <c r="B108" s="303"/>
      <c r="C108" s="495"/>
      <c r="D108" s="495"/>
      <c r="E108" s="495"/>
      <c r="F108" s="495"/>
      <c r="G108" s="491"/>
      <c r="H108" s="491"/>
      <c r="I108" s="604"/>
      <c r="J108" s="604"/>
      <c r="K108" s="604"/>
      <c r="L108" s="604"/>
    </row>
    <row r="109" spans="1:12" s="73" customFormat="1" ht="30.75" customHeight="1" x14ac:dyDescent="0.25">
      <c r="A109" s="304" t="s">
        <v>26387</v>
      </c>
      <c r="B109" s="705" t="str">
        <f>INDEX(ORÇAMENTO!$E$10:$F$22,MATCH($A109,ORÇAMENTO!$B$10:$B$22,0),MATCH(B$12,ORÇAMENTO!$E$7:$K$7,0))</f>
        <v>Transporte com caminhão basculante com caçamba estanque com capacidade de 14 m³ - rodovia pavimentada</v>
      </c>
      <c r="C109" s="705"/>
      <c r="D109" s="705"/>
      <c r="E109" s="705"/>
      <c r="F109" s="705"/>
      <c r="G109" s="498" t="str">
        <f>INDEX(ORÇAMENTO!$E$10:$F$22,MATCH($A109,ORÇAMENTO!$B$10:$B$22,0),MATCH(G$12,ORÇAMENTO!$E$7:$K$7,0))</f>
        <v>tkm</v>
      </c>
      <c r="H109" s="497">
        <f>ROUND(SUM(H113:H117),2)</f>
        <v>11250465</v>
      </c>
      <c r="I109" s="497">
        <f>ROUND(SUM(I113:I117),2)</f>
        <v>48773715</v>
      </c>
      <c r="J109" s="431"/>
      <c r="K109" s="431"/>
      <c r="L109" s="431"/>
    </row>
    <row r="110" spans="1:12" s="73" customFormat="1" ht="19.5" customHeight="1" x14ac:dyDescent="0.25">
      <c r="A110" s="708" t="s">
        <v>26467</v>
      </c>
      <c r="B110" s="708"/>
      <c r="C110" s="708"/>
      <c r="D110" s="708"/>
      <c r="E110" s="708"/>
      <c r="F110" s="708"/>
      <c r="G110" s="708"/>
      <c r="H110" s="708"/>
      <c r="I110" s="708"/>
      <c r="J110" s="431"/>
      <c r="K110" s="431"/>
      <c r="L110" s="431"/>
    </row>
    <row r="111" spans="1:12" s="73" customFormat="1" x14ac:dyDescent="0.25">
      <c r="A111" s="716" t="s">
        <v>26247</v>
      </c>
      <c r="B111" s="716"/>
      <c r="C111" s="709" t="s">
        <v>26451</v>
      </c>
      <c r="D111" s="710"/>
      <c r="E111" s="493" t="s">
        <v>26412</v>
      </c>
      <c r="F111" s="603"/>
      <c r="G111" s="493"/>
      <c r="H111" s="493" t="s">
        <v>26344</v>
      </c>
      <c r="I111" s="493" t="s">
        <v>26345</v>
      </c>
      <c r="J111" s="604"/>
      <c r="K111" s="431"/>
      <c r="L111" s="431"/>
    </row>
    <row r="112" spans="1:12" s="73" customFormat="1" x14ac:dyDescent="0.25">
      <c r="A112" s="716"/>
      <c r="B112" s="716"/>
      <c r="C112" s="493" t="s">
        <v>26448</v>
      </c>
      <c r="D112" s="493" t="s">
        <v>26449</v>
      </c>
      <c r="E112" s="493" t="s">
        <v>6</v>
      </c>
      <c r="F112" s="493"/>
      <c r="G112" s="493"/>
      <c r="H112" s="493" t="s">
        <v>26153</v>
      </c>
      <c r="I112" s="493" t="s">
        <v>26153</v>
      </c>
      <c r="J112" s="604"/>
      <c r="K112" s="431"/>
      <c r="L112" s="431"/>
    </row>
    <row r="113" spans="1:12" s="73" customFormat="1" x14ac:dyDescent="0.25">
      <c r="A113" s="715" t="s">
        <v>26350</v>
      </c>
      <c r="B113" s="715"/>
      <c r="C113" s="305">
        <f t="shared" ref="C113:D117" si="14">H103</f>
        <v>157866</v>
      </c>
      <c r="D113" s="305">
        <f t="shared" si="14"/>
        <v>1433316</v>
      </c>
      <c r="E113" s="622">
        <v>15</v>
      </c>
      <c r="F113" s="607"/>
      <c r="G113" s="490"/>
      <c r="H113" s="305">
        <f>C113*E113</f>
        <v>2367990</v>
      </c>
      <c r="I113" s="305">
        <f>D113*E113</f>
        <v>21499740</v>
      </c>
      <c r="J113" s="613"/>
      <c r="K113" s="613"/>
      <c r="L113" s="431"/>
    </row>
    <row r="114" spans="1:12" s="73" customFormat="1" x14ac:dyDescent="0.25">
      <c r="A114" s="715" t="s">
        <v>26351</v>
      </c>
      <c r="B114" s="715"/>
      <c r="C114" s="305">
        <f t="shared" si="14"/>
        <v>68604</v>
      </c>
      <c r="D114" s="305">
        <f t="shared" si="14"/>
        <v>210681</v>
      </c>
      <c r="E114" s="622">
        <v>25</v>
      </c>
      <c r="F114" s="607"/>
      <c r="G114" s="490"/>
      <c r="H114" s="305">
        <f>C114*E114</f>
        <v>1715100</v>
      </c>
      <c r="I114" s="305">
        <f>D114*E114</f>
        <v>5267025</v>
      </c>
      <c r="J114" s="613"/>
      <c r="K114" s="613"/>
      <c r="L114" s="431"/>
    </row>
    <row r="115" spans="1:12" s="73" customFormat="1" x14ac:dyDescent="0.25">
      <c r="A115" s="715" t="s">
        <v>26352</v>
      </c>
      <c r="B115" s="715"/>
      <c r="C115" s="305">
        <f t="shared" si="14"/>
        <v>68604</v>
      </c>
      <c r="D115" s="305">
        <f t="shared" si="14"/>
        <v>210681</v>
      </c>
      <c r="E115" s="622">
        <v>25</v>
      </c>
      <c r="F115" s="607"/>
      <c r="G115" s="490"/>
      <c r="H115" s="305">
        <f>C115*E115</f>
        <v>1715100</v>
      </c>
      <c r="I115" s="305">
        <f>D115*E115</f>
        <v>5267025</v>
      </c>
      <c r="J115" s="613"/>
      <c r="K115" s="613"/>
      <c r="L115" s="431"/>
    </row>
    <row r="116" spans="1:12" s="73" customFormat="1" x14ac:dyDescent="0.25">
      <c r="A116" s="715" t="s">
        <v>26353</v>
      </c>
      <c r="B116" s="715"/>
      <c r="C116" s="305">
        <f t="shared" si="14"/>
        <v>102660</v>
      </c>
      <c r="D116" s="305">
        <f t="shared" si="14"/>
        <v>315201</v>
      </c>
      <c r="E116" s="622">
        <v>25</v>
      </c>
      <c r="F116" s="607"/>
      <c r="G116" s="490"/>
      <c r="H116" s="305">
        <f>C116*E116</f>
        <v>2566500</v>
      </c>
      <c r="I116" s="305">
        <f>D116*E116</f>
        <v>7880025</v>
      </c>
      <c r="J116" s="613"/>
      <c r="K116" s="613"/>
      <c r="L116" s="431"/>
    </row>
    <row r="117" spans="1:12" s="73" customFormat="1" x14ac:dyDescent="0.25">
      <c r="A117" s="715" t="s">
        <v>26354</v>
      </c>
      <c r="B117" s="715"/>
      <c r="C117" s="305">
        <f t="shared" si="14"/>
        <v>115431</v>
      </c>
      <c r="D117" s="305">
        <f t="shared" si="14"/>
        <v>354396</v>
      </c>
      <c r="E117" s="622">
        <v>25</v>
      </c>
      <c r="F117" s="607"/>
      <c r="G117" s="490"/>
      <c r="H117" s="305">
        <f>C117*E117</f>
        <v>2885775</v>
      </c>
      <c r="I117" s="305">
        <f>D117*E117</f>
        <v>8859900</v>
      </c>
      <c r="J117" s="613"/>
      <c r="K117" s="613"/>
      <c r="L117" s="431"/>
    </row>
    <row r="118" spans="1:12" s="73" customFormat="1" x14ac:dyDescent="0.25">
      <c r="A118" s="299"/>
      <c r="B118" s="726"/>
      <c r="C118" s="726"/>
      <c r="D118" s="726"/>
      <c r="E118" s="726"/>
      <c r="F118" s="726"/>
      <c r="G118" s="726"/>
      <c r="H118" s="726"/>
      <c r="I118" s="431"/>
      <c r="J118" s="431"/>
      <c r="K118" s="431"/>
      <c r="L118" s="431"/>
    </row>
    <row r="119" spans="1:12" s="73" customFormat="1" x14ac:dyDescent="0.25">
      <c r="A119" s="299"/>
      <c r="B119" s="303"/>
      <c r="C119" s="495"/>
      <c r="D119" s="495"/>
      <c r="E119" s="494"/>
      <c r="F119" s="495"/>
      <c r="G119" s="491"/>
      <c r="H119" s="491"/>
      <c r="I119" s="604"/>
      <c r="J119" s="604"/>
      <c r="K119" s="604"/>
      <c r="L119" s="604"/>
    </row>
    <row r="120" spans="1:12" s="73" customFormat="1" x14ac:dyDescent="0.25">
      <c r="A120" s="299"/>
      <c r="B120" s="301"/>
      <c r="C120" s="491"/>
      <c r="D120" s="499"/>
      <c r="E120" s="494"/>
      <c r="F120" s="494"/>
      <c r="G120" s="494"/>
      <c r="H120" s="494"/>
      <c r="I120" s="431"/>
      <c r="J120" s="431"/>
      <c r="K120" s="431"/>
      <c r="L120" s="431"/>
    </row>
  </sheetData>
  <mergeCells count="108">
    <mergeCell ref="B118:H118"/>
    <mergeCell ref="A93:B93"/>
    <mergeCell ref="A94:B94"/>
    <mergeCell ref="A95:B95"/>
    <mergeCell ref="A96:B96"/>
    <mergeCell ref="E4:G4"/>
    <mergeCell ref="A4:B5"/>
    <mergeCell ref="A6:B6"/>
    <mergeCell ref="A7:B7"/>
    <mergeCell ref="A8:B8"/>
    <mergeCell ref="A9:B9"/>
    <mergeCell ref="A10:B10"/>
    <mergeCell ref="A1:I1"/>
    <mergeCell ref="B88:H88"/>
    <mergeCell ref="A29:B29"/>
    <mergeCell ref="A30:B30"/>
    <mergeCell ref="A33:B34"/>
    <mergeCell ref="A35:B35"/>
    <mergeCell ref="A36:B36"/>
    <mergeCell ref="A37:B37"/>
    <mergeCell ref="A38:B38"/>
    <mergeCell ref="A39:B39"/>
    <mergeCell ref="A44:B45"/>
    <mergeCell ref="A46:B46"/>
    <mergeCell ref="A15:B16"/>
    <mergeCell ref="A17:B17"/>
    <mergeCell ref="A18:B18"/>
    <mergeCell ref="A19:B19"/>
    <mergeCell ref="A20:B20"/>
    <mergeCell ref="A60:I60"/>
    <mergeCell ref="F61:G61"/>
    <mergeCell ref="A47:B47"/>
    <mergeCell ref="A51:B52"/>
    <mergeCell ref="A57:B57"/>
    <mergeCell ref="A56:B56"/>
    <mergeCell ref="A55:B55"/>
    <mergeCell ref="A54:B54"/>
    <mergeCell ref="A53:B53"/>
    <mergeCell ref="C51:C52"/>
    <mergeCell ref="A71:B72"/>
    <mergeCell ref="A77:B77"/>
    <mergeCell ref="A76:B76"/>
    <mergeCell ref="A75:B75"/>
    <mergeCell ref="A74:B74"/>
    <mergeCell ref="A73:B73"/>
    <mergeCell ref="C71:D71"/>
    <mergeCell ref="E71:F71"/>
    <mergeCell ref="D61:E61"/>
    <mergeCell ref="E81:F81"/>
    <mergeCell ref="A91:B92"/>
    <mergeCell ref="C91:D91"/>
    <mergeCell ref="E91:F91"/>
    <mergeCell ref="A81:B82"/>
    <mergeCell ref="A83:B83"/>
    <mergeCell ref="A84:B84"/>
    <mergeCell ref="A85:B85"/>
    <mergeCell ref="A86:B86"/>
    <mergeCell ref="A113:B113"/>
    <mergeCell ref="A114:B114"/>
    <mergeCell ref="A115:B115"/>
    <mergeCell ref="A116:B116"/>
    <mergeCell ref="A117:B117"/>
    <mergeCell ref="A106:B106"/>
    <mergeCell ref="A107:B107"/>
    <mergeCell ref="A111:B112"/>
    <mergeCell ref="C111:D111"/>
    <mergeCell ref="H4:I4"/>
    <mergeCell ref="A3:I3"/>
    <mergeCell ref="A2:I2"/>
    <mergeCell ref="B89:F89"/>
    <mergeCell ref="B99:F99"/>
    <mergeCell ref="B109:F109"/>
    <mergeCell ref="A110:I110"/>
    <mergeCell ref="A90:I90"/>
    <mergeCell ref="A80:I80"/>
    <mergeCell ref="A100:I100"/>
    <mergeCell ref="C101:D101"/>
    <mergeCell ref="E101:F101"/>
    <mergeCell ref="A103:B103"/>
    <mergeCell ref="A104:B104"/>
    <mergeCell ref="A105:B105"/>
    <mergeCell ref="A101:B102"/>
    <mergeCell ref="B69:F69"/>
    <mergeCell ref="B79:F79"/>
    <mergeCell ref="A70:I70"/>
    <mergeCell ref="A97:B97"/>
    <mergeCell ref="B61:C61"/>
    <mergeCell ref="A61:A62"/>
    <mergeCell ref="A87:B87"/>
    <mergeCell ref="C81:D81"/>
    <mergeCell ref="B42:F42"/>
    <mergeCell ref="B41:F41"/>
    <mergeCell ref="A43:I43"/>
    <mergeCell ref="B49:F49"/>
    <mergeCell ref="B59:F59"/>
    <mergeCell ref="A50:I50"/>
    <mergeCell ref="D51:E51"/>
    <mergeCell ref="F51:G51"/>
    <mergeCell ref="B12:F12"/>
    <mergeCell ref="B13:F13"/>
    <mergeCell ref="B14:F14"/>
    <mergeCell ref="B23:F23"/>
    <mergeCell ref="B32:F32"/>
    <mergeCell ref="A21:B21"/>
    <mergeCell ref="A24:B25"/>
    <mergeCell ref="A26:B26"/>
    <mergeCell ref="A27:B27"/>
    <mergeCell ref="A28:B28"/>
  </mergeCells>
  <phoneticPr fontId="27" type="noConversion"/>
  <printOptions horizontalCentered="1"/>
  <pageMargins left="1.1811023622047245" right="0.78740157480314965" top="1.1811023622047245" bottom="0.78740157480314965" header="0.31496062992125984" footer="0.31496062992125984"/>
  <pageSetup paperSize="9" scale="63" orientation="portrait" r:id="rId1"/>
  <rowBreaks count="2" manualBreakCount="2">
    <brk id="48" max="8" man="1"/>
    <brk id="108" max="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499984740745262"/>
  </sheetPr>
  <dimension ref="A1:V56"/>
  <sheetViews>
    <sheetView workbookViewId="0">
      <selection sqref="A1:E1"/>
    </sheetView>
    <sheetView workbookViewId="1">
      <selection sqref="A1:E1"/>
    </sheetView>
  </sheetViews>
  <sheetFormatPr defaultRowHeight="15" x14ac:dyDescent="0.25"/>
  <cols>
    <col min="1" max="1" width="6.42578125" customWidth="1"/>
    <col min="2" max="2" width="28.42578125" customWidth="1"/>
    <col min="3" max="3" width="24.42578125" customWidth="1"/>
    <col min="4" max="4" width="14.140625" customWidth="1"/>
    <col min="5" max="5" width="9.85546875" customWidth="1"/>
    <col min="6" max="6" width="12.7109375" customWidth="1"/>
    <col min="7" max="7" width="12.85546875" customWidth="1"/>
    <col min="8" max="15" width="18.28515625" customWidth="1"/>
    <col min="16" max="16" width="14.85546875" customWidth="1"/>
    <col min="17" max="17" width="10.140625" bestFit="1" customWidth="1"/>
    <col min="18" max="18" width="10.140625" customWidth="1"/>
    <col min="19" max="19" width="13.28515625" customWidth="1"/>
    <col min="20" max="20" width="16.140625" customWidth="1"/>
    <col min="21" max="21" width="13.7109375" customWidth="1"/>
  </cols>
  <sheetData>
    <row r="1" spans="1:21" x14ac:dyDescent="0.25">
      <c r="A1" s="734"/>
      <c r="B1" s="735"/>
      <c r="C1" s="735"/>
      <c r="D1" s="735"/>
      <c r="E1" s="735"/>
      <c r="F1" s="196"/>
      <c r="G1" s="196"/>
      <c r="H1" s="196"/>
      <c r="I1" s="196"/>
      <c r="J1" s="196"/>
      <c r="K1" s="196"/>
      <c r="L1" s="196"/>
      <c r="M1" s="196"/>
      <c r="N1" s="196"/>
      <c r="O1" s="196"/>
      <c r="P1" s="247"/>
    </row>
    <row r="2" spans="1:21" ht="21" x14ac:dyDescent="0.25">
      <c r="A2" s="736" t="s">
        <v>26087</v>
      </c>
      <c r="B2" s="737"/>
      <c r="C2" s="737"/>
      <c r="D2" s="737"/>
      <c r="E2" s="737"/>
      <c r="F2" s="737"/>
      <c r="G2" s="737"/>
      <c r="H2" s="737"/>
      <c r="I2" s="737"/>
      <c r="J2" s="737"/>
      <c r="K2" s="737"/>
      <c r="L2" s="737"/>
      <c r="M2" s="737"/>
      <c r="N2" s="737"/>
      <c r="O2" s="737"/>
      <c r="P2" s="738"/>
    </row>
    <row r="3" spans="1:21" ht="21" customHeight="1" x14ac:dyDescent="0.25">
      <c r="A3" s="739" t="s">
        <v>26159</v>
      </c>
      <c r="B3" s="740"/>
      <c r="C3" s="740"/>
      <c r="D3" s="740"/>
      <c r="E3" s="740"/>
      <c r="F3" s="740"/>
      <c r="G3" s="740"/>
      <c r="H3" s="740"/>
      <c r="I3" s="740"/>
      <c r="J3" s="740"/>
      <c r="K3" s="740"/>
      <c r="L3" s="740"/>
      <c r="M3" s="740"/>
      <c r="N3" s="740"/>
      <c r="O3" s="740"/>
      <c r="P3" s="741"/>
    </row>
    <row r="4" spans="1:21" ht="21" x14ac:dyDescent="0.25">
      <c r="A4" s="736" t="s">
        <v>26128</v>
      </c>
      <c r="B4" s="737"/>
      <c r="C4" s="737"/>
      <c r="D4" s="737"/>
      <c r="E4" s="737"/>
      <c r="F4" s="737"/>
      <c r="G4" s="737"/>
      <c r="H4" s="737"/>
      <c r="I4" s="737"/>
      <c r="J4" s="737"/>
      <c r="K4" s="737"/>
      <c r="L4" s="737"/>
      <c r="M4" s="737"/>
      <c r="N4" s="737"/>
      <c r="O4" s="737"/>
      <c r="P4" s="738"/>
    </row>
    <row r="5" spans="1:21" ht="15.75" thickBot="1" x14ac:dyDescent="0.3">
      <c r="A5" s="197"/>
      <c r="B5" s="77"/>
      <c r="C5" s="77"/>
      <c r="D5" s="77"/>
      <c r="E5" s="77"/>
      <c r="F5" s="77"/>
      <c r="G5" s="77"/>
      <c r="H5" s="77"/>
      <c r="I5" s="77"/>
      <c r="J5" s="77"/>
      <c r="K5" s="77"/>
      <c r="L5" s="77"/>
      <c r="M5" s="77"/>
      <c r="N5" s="77"/>
      <c r="O5" s="77"/>
      <c r="P5" s="248"/>
    </row>
    <row r="6" spans="1:21" ht="60" x14ac:dyDescent="0.25">
      <c r="A6" s="198" t="s">
        <v>0</v>
      </c>
      <c r="B6" s="199" t="s">
        <v>26129</v>
      </c>
      <c r="C6" s="199" t="s">
        <v>26130</v>
      </c>
      <c r="D6" s="200" t="s">
        <v>26135</v>
      </c>
      <c r="E6" s="200" t="s">
        <v>26131</v>
      </c>
      <c r="F6" s="200" t="s">
        <v>26132</v>
      </c>
      <c r="G6" s="200" t="s">
        <v>26158</v>
      </c>
      <c r="H6" s="200" t="s">
        <v>26197</v>
      </c>
      <c r="I6" s="200" t="s">
        <v>26198</v>
      </c>
      <c r="J6" s="277" t="s">
        <v>26201</v>
      </c>
      <c r="K6" s="277" t="s">
        <v>26203</v>
      </c>
      <c r="L6" s="277" t="s">
        <v>26200</v>
      </c>
      <c r="M6" s="277" t="s">
        <v>26226</v>
      </c>
      <c r="N6" s="277" t="s">
        <v>26241</v>
      </c>
      <c r="O6" s="277" t="s">
        <v>26224</v>
      </c>
      <c r="P6" s="249" t="s">
        <v>26164</v>
      </c>
    </row>
    <row r="7" spans="1:21" x14ac:dyDescent="0.25">
      <c r="A7" s="742"/>
      <c r="B7" s="743"/>
      <c r="C7" s="261"/>
      <c r="D7" s="256" t="s">
        <v>67</v>
      </c>
      <c r="E7" s="256" t="s">
        <v>91</v>
      </c>
      <c r="F7" s="256" t="s">
        <v>103</v>
      </c>
      <c r="G7" s="256" t="s">
        <v>109</v>
      </c>
      <c r="H7" s="256" t="s">
        <v>26160</v>
      </c>
      <c r="I7" s="256" t="s">
        <v>26199</v>
      </c>
      <c r="J7" s="278" t="s">
        <v>26202</v>
      </c>
      <c r="K7" s="278" t="s">
        <v>26204</v>
      </c>
      <c r="L7" s="278" t="s">
        <v>26205</v>
      </c>
      <c r="M7" s="278" t="s">
        <v>26225</v>
      </c>
      <c r="N7" s="278" t="s">
        <v>26222</v>
      </c>
      <c r="O7" s="278" t="s">
        <v>26223</v>
      </c>
      <c r="P7" s="257" t="s">
        <v>26206</v>
      </c>
      <c r="Q7" s="201"/>
      <c r="R7" s="201"/>
      <c r="S7" s="201"/>
      <c r="T7" s="201"/>
      <c r="U7" s="201"/>
    </row>
    <row r="8" spans="1:21" ht="30" x14ac:dyDescent="0.25">
      <c r="A8" s="732">
        <v>1</v>
      </c>
      <c r="B8" s="733" t="s">
        <v>26134</v>
      </c>
      <c r="C8" s="204" t="s">
        <v>26163</v>
      </c>
      <c r="D8" s="208">
        <v>562.54</v>
      </c>
      <c r="E8" s="208">
        <f>(15.8+11)/2</f>
        <v>13.4</v>
      </c>
      <c r="F8" s="208">
        <v>10</v>
      </c>
      <c r="G8" s="209">
        <v>0.5</v>
      </c>
      <c r="H8" s="209">
        <f>D8*E8*G8</f>
        <v>3769.018</v>
      </c>
      <c r="I8" s="209"/>
      <c r="J8" s="285">
        <f>H8</f>
        <v>3769.018</v>
      </c>
      <c r="K8" s="285">
        <f>I8</f>
        <v>0</v>
      </c>
      <c r="L8" s="285">
        <f>J8*1.6</f>
        <v>6030.4288000000006</v>
      </c>
      <c r="M8" s="285">
        <f>K8*1.6</f>
        <v>0</v>
      </c>
      <c r="N8" s="285">
        <f>D8*E8</f>
        <v>7538.0360000000001</v>
      </c>
      <c r="O8" s="285">
        <f>D8*F8*2</f>
        <v>11250.8</v>
      </c>
      <c r="P8" s="250">
        <v>1.6</v>
      </c>
      <c r="Q8" s="201"/>
      <c r="R8" s="201"/>
      <c r="S8" s="201"/>
      <c r="T8" s="201"/>
      <c r="U8" s="201"/>
    </row>
    <row r="9" spans="1:21" ht="30" x14ac:dyDescent="0.25">
      <c r="A9" s="732"/>
      <c r="B9" s="728"/>
      <c r="C9" s="204" t="s">
        <v>26165</v>
      </c>
      <c r="D9" s="208">
        <v>887.52</v>
      </c>
      <c r="E9" s="208">
        <f>(28.2+21.8)/2</f>
        <v>25</v>
      </c>
      <c r="F9" s="208">
        <v>10</v>
      </c>
      <c r="G9" s="209">
        <v>0.5</v>
      </c>
      <c r="H9" s="209">
        <f t="shared" ref="H9:H45" si="0">D9*E9*G9</f>
        <v>11094</v>
      </c>
      <c r="I9" s="212"/>
      <c r="J9" s="279">
        <f t="shared" ref="J9:J45" si="1">H9</f>
        <v>11094</v>
      </c>
      <c r="K9" s="279">
        <f t="shared" ref="K9:K45" si="2">I9</f>
        <v>0</v>
      </c>
      <c r="L9" s="279">
        <f t="shared" ref="L9:L45" si="3">J9*1.6</f>
        <v>17750.400000000001</v>
      </c>
      <c r="M9" s="285">
        <f t="shared" ref="M9:M45" si="4">K9*1.6</f>
        <v>0</v>
      </c>
      <c r="N9" s="285">
        <f t="shared" ref="N9:N45" si="5">D9*E9</f>
        <v>22188</v>
      </c>
      <c r="O9" s="285">
        <f t="shared" ref="O9:O45" si="6">D9*F9*2</f>
        <v>17750.400000000001</v>
      </c>
      <c r="P9" s="250">
        <v>1.6</v>
      </c>
      <c r="Q9" s="201"/>
      <c r="R9" s="201"/>
      <c r="S9" s="201"/>
      <c r="T9" s="201"/>
      <c r="U9" s="201"/>
    </row>
    <row r="10" spans="1:21" ht="30" x14ac:dyDescent="0.25">
      <c r="A10" s="732"/>
      <c r="B10" s="728"/>
      <c r="C10" s="204" t="s">
        <v>26186</v>
      </c>
      <c r="D10" s="208">
        <v>1050</v>
      </c>
      <c r="E10" s="208">
        <f>(5.5+1)/2</f>
        <v>3.25</v>
      </c>
      <c r="F10" s="208">
        <v>10</v>
      </c>
      <c r="G10" s="209">
        <v>0.5</v>
      </c>
      <c r="H10" s="209">
        <f t="shared" si="0"/>
        <v>1706.25</v>
      </c>
      <c r="I10" s="212"/>
      <c r="J10" s="279">
        <f t="shared" si="1"/>
        <v>1706.25</v>
      </c>
      <c r="K10" s="279">
        <f t="shared" si="2"/>
        <v>0</v>
      </c>
      <c r="L10" s="279">
        <f t="shared" si="3"/>
        <v>2730</v>
      </c>
      <c r="M10" s="285">
        <f t="shared" si="4"/>
        <v>0</v>
      </c>
      <c r="N10" s="285">
        <f t="shared" si="5"/>
        <v>3412.5</v>
      </c>
      <c r="O10" s="285">
        <f t="shared" si="6"/>
        <v>21000</v>
      </c>
      <c r="P10" s="250">
        <v>3</v>
      </c>
      <c r="Q10" s="201"/>
      <c r="R10" s="201"/>
      <c r="S10" s="201"/>
      <c r="T10" s="201"/>
      <c r="U10" s="201"/>
    </row>
    <row r="11" spans="1:21" ht="30" x14ac:dyDescent="0.25">
      <c r="A11" s="732"/>
      <c r="B11" s="728"/>
      <c r="C11" s="204" t="s">
        <v>26214</v>
      </c>
      <c r="D11" s="208">
        <v>833</v>
      </c>
      <c r="E11" s="215">
        <v>2</v>
      </c>
      <c r="F11" s="208">
        <v>10</v>
      </c>
      <c r="G11" s="209">
        <v>0.5</v>
      </c>
      <c r="H11" s="209"/>
      <c r="I11" s="212">
        <f t="shared" ref="I11:I41" si="7">D11*E11*G11</f>
        <v>833</v>
      </c>
      <c r="J11" s="279">
        <f t="shared" si="1"/>
        <v>0</v>
      </c>
      <c r="K11" s="279">
        <f t="shared" si="2"/>
        <v>833</v>
      </c>
      <c r="L11" s="279">
        <f t="shared" si="3"/>
        <v>0</v>
      </c>
      <c r="M11" s="285">
        <f t="shared" si="4"/>
        <v>1332.8000000000002</v>
      </c>
      <c r="N11" s="285"/>
      <c r="O11" s="285">
        <f t="shared" si="6"/>
        <v>16660</v>
      </c>
      <c r="P11" s="250">
        <v>1.23</v>
      </c>
      <c r="Q11" s="201"/>
      <c r="R11" s="201"/>
      <c r="S11" s="201"/>
      <c r="T11" s="201"/>
      <c r="U11" s="201"/>
    </row>
    <row r="12" spans="1:21" ht="30.75" thickBot="1" x14ac:dyDescent="0.3">
      <c r="A12" s="732"/>
      <c r="B12" s="728"/>
      <c r="C12" s="284" t="s">
        <v>26215</v>
      </c>
      <c r="D12" s="258">
        <v>765</v>
      </c>
      <c r="E12" s="260">
        <v>2</v>
      </c>
      <c r="F12" s="258">
        <v>10</v>
      </c>
      <c r="G12" s="264">
        <v>0.5</v>
      </c>
      <c r="H12" s="264"/>
      <c r="I12" s="245">
        <f t="shared" si="7"/>
        <v>765</v>
      </c>
      <c r="J12" s="280">
        <f t="shared" si="1"/>
        <v>0</v>
      </c>
      <c r="K12" s="280">
        <f t="shared" si="2"/>
        <v>765</v>
      </c>
      <c r="L12" s="280">
        <f t="shared" si="3"/>
        <v>0</v>
      </c>
      <c r="M12" s="289">
        <f t="shared" si="4"/>
        <v>1224</v>
      </c>
      <c r="N12" s="289"/>
      <c r="O12" s="289">
        <f t="shared" si="6"/>
        <v>15300</v>
      </c>
      <c r="P12" s="283">
        <v>1.23</v>
      </c>
      <c r="Q12" s="201"/>
      <c r="R12" s="201"/>
      <c r="S12" s="201"/>
      <c r="T12" s="201"/>
      <c r="U12" s="201"/>
    </row>
    <row r="13" spans="1:21" x14ac:dyDescent="0.25">
      <c r="A13" s="732"/>
      <c r="B13" s="727" t="s">
        <v>26138</v>
      </c>
      <c r="C13" s="265" t="s">
        <v>26136</v>
      </c>
      <c r="D13" s="266">
        <f>916+280+758+2618</f>
        <v>4572</v>
      </c>
      <c r="E13" s="266">
        <v>8</v>
      </c>
      <c r="F13" s="266">
        <v>10</v>
      </c>
      <c r="G13" s="263">
        <v>0.5</v>
      </c>
      <c r="H13" s="263">
        <f t="shared" si="0"/>
        <v>18288</v>
      </c>
      <c r="I13" s="246"/>
      <c r="J13" s="287">
        <f t="shared" si="1"/>
        <v>18288</v>
      </c>
      <c r="K13" s="287">
        <f t="shared" si="2"/>
        <v>0</v>
      </c>
      <c r="L13" s="287">
        <f t="shared" si="3"/>
        <v>29260.800000000003</v>
      </c>
      <c r="M13" s="246">
        <f t="shared" si="4"/>
        <v>0</v>
      </c>
      <c r="N13" s="287">
        <f t="shared" si="5"/>
        <v>36576</v>
      </c>
      <c r="O13" s="287">
        <f t="shared" si="6"/>
        <v>91440</v>
      </c>
      <c r="P13" s="290">
        <v>3</v>
      </c>
      <c r="Q13" s="201"/>
      <c r="R13" s="262"/>
      <c r="S13" s="201"/>
      <c r="T13" s="201"/>
      <c r="U13" s="201"/>
    </row>
    <row r="14" spans="1:21" x14ac:dyDescent="0.25">
      <c r="A14" s="732"/>
      <c r="B14" s="728"/>
      <c r="C14" s="284" t="s">
        <v>26166</v>
      </c>
      <c r="D14" s="213">
        <f>635+1186</f>
        <v>1821</v>
      </c>
      <c r="E14" s="213">
        <v>4</v>
      </c>
      <c r="F14" s="208">
        <v>10</v>
      </c>
      <c r="G14" s="209">
        <v>0.5</v>
      </c>
      <c r="H14" s="209"/>
      <c r="I14" s="212">
        <f t="shared" si="7"/>
        <v>3642</v>
      </c>
      <c r="J14" s="279">
        <f t="shared" si="1"/>
        <v>0</v>
      </c>
      <c r="K14" s="279">
        <f t="shared" si="2"/>
        <v>3642</v>
      </c>
      <c r="L14" s="279">
        <f t="shared" si="3"/>
        <v>0</v>
      </c>
      <c r="M14" s="209">
        <f t="shared" si="4"/>
        <v>5827.2000000000007</v>
      </c>
      <c r="N14" s="285"/>
      <c r="O14" s="285">
        <f t="shared" si="6"/>
        <v>36420</v>
      </c>
      <c r="P14" s="252">
        <v>3</v>
      </c>
      <c r="Q14" s="201"/>
      <c r="R14" s="262"/>
      <c r="S14" s="201"/>
      <c r="T14" s="201"/>
      <c r="U14" s="201"/>
    </row>
    <row r="15" spans="1:21" x14ac:dyDescent="0.25">
      <c r="A15" s="732"/>
      <c r="B15" s="728"/>
      <c r="C15" s="205" t="s">
        <v>26137</v>
      </c>
      <c r="D15" s="208">
        <f>352+205+354+1063</f>
        <v>1974</v>
      </c>
      <c r="E15" s="208">
        <v>8</v>
      </c>
      <c r="F15" s="208">
        <v>10</v>
      </c>
      <c r="G15" s="209">
        <v>0.5</v>
      </c>
      <c r="H15" s="209">
        <f t="shared" si="0"/>
        <v>7896</v>
      </c>
      <c r="I15" s="212"/>
      <c r="J15" s="279">
        <f t="shared" si="1"/>
        <v>7896</v>
      </c>
      <c r="K15" s="279">
        <f t="shared" si="2"/>
        <v>0</v>
      </c>
      <c r="L15" s="279">
        <f t="shared" si="3"/>
        <v>12633.6</v>
      </c>
      <c r="M15" s="209">
        <f t="shared" si="4"/>
        <v>0</v>
      </c>
      <c r="N15" s="285">
        <f t="shared" si="5"/>
        <v>15792</v>
      </c>
      <c r="O15" s="285">
        <f t="shared" si="6"/>
        <v>39480</v>
      </c>
      <c r="P15" s="274">
        <v>3</v>
      </c>
      <c r="Q15" s="201"/>
      <c r="R15" s="262"/>
      <c r="S15" s="201"/>
      <c r="T15" s="201"/>
      <c r="U15" s="201"/>
    </row>
    <row r="16" spans="1:21" ht="30" x14ac:dyDescent="0.25">
      <c r="A16" s="732"/>
      <c r="B16" s="728"/>
      <c r="C16" s="284" t="s">
        <v>26167</v>
      </c>
      <c r="D16" s="258">
        <v>945</v>
      </c>
      <c r="E16" s="258">
        <v>3</v>
      </c>
      <c r="F16" s="208">
        <v>10</v>
      </c>
      <c r="G16" s="245">
        <v>0.5</v>
      </c>
      <c r="H16" s="245"/>
      <c r="I16" s="212">
        <f t="shared" si="7"/>
        <v>1417.5</v>
      </c>
      <c r="J16" s="279">
        <f t="shared" si="1"/>
        <v>0</v>
      </c>
      <c r="K16" s="279">
        <f t="shared" si="2"/>
        <v>1417.5</v>
      </c>
      <c r="L16" s="279">
        <f t="shared" si="3"/>
        <v>0</v>
      </c>
      <c r="M16" s="209">
        <f t="shared" si="4"/>
        <v>2268</v>
      </c>
      <c r="N16" s="285"/>
      <c r="O16" s="285">
        <f t="shared" si="6"/>
        <v>18900</v>
      </c>
      <c r="P16" s="259">
        <v>3</v>
      </c>
      <c r="Q16" s="201"/>
      <c r="R16" s="262"/>
      <c r="S16" s="201"/>
      <c r="T16" s="201"/>
      <c r="U16" s="201"/>
    </row>
    <row r="17" spans="1:21" x14ac:dyDescent="0.25">
      <c r="A17" s="732"/>
      <c r="B17" s="728"/>
      <c r="C17" s="284" t="s">
        <v>26168</v>
      </c>
      <c r="D17" s="208">
        <f>669</f>
        <v>669</v>
      </c>
      <c r="E17" s="208">
        <v>3</v>
      </c>
      <c r="F17" s="208">
        <v>10</v>
      </c>
      <c r="G17" s="245">
        <v>0.5</v>
      </c>
      <c r="H17" s="245"/>
      <c r="I17" s="212">
        <f t="shared" si="7"/>
        <v>1003.5</v>
      </c>
      <c r="J17" s="279">
        <f t="shared" si="1"/>
        <v>0</v>
      </c>
      <c r="K17" s="279">
        <f t="shared" si="2"/>
        <v>1003.5</v>
      </c>
      <c r="L17" s="279">
        <f t="shared" si="3"/>
        <v>0</v>
      </c>
      <c r="M17" s="209">
        <f t="shared" si="4"/>
        <v>1605.6000000000001</v>
      </c>
      <c r="N17" s="285"/>
      <c r="O17" s="285">
        <f t="shared" si="6"/>
        <v>13380</v>
      </c>
      <c r="P17" s="250">
        <v>3</v>
      </c>
      <c r="Q17" s="201"/>
      <c r="R17" s="262"/>
      <c r="S17" s="201"/>
      <c r="T17" s="201"/>
      <c r="U17" s="201"/>
    </row>
    <row r="18" spans="1:21" ht="15.75" thickBot="1" x14ac:dyDescent="0.3">
      <c r="A18" s="732"/>
      <c r="B18" s="729"/>
      <c r="C18" s="275" t="s">
        <v>26187</v>
      </c>
      <c r="D18" s="218">
        <f>1081</f>
        <v>1081</v>
      </c>
      <c r="E18" s="218">
        <v>3</v>
      </c>
      <c r="F18" s="218">
        <v>10</v>
      </c>
      <c r="G18" s="211">
        <v>0.5</v>
      </c>
      <c r="H18" s="211"/>
      <c r="I18" s="211">
        <f t="shared" si="7"/>
        <v>1621.5</v>
      </c>
      <c r="J18" s="286">
        <f t="shared" si="1"/>
        <v>0</v>
      </c>
      <c r="K18" s="286">
        <f t="shared" si="2"/>
        <v>1621.5</v>
      </c>
      <c r="L18" s="286">
        <f t="shared" si="3"/>
        <v>0</v>
      </c>
      <c r="M18" s="211">
        <f t="shared" si="4"/>
        <v>2594.4</v>
      </c>
      <c r="N18" s="291"/>
      <c r="O18" s="291">
        <f t="shared" si="6"/>
        <v>21620</v>
      </c>
      <c r="P18" s="251">
        <v>3</v>
      </c>
      <c r="Q18" s="201"/>
      <c r="R18" s="262"/>
      <c r="S18" s="201"/>
      <c r="T18" s="201"/>
      <c r="U18" s="201"/>
    </row>
    <row r="19" spans="1:21" ht="30" x14ac:dyDescent="0.25">
      <c r="A19" s="732"/>
      <c r="B19" s="727" t="s">
        <v>26174</v>
      </c>
      <c r="C19" s="265" t="s">
        <v>26169</v>
      </c>
      <c r="D19" s="266">
        <v>120</v>
      </c>
      <c r="E19" s="266">
        <v>8</v>
      </c>
      <c r="F19" s="266">
        <v>10</v>
      </c>
      <c r="G19" s="246">
        <v>0.5</v>
      </c>
      <c r="H19" s="246">
        <f t="shared" ref="H19:H26" si="8">D19*E19*G19</f>
        <v>480</v>
      </c>
      <c r="I19" s="246"/>
      <c r="J19" s="287">
        <f t="shared" si="1"/>
        <v>480</v>
      </c>
      <c r="K19" s="287">
        <f t="shared" si="2"/>
        <v>0</v>
      </c>
      <c r="L19" s="287">
        <f t="shared" si="3"/>
        <v>768</v>
      </c>
      <c r="M19" s="279">
        <f t="shared" si="4"/>
        <v>0</v>
      </c>
      <c r="N19" s="287">
        <f t="shared" si="5"/>
        <v>960</v>
      </c>
      <c r="O19" s="287">
        <f t="shared" si="6"/>
        <v>2400</v>
      </c>
      <c r="P19" s="267">
        <v>2.2999999999999998</v>
      </c>
      <c r="Q19" s="201"/>
      <c r="R19" s="262"/>
      <c r="S19" s="201"/>
      <c r="T19" s="201"/>
      <c r="U19" s="201"/>
    </row>
    <row r="20" spans="1:21" ht="30" x14ac:dyDescent="0.25">
      <c r="A20" s="732"/>
      <c r="B20" s="728"/>
      <c r="C20" s="204" t="s">
        <v>26170</v>
      </c>
      <c r="D20" s="208">
        <v>540</v>
      </c>
      <c r="E20" s="208">
        <v>12</v>
      </c>
      <c r="F20" s="208">
        <v>10</v>
      </c>
      <c r="G20" s="209">
        <v>0.5</v>
      </c>
      <c r="H20" s="209">
        <f t="shared" si="8"/>
        <v>3240</v>
      </c>
      <c r="I20" s="212"/>
      <c r="J20" s="279">
        <f t="shared" si="1"/>
        <v>3240</v>
      </c>
      <c r="K20" s="279">
        <f t="shared" si="2"/>
        <v>0</v>
      </c>
      <c r="L20" s="279">
        <f t="shared" si="3"/>
        <v>5184</v>
      </c>
      <c r="M20" s="285">
        <f t="shared" si="4"/>
        <v>0</v>
      </c>
      <c r="N20" s="285">
        <f t="shared" si="5"/>
        <v>6480</v>
      </c>
      <c r="O20" s="285">
        <f t="shared" si="6"/>
        <v>10800</v>
      </c>
      <c r="P20" s="250">
        <v>2.2999999999999998</v>
      </c>
      <c r="Q20" s="201"/>
      <c r="R20" s="262"/>
      <c r="S20" s="201"/>
      <c r="T20" s="201"/>
      <c r="U20" s="201"/>
    </row>
    <row r="21" spans="1:21" ht="30" x14ac:dyDescent="0.25">
      <c r="A21" s="732"/>
      <c r="B21" s="728"/>
      <c r="C21" s="204" t="s">
        <v>26171</v>
      </c>
      <c r="D21" s="208">
        <v>480</v>
      </c>
      <c r="E21" s="208">
        <v>18</v>
      </c>
      <c r="F21" s="208">
        <v>10</v>
      </c>
      <c r="G21" s="209">
        <v>0.5</v>
      </c>
      <c r="H21" s="209">
        <f t="shared" si="8"/>
        <v>4320</v>
      </c>
      <c r="I21" s="212"/>
      <c r="J21" s="279">
        <f t="shared" si="1"/>
        <v>4320</v>
      </c>
      <c r="K21" s="279">
        <f t="shared" si="2"/>
        <v>0</v>
      </c>
      <c r="L21" s="279">
        <f t="shared" si="3"/>
        <v>6912</v>
      </c>
      <c r="M21" s="285">
        <f t="shared" si="4"/>
        <v>0</v>
      </c>
      <c r="N21" s="285">
        <f t="shared" si="5"/>
        <v>8640</v>
      </c>
      <c r="O21" s="285">
        <f t="shared" si="6"/>
        <v>9600</v>
      </c>
      <c r="P21" s="250">
        <v>2.2999999999999998</v>
      </c>
      <c r="Q21" s="201"/>
      <c r="R21" s="262"/>
      <c r="S21" s="201"/>
      <c r="T21" s="201"/>
      <c r="U21" s="201"/>
    </row>
    <row r="22" spans="1:21" x14ac:dyDescent="0.25">
      <c r="A22" s="732"/>
      <c r="B22" s="728"/>
      <c r="C22" s="204" t="s">
        <v>26172</v>
      </c>
      <c r="D22" s="208">
        <f>940+920</f>
        <v>1860</v>
      </c>
      <c r="E22" s="208">
        <f>(17.1+9)/2</f>
        <v>13.05</v>
      </c>
      <c r="F22" s="208">
        <v>10</v>
      </c>
      <c r="G22" s="209">
        <v>0.5</v>
      </c>
      <c r="H22" s="209">
        <f t="shared" si="8"/>
        <v>12136.5</v>
      </c>
      <c r="I22" s="212"/>
      <c r="J22" s="279">
        <f t="shared" si="1"/>
        <v>12136.5</v>
      </c>
      <c r="K22" s="279">
        <f t="shared" si="2"/>
        <v>0</v>
      </c>
      <c r="L22" s="279">
        <f t="shared" si="3"/>
        <v>19418.400000000001</v>
      </c>
      <c r="M22" s="285">
        <f t="shared" si="4"/>
        <v>0</v>
      </c>
      <c r="N22" s="285">
        <f t="shared" si="5"/>
        <v>24273</v>
      </c>
      <c r="O22" s="285">
        <f t="shared" si="6"/>
        <v>37200</v>
      </c>
      <c r="P22" s="250">
        <v>2.7</v>
      </c>
      <c r="Q22" s="201"/>
      <c r="R22" s="262"/>
      <c r="S22" s="201"/>
      <c r="T22" s="201"/>
      <c r="U22" s="201"/>
    </row>
    <row r="23" spans="1:21" x14ac:dyDescent="0.25">
      <c r="A23" s="732"/>
      <c r="B23" s="728"/>
      <c r="C23" s="204" t="s">
        <v>26173</v>
      </c>
      <c r="D23" s="208">
        <f>2080+820+257.68</f>
        <v>3157.68</v>
      </c>
      <c r="E23" s="208">
        <f>(2080*(20+14)/2+820*(86+80)/2+257.68*(27+21)/2)/3157.68</f>
        <v>34.71039497352487</v>
      </c>
      <c r="F23" s="208">
        <v>10</v>
      </c>
      <c r="G23" s="209">
        <v>0.5</v>
      </c>
      <c r="H23" s="209">
        <f t="shared" si="8"/>
        <v>54802.16</v>
      </c>
      <c r="I23" s="212"/>
      <c r="J23" s="279">
        <f t="shared" si="1"/>
        <v>54802.16</v>
      </c>
      <c r="K23" s="279">
        <f t="shared" si="2"/>
        <v>0</v>
      </c>
      <c r="L23" s="279">
        <f t="shared" si="3"/>
        <v>87683.456000000006</v>
      </c>
      <c r="M23" s="285">
        <f t="shared" si="4"/>
        <v>0</v>
      </c>
      <c r="N23" s="285">
        <f t="shared" si="5"/>
        <v>109604.32</v>
      </c>
      <c r="O23" s="285">
        <f t="shared" si="6"/>
        <v>63153.599999999999</v>
      </c>
      <c r="P23" s="250">
        <v>2</v>
      </c>
      <c r="Q23" s="201"/>
      <c r="R23" s="262"/>
      <c r="S23" s="201"/>
      <c r="T23" s="201"/>
      <c r="U23" s="201"/>
    </row>
    <row r="24" spans="1:21" x14ac:dyDescent="0.25">
      <c r="A24" s="732"/>
      <c r="B24" s="728"/>
      <c r="C24" s="204" t="s">
        <v>26189</v>
      </c>
      <c r="D24" s="208">
        <v>2345.06</v>
      </c>
      <c r="E24" s="208">
        <f>(37+32)/2</f>
        <v>34.5</v>
      </c>
      <c r="F24" s="208">
        <v>10</v>
      </c>
      <c r="G24" s="209">
        <v>0.5</v>
      </c>
      <c r="H24" s="209">
        <f t="shared" si="8"/>
        <v>40452.284999999996</v>
      </c>
      <c r="I24" s="212"/>
      <c r="J24" s="279">
        <f t="shared" si="1"/>
        <v>40452.284999999996</v>
      </c>
      <c r="K24" s="279">
        <f t="shared" si="2"/>
        <v>0</v>
      </c>
      <c r="L24" s="279">
        <f t="shared" si="3"/>
        <v>64723.655999999995</v>
      </c>
      <c r="M24" s="285">
        <f t="shared" si="4"/>
        <v>0</v>
      </c>
      <c r="N24" s="285">
        <f t="shared" si="5"/>
        <v>80904.569999999992</v>
      </c>
      <c r="O24" s="285">
        <f t="shared" si="6"/>
        <v>46901.2</v>
      </c>
      <c r="P24" s="250">
        <v>2</v>
      </c>
      <c r="Q24" s="201"/>
      <c r="R24" s="262"/>
      <c r="S24" s="201"/>
      <c r="T24" s="201"/>
      <c r="U24" s="201"/>
    </row>
    <row r="25" spans="1:21" ht="30" x14ac:dyDescent="0.25">
      <c r="A25" s="732"/>
      <c r="B25" s="728"/>
      <c r="C25" s="284" t="s">
        <v>26190</v>
      </c>
      <c r="D25" s="258">
        <f>600</f>
        <v>600</v>
      </c>
      <c r="E25" s="258">
        <f>(86+80)/2</f>
        <v>83</v>
      </c>
      <c r="F25" s="208">
        <v>10</v>
      </c>
      <c r="G25" s="245">
        <v>0.5</v>
      </c>
      <c r="H25" s="245">
        <f t="shared" si="8"/>
        <v>24900</v>
      </c>
      <c r="I25" s="212"/>
      <c r="J25" s="279">
        <f t="shared" si="1"/>
        <v>24900</v>
      </c>
      <c r="K25" s="279">
        <f t="shared" si="2"/>
        <v>0</v>
      </c>
      <c r="L25" s="279">
        <f t="shared" si="3"/>
        <v>39840</v>
      </c>
      <c r="M25" s="285">
        <f t="shared" si="4"/>
        <v>0</v>
      </c>
      <c r="N25" s="285">
        <f t="shared" si="5"/>
        <v>49800</v>
      </c>
      <c r="O25" s="285">
        <f t="shared" si="6"/>
        <v>12000</v>
      </c>
      <c r="P25" s="259">
        <v>3</v>
      </c>
      <c r="Q25" s="201"/>
      <c r="R25" s="262"/>
      <c r="S25" s="201"/>
      <c r="T25" s="201"/>
      <c r="U25" s="201"/>
    </row>
    <row r="26" spans="1:21" ht="30.75" thickBot="1" x14ac:dyDescent="0.3">
      <c r="A26" s="732"/>
      <c r="B26" s="729"/>
      <c r="C26" s="275" t="s">
        <v>26191</v>
      </c>
      <c r="D26" s="218">
        <f>395+135</f>
        <v>530</v>
      </c>
      <c r="E26" s="218">
        <f>(395*(57.8+45.8)/2+135*(60.8+45.8)/2)/530</f>
        <v>52.182075471698113</v>
      </c>
      <c r="F26" s="218">
        <v>10</v>
      </c>
      <c r="G26" s="211">
        <v>0.5</v>
      </c>
      <c r="H26" s="211">
        <f t="shared" si="8"/>
        <v>13828.25</v>
      </c>
      <c r="I26" s="211"/>
      <c r="J26" s="286">
        <f t="shared" si="1"/>
        <v>13828.25</v>
      </c>
      <c r="K26" s="286">
        <f t="shared" si="2"/>
        <v>0</v>
      </c>
      <c r="L26" s="286">
        <f t="shared" si="3"/>
        <v>22125.200000000001</v>
      </c>
      <c r="M26" s="289">
        <f t="shared" si="4"/>
        <v>0</v>
      </c>
      <c r="N26" s="291">
        <f t="shared" si="5"/>
        <v>27656.5</v>
      </c>
      <c r="O26" s="291">
        <f t="shared" si="6"/>
        <v>10600</v>
      </c>
      <c r="P26" s="251">
        <v>4</v>
      </c>
      <c r="Q26" s="201"/>
      <c r="R26" s="262"/>
      <c r="S26" s="201"/>
      <c r="T26" s="201"/>
      <c r="U26" s="201"/>
    </row>
    <row r="27" spans="1:21" x14ac:dyDescent="0.25">
      <c r="A27" s="732"/>
      <c r="B27" s="727" t="s">
        <v>26184</v>
      </c>
      <c r="C27" s="265" t="s">
        <v>26175</v>
      </c>
      <c r="D27" s="266">
        <v>1553.79</v>
      </c>
      <c r="E27" s="266">
        <f>(36+30)/2</f>
        <v>33</v>
      </c>
      <c r="F27" s="266">
        <v>10</v>
      </c>
      <c r="G27" s="246">
        <v>0.5</v>
      </c>
      <c r="H27" s="246">
        <f t="shared" si="0"/>
        <v>25637.535</v>
      </c>
      <c r="I27" s="246"/>
      <c r="J27" s="287">
        <f t="shared" si="1"/>
        <v>25637.535</v>
      </c>
      <c r="K27" s="287">
        <f t="shared" si="2"/>
        <v>0</v>
      </c>
      <c r="L27" s="287">
        <f t="shared" si="3"/>
        <v>41020.056000000004</v>
      </c>
      <c r="M27" s="246">
        <f t="shared" si="4"/>
        <v>0</v>
      </c>
      <c r="N27" s="287">
        <f t="shared" si="5"/>
        <v>51275.07</v>
      </c>
      <c r="O27" s="287">
        <f t="shared" si="6"/>
        <v>31075.8</v>
      </c>
      <c r="P27" s="267">
        <v>2</v>
      </c>
      <c r="Q27" s="201"/>
      <c r="R27" s="201"/>
      <c r="S27" s="201"/>
      <c r="T27" s="201"/>
      <c r="U27" s="201"/>
    </row>
    <row r="28" spans="1:21" x14ac:dyDescent="0.25">
      <c r="A28" s="732"/>
      <c r="B28" s="728"/>
      <c r="C28" s="205" t="s">
        <v>26176</v>
      </c>
      <c r="D28" s="213">
        <v>606</v>
      </c>
      <c r="E28" s="213">
        <f>(47+41)/2</f>
        <v>44</v>
      </c>
      <c r="F28" s="208">
        <v>10</v>
      </c>
      <c r="G28" s="212">
        <v>0.5</v>
      </c>
      <c r="H28" s="209">
        <f t="shared" si="0"/>
        <v>13332</v>
      </c>
      <c r="I28" s="212"/>
      <c r="J28" s="279">
        <f t="shared" si="1"/>
        <v>13332</v>
      </c>
      <c r="K28" s="279">
        <f t="shared" si="2"/>
        <v>0</v>
      </c>
      <c r="L28" s="279">
        <f t="shared" si="3"/>
        <v>21331.200000000001</v>
      </c>
      <c r="M28" s="209">
        <f t="shared" si="4"/>
        <v>0</v>
      </c>
      <c r="N28" s="285">
        <f t="shared" si="5"/>
        <v>26664</v>
      </c>
      <c r="O28" s="285">
        <f t="shared" si="6"/>
        <v>12120</v>
      </c>
      <c r="P28" s="252">
        <v>2</v>
      </c>
      <c r="Q28" s="201"/>
      <c r="R28" s="201"/>
      <c r="S28" s="201"/>
      <c r="T28" s="201"/>
      <c r="U28" s="201"/>
    </row>
    <row r="29" spans="1:21" ht="30" x14ac:dyDescent="0.25">
      <c r="A29" s="732"/>
      <c r="B29" s="728"/>
      <c r="C29" s="205" t="s">
        <v>26177</v>
      </c>
      <c r="D29" s="213">
        <v>90</v>
      </c>
      <c r="E29" s="213">
        <v>20</v>
      </c>
      <c r="F29" s="208">
        <v>10</v>
      </c>
      <c r="G29" s="212">
        <v>0.5</v>
      </c>
      <c r="H29" s="209">
        <f t="shared" si="0"/>
        <v>900</v>
      </c>
      <c r="I29" s="212"/>
      <c r="J29" s="279">
        <f t="shared" si="1"/>
        <v>900</v>
      </c>
      <c r="K29" s="279">
        <f t="shared" si="2"/>
        <v>0</v>
      </c>
      <c r="L29" s="279">
        <f t="shared" si="3"/>
        <v>1440</v>
      </c>
      <c r="M29" s="209">
        <f t="shared" si="4"/>
        <v>0</v>
      </c>
      <c r="N29" s="285">
        <f t="shared" si="5"/>
        <v>1800</v>
      </c>
      <c r="O29" s="285">
        <f t="shared" si="6"/>
        <v>1800</v>
      </c>
      <c r="P29" s="252">
        <v>2</v>
      </c>
      <c r="Q29" s="201"/>
      <c r="R29" s="201"/>
      <c r="S29" s="201"/>
      <c r="T29" s="201"/>
      <c r="U29" s="201"/>
    </row>
    <row r="30" spans="1:21" ht="30" x14ac:dyDescent="0.25">
      <c r="A30" s="732"/>
      <c r="B30" s="728"/>
      <c r="C30" s="205" t="s">
        <v>26185</v>
      </c>
      <c r="D30" s="213">
        <f>(690+485.92)</f>
        <v>1175.92</v>
      </c>
      <c r="E30" s="213">
        <v>20</v>
      </c>
      <c r="F30" s="208">
        <v>10</v>
      </c>
      <c r="G30" s="212">
        <v>0.5</v>
      </c>
      <c r="H30" s="209">
        <f t="shared" si="0"/>
        <v>11759.2</v>
      </c>
      <c r="I30" s="212"/>
      <c r="J30" s="279">
        <f t="shared" si="1"/>
        <v>11759.2</v>
      </c>
      <c r="K30" s="279">
        <f t="shared" si="2"/>
        <v>0</v>
      </c>
      <c r="L30" s="279">
        <f t="shared" si="3"/>
        <v>18814.72</v>
      </c>
      <c r="M30" s="209">
        <f t="shared" si="4"/>
        <v>0</v>
      </c>
      <c r="N30" s="285">
        <f t="shared" si="5"/>
        <v>23518.400000000001</v>
      </c>
      <c r="O30" s="285">
        <f t="shared" si="6"/>
        <v>23518.400000000001</v>
      </c>
      <c r="P30" s="252">
        <v>2</v>
      </c>
      <c r="Q30" s="201"/>
      <c r="R30" s="201"/>
      <c r="S30" s="201"/>
      <c r="T30" s="201"/>
      <c r="U30" s="201"/>
    </row>
    <row r="31" spans="1:21" x14ac:dyDescent="0.25">
      <c r="A31" s="732"/>
      <c r="B31" s="728"/>
      <c r="C31" s="205" t="s">
        <v>26178</v>
      </c>
      <c r="D31" s="213">
        <v>2440</v>
      </c>
      <c r="E31" s="213">
        <f>(21+15)/2</f>
        <v>18</v>
      </c>
      <c r="F31" s="208">
        <v>10</v>
      </c>
      <c r="G31" s="212">
        <v>0.5</v>
      </c>
      <c r="H31" s="209">
        <f t="shared" si="0"/>
        <v>21960</v>
      </c>
      <c r="I31" s="212"/>
      <c r="J31" s="279">
        <f t="shared" si="1"/>
        <v>21960</v>
      </c>
      <c r="K31" s="279">
        <f t="shared" si="2"/>
        <v>0</v>
      </c>
      <c r="L31" s="279">
        <f t="shared" si="3"/>
        <v>35136</v>
      </c>
      <c r="M31" s="209">
        <f t="shared" si="4"/>
        <v>0</v>
      </c>
      <c r="N31" s="285">
        <f t="shared" si="5"/>
        <v>43920</v>
      </c>
      <c r="O31" s="285">
        <f t="shared" si="6"/>
        <v>48800</v>
      </c>
      <c r="P31" s="252">
        <v>2</v>
      </c>
      <c r="Q31" s="201"/>
      <c r="R31" s="201"/>
      <c r="S31" s="201"/>
      <c r="T31" s="201"/>
      <c r="U31" s="201"/>
    </row>
    <row r="32" spans="1:21" x14ac:dyDescent="0.25">
      <c r="A32" s="732"/>
      <c r="B32" s="728"/>
      <c r="C32" s="205" t="s">
        <v>26179</v>
      </c>
      <c r="D32" s="213">
        <v>500</v>
      </c>
      <c r="E32" s="213">
        <f>(17+11)/2</f>
        <v>14</v>
      </c>
      <c r="F32" s="208">
        <v>10</v>
      </c>
      <c r="G32" s="212">
        <v>0.5</v>
      </c>
      <c r="H32" s="209">
        <f t="shared" si="0"/>
        <v>3500</v>
      </c>
      <c r="I32" s="212"/>
      <c r="J32" s="279">
        <f t="shared" si="1"/>
        <v>3500</v>
      </c>
      <c r="K32" s="279">
        <f t="shared" si="2"/>
        <v>0</v>
      </c>
      <c r="L32" s="279">
        <f t="shared" si="3"/>
        <v>5600</v>
      </c>
      <c r="M32" s="209">
        <f t="shared" si="4"/>
        <v>0</v>
      </c>
      <c r="N32" s="285">
        <f t="shared" si="5"/>
        <v>7000</v>
      </c>
      <c r="O32" s="285">
        <f t="shared" si="6"/>
        <v>10000</v>
      </c>
      <c r="P32" s="252">
        <v>2</v>
      </c>
      <c r="Q32" s="201"/>
      <c r="R32" s="201"/>
      <c r="S32" s="201"/>
      <c r="T32" s="201"/>
      <c r="U32" s="201"/>
    </row>
    <row r="33" spans="1:22" x14ac:dyDescent="0.25">
      <c r="A33" s="732"/>
      <c r="B33" s="728"/>
      <c r="C33" s="205" t="s">
        <v>26180</v>
      </c>
      <c r="D33" s="213">
        <v>1460</v>
      </c>
      <c r="E33" s="213">
        <f>(21+15)/2</f>
        <v>18</v>
      </c>
      <c r="F33" s="208">
        <v>10</v>
      </c>
      <c r="G33" s="212">
        <v>0.5</v>
      </c>
      <c r="H33" s="209">
        <f t="shared" si="0"/>
        <v>13140</v>
      </c>
      <c r="I33" s="212"/>
      <c r="J33" s="279">
        <f t="shared" si="1"/>
        <v>13140</v>
      </c>
      <c r="K33" s="279">
        <f t="shared" si="2"/>
        <v>0</v>
      </c>
      <c r="L33" s="279">
        <f t="shared" si="3"/>
        <v>21024</v>
      </c>
      <c r="M33" s="209">
        <f t="shared" si="4"/>
        <v>0</v>
      </c>
      <c r="N33" s="285">
        <f t="shared" si="5"/>
        <v>26280</v>
      </c>
      <c r="O33" s="285">
        <f t="shared" si="6"/>
        <v>29200</v>
      </c>
      <c r="P33" s="252">
        <v>2</v>
      </c>
      <c r="Q33" s="201"/>
      <c r="R33" s="201"/>
      <c r="S33" s="201"/>
      <c r="T33" s="201"/>
      <c r="U33" s="201"/>
    </row>
    <row r="34" spans="1:22" x14ac:dyDescent="0.25">
      <c r="A34" s="732"/>
      <c r="B34" s="728"/>
      <c r="C34" s="205" t="s">
        <v>26181</v>
      </c>
      <c r="D34" s="213">
        <v>1240</v>
      </c>
      <c r="E34" s="213">
        <f>(26+20)/2</f>
        <v>23</v>
      </c>
      <c r="F34" s="208">
        <v>10</v>
      </c>
      <c r="G34" s="212">
        <v>0.5</v>
      </c>
      <c r="H34" s="209">
        <f t="shared" si="0"/>
        <v>14260</v>
      </c>
      <c r="I34" s="212"/>
      <c r="J34" s="279">
        <f t="shared" si="1"/>
        <v>14260</v>
      </c>
      <c r="K34" s="279">
        <f t="shared" si="2"/>
        <v>0</v>
      </c>
      <c r="L34" s="279">
        <f t="shared" si="3"/>
        <v>22816</v>
      </c>
      <c r="M34" s="209">
        <f t="shared" si="4"/>
        <v>0</v>
      </c>
      <c r="N34" s="285">
        <f t="shared" si="5"/>
        <v>28520</v>
      </c>
      <c r="O34" s="285">
        <f t="shared" si="6"/>
        <v>24800</v>
      </c>
      <c r="P34" s="252">
        <v>2</v>
      </c>
      <c r="Q34" s="201"/>
      <c r="R34" s="201"/>
      <c r="S34" s="201"/>
      <c r="T34" s="201"/>
      <c r="U34" s="201"/>
    </row>
    <row r="35" spans="1:22" x14ac:dyDescent="0.25">
      <c r="A35" s="732"/>
      <c r="B35" s="728"/>
      <c r="C35" s="205" t="s">
        <v>26182</v>
      </c>
      <c r="D35" s="213">
        <v>1740</v>
      </c>
      <c r="E35" s="213">
        <f>(13+7)/2</f>
        <v>10</v>
      </c>
      <c r="F35" s="208">
        <v>10</v>
      </c>
      <c r="G35" s="212">
        <v>0.5</v>
      </c>
      <c r="H35" s="209">
        <f t="shared" si="0"/>
        <v>8700</v>
      </c>
      <c r="I35" s="212"/>
      <c r="J35" s="279">
        <f t="shared" si="1"/>
        <v>8700</v>
      </c>
      <c r="K35" s="279">
        <f t="shared" si="2"/>
        <v>0</v>
      </c>
      <c r="L35" s="279">
        <f t="shared" si="3"/>
        <v>13920</v>
      </c>
      <c r="M35" s="209">
        <f t="shared" si="4"/>
        <v>0</v>
      </c>
      <c r="N35" s="285">
        <f t="shared" si="5"/>
        <v>17400</v>
      </c>
      <c r="O35" s="285">
        <f t="shared" si="6"/>
        <v>34800</v>
      </c>
      <c r="P35" s="252">
        <v>2</v>
      </c>
      <c r="Q35" s="201"/>
      <c r="R35" s="201"/>
      <c r="S35" s="201"/>
      <c r="T35" s="201"/>
      <c r="U35" s="201"/>
    </row>
    <row r="36" spans="1:22" ht="15.75" thickBot="1" x14ac:dyDescent="0.3">
      <c r="A36" s="732"/>
      <c r="B36" s="729"/>
      <c r="C36" s="282" t="s">
        <v>26183</v>
      </c>
      <c r="D36" s="270">
        <v>671.34</v>
      </c>
      <c r="E36" s="270">
        <f>(7+1)/2</f>
        <v>4</v>
      </c>
      <c r="F36" s="218">
        <v>10</v>
      </c>
      <c r="G36" s="271">
        <v>0.5</v>
      </c>
      <c r="H36" s="211">
        <f t="shared" si="0"/>
        <v>1342.68</v>
      </c>
      <c r="I36" s="211"/>
      <c r="J36" s="286">
        <f t="shared" si="1"/>
        <v>1342.68</v>
      </c>
      <c r="K36" s="286">
        <f t="shared" si="2"/>
        <v>0</v>
      </c>
      <c r="L36" s="286">
        <f t="shared" si="3"/>
        <v>2148.288</v>
      </c>
      <c r="M36" s="211">
        <f t="shared" si="4"/>
        <v>0</v>
      </c>
      <c r="N36" s="291">
        <f t="shared" si="5"/>
        <v>2685.36</v>
      </c>
      <c r="O36" s="291">
        <f t="shared" si="6"/>
        <v>13426.800000000001</v>
      </c>
      <c r="P36" s="272">
        <v>2</v>
      </c>
      <c r="Q36" s="201"/>
      <c r="R36" s="201"/>
      <c r="S36" s="201"/>
      <c r="T36" s="201"/>
      <c r="U36" s="201"/>
    </row>
    <row r="37" spans="1:22" x14ac:dyDescent="0.25">
      <c r="A37" s="732"/>
      <c r="B37" s="727" t="s">
        <v>26143</v>
      </c>
      <c r="C37" s="281" t="s">
        <v>26188</v>
      </c>
      <c r="D37" s="268">
        <f>9167-D39</f>
        <v>7285.58</v>
      </c>
      <c r="E37" s="268">
        <f t="shared" ref="E37" si="9">(12+6)/2</f>
        <v>9</v>
      </c>
      <c r="F37" s="266">
        <v>10</v>
      </c>
      <c r="G37" s="263">
        <v>0.5</v>
      </c>
      <c r="H37" s="263">
        <f t="shared" si="0"/>
        <v>32785.11</v>
      </c>
      <c r="I37" s="246"/>
      <c r="J37" s="287">
        <f t="shared" si="1"/>
        <v>32785.11</v>
      </c>
      <c r="K37" s="287">
        <f t="shared" si="2"/>
        <v>0</v>
      </c>
      <c r="L37" s="287">
        <f t="shared" si="3"/>
        <v>52456.176000000007</v>
      </c>
      <c r="M37" s="279">
        <f t="shared" si="4"/>
        <v>0</v>
      </c>
      <c r="N37" s="287">
        <f t="shared" si="5"/>
        <v>65570.22</v>
      </c>
      <c r="O37" s="287">
        <f t="shared" si="6"/>
        <v>145711.6</v>
      </c>
      <c r="P37" s="269">
        <v>3</v>
      </c>
      <c r="Q37" s="201"/>
      <c r="R37" s="201"/>
      <c r="S37" s="201"/>
      <c r="T37" s="201"/>
      <c r="U37" s="201"/>
    </row>
    <row r="38" spans="1:22" x14ac:dyDescent="0.25">
      <c r="A38" s="732"/>
      <c r="B38" s="728"/>
      <c r="C38" s="204" t="s">
        <v>26192</v>
      </c>
      <c r="D38" s="208">
        <v>250</v>
      </c>
      <c r="E38" s="215">
        <v>2</v>
      </c>
      <c r="F38" s="208">
        <v>10</v>
      </c>
      <c r="G38" s="209">
        <v>0.5</v>
      </c>
      <c r="H38" s="209"/>
      <c r="I38" s="212">
        <f t="shared" si="7"/>
        <v>250</v>
      </c>
      <c r="J38" s="279">
        <f t="shared" si="1"/>
        <v>0</v>
      </c>
      <c r="K38" s="279">
        <f t="shared" si="2"/>
        <v>250</v>
      </c>
      <c r="L38" s="279">
        <f t="shared" si="3"/>
        <v>0</v>
      </c>
      <c r="M38" s="285">
        <f t="shared" si="4"/>
        <v>400</v>
      </c>
      <c r="N38" s="285"/>
      <c r="O38" s="285">
        <f t="shared" si="6"/>
        <v>5000</v>
      </c>
      <c r="P38" s="250">
        <v>2</v>
      </c>
      <c r="Q38" s="201"/>
      <c r="R38" s="201"/>
      <c r="S38" s="201"/>
      <c r="T38" s="201"/>
      <c r="U38" s="201"/>
    </row>
    <row r="39" spans="1:22" x14ac:dyDescent="0.25">
      <c r="A39" s="732"/>
      <c r="B39" s="728"/>
      <c r="C39" s="284" t="s">
        <v>26193</v>
      </c>
      <c r="D39" s="260">
        <v>1881.42</v>
      </c>
      <c r="E39" s="258">
        <v>16</v>
      </c>
      <c r="F39" s="208">
        <v>10</v>
      </c>
      <c r="G39" s="245">
        <v>0.5</v>
      </c>
      <c r="H39" s="245">
        <f t="shared" ref="H39" si="10">D39*E39*G39</f>
        <v>15051.36</v>
      </c>
      <c r="I39" s="212"/>
      <c r="J39" s="279">
        <f t="shared" si="1"/>
        <v>15051.36</v>
      </c>
      <c r="K39" s="279">
        <f t="shared" si="2"/>
        <v>0</v>
      </c>
      <c r="L39" s="279">
        <f t="shared" si="3"/>
        <v>24082.176000000003</v>
      </c>
      <c r="M39" s="285">
        <f t="shared" si="4"/>
        <v>0</v>
      </c>
      <c r="N39" s="285">
        <f t="shared" si="5"/>
        <v>30102.720000000001</v>
      </c>
      <c r="O39" s="285">
        <f t="shared" si="6"/>
        <v>37628.400000000001</v>
      </c>
      <c r="P39" s="259">
        <v>3</v>
      </c>
      <c r="Q39" s="201"/>
      <c r="R39" s="201"/>
      <c r="S39" s="201"/>
      <c r="T39" s="201"/>
      <c r="U39" s="201"/>
    </row>
    <row r="40" spans="1:22" x14ac:dyDescent="0.25">
      <c r="A40" s="732"/>
      <c r="B40" s="728"/>
      <c r="C40" s="204" t="s">
        <v>26194</v>
      </c>
      <c r="D40" s="208">
        <v>1335</v>
      </c>
      <c r="E40" s="215">
        <v>100</v>
      </c>
      <c r="F40" s="208">
        <v>10</v>
      </c>
      <c r="G40" s="209">
        <v>0.5</v>
      </c>
      <c r="H40" s="209">
        <f t="shared" si="0"/>
        <v>66750</v>
      </c>
      <c r="I40" s="212"/>
      <c r="J40" s="279">
        <f t="shared" si="1"/>
        <v>66750</v>
      </c>
      <c r="K40" s="279">
        <f t="shared" si="2"/>
        <v>0</v>
      </c>
      <c r="L40" s="279">
        <f t="shared" si="3"/>
        <v>106800</v>
      </c>
      <c r="M40" s="285">
        <f t="shared" si="4"/>
        <v>0</v>
      </c>
      <c r="N40" s="285">
        <f t="shared" si="5"/>
        <v>133500</v>
      </c>
      <c r="O40" s="285">
        <f t="shared" si="6"/>
        <v>26700</v>
      </c>
      <c r="P40" s="250">
        <v>5</v>
      </c>
      <c r="Q40" s="201"/>
      <c r="R40" s="201"/>
      <c r="S40" s="201"/>
      <c r="T40" s="201"/>
      <c r="U40" s="201"/>
    </row>
    <row r="41" spans="1:22" ht="15.75" thickBot="1" x14ac:dyDescent="0.3">
      <c r="A41" s="732"/>
      <c r="B41" s="729"/>
      <c r="C41" s="282" t="s">
        <v>26195</v>
      </c>
      <c r="D41" s="270">
        <v>1050</v>
      </c>
      <c r="E41" s="288">
        <v>2</v>
      </c>
      <c r="F41" s="218">
        <v>10</v>
      </c>
      <c r="G41" s="271">
        <v>0.5</v>
      </c>
      <c r="H41" s="271"/>
      <c r="I41" s="211">
        <f t="shared" si="7"/>
        <v>1050</v>
      </c>
      <c r="J41" s="286">
        <f t="shared" si="1"/>
        <v>0</v>
      </c>
      <c r="K41" s="286">
        <f t="shared" si="2"/>
        <v>1050</v>
      </c>
      <c r="L41" s="286">
        <f t="shared" si="3"/>
        <v>0</v>
      </c>
      <c r="M41" s="289">
        <f t="shared" si="4"/>
        <v>1680</v>
      </c>
      <c r="N41" s="291"/>
      <c r="O41" s="291">
        <f t="shared" si="6"/>
        <v>21000</v>
      </c>
      <c r="P41" s="272">
        <v>2</v>
      </c>
      <c r="Q41" s="201"/>
      <c r="R41" s="201"/>
      <c r="S41" s="201"/>
      <c r="T41" s="201"/>
      <c r="U41" s="201"/>
    </row>
    <row r="42" spans="1:22" x14ac:dyDescent="0.25">
      <c r="A42" s="732"/>
      <c r="B42" s="727" t="s">
        <v>26142</v>
      </c>
      <c r="C42" s="273" t="s">
        <v>26139</v>
      </c>
      <c r="D42" s="266">
        <v>9560</v>
      </c>
      <c r="E42" s="266">
        <v>10</v>
      </c>
      <c r="F42" s="266">
        <v>10</v>
      </c>
      <c r="G42" s="246">
        <v>0.5</v>
      </c>
      <c r="H42" s="246">
        <f t="shared" si="0"/>
        <v>47800</v>
      </c>
      <c r="I42" s="246"/>
      <c r="J42" s="287">
        <f t="shared" si="1"/>
        <v>47800</v>
      </c>
      <c r="K42" s="287">
        <f t="shared" si="2"/>
        <v>0</v>
      </c>
      <c r="L42" s="287">
        <f t="shared" si="3"/>
        <v>76480</v>
      </c>
      <c r="M42" s="246">
        <f t="shared" si="4"/>
        <v>0</v>
      </c>
      <c r="N42" s="287">
        <f t="shared" si="5"/>
        <v>95600</v>
      </c>
      <c r="O42" s="287">
        <f t="shared" si="6"/>
        <v>191200</v>
      </c>
      <c r="P42" s="267">
        <v>1</v>
      </c>
      <c r="Q42" s="201"/>
      <c r="R42" s="201"/>
      <c r="S42" s="201"/>
      <c r="T42" s="201"/>
      <c r="U42" s="201"/>
    </row>
    <row r="43" spans="1:22" x14ac:dyDescent="0.25">
      <c r="A43" s="732"/>
      <c r="B43" s="728"/>
      <c r="C43" s="210" t="s">
        <v>26140</v>
      </c>
      <c r="D43" s="208">
        <v>5470</v>
      </c>
      <c r="E43" s="208">
        <v>10</v>
      </c>
      <c r="F43" s="208">
        <v>10</v>
      </c>
      <c r="G43" s="209">
        <v>0.5</v>
      </c>
      <c r="H43" s="209">
        <f t="shared" si="0"/>
        <v>27350</v>
      </c>
      <c r="I43" s="212"/>
      <c r="J43" s="279">
        <f t="shared" si="1"/>
        <v>27350</v>
      </c>
      <c r="K43" s="279">
        <f t="shared" si="2"/>
        <v>0</v>
      </c>
      <c r="L43" s="279">
        <f t="shared" si="3"/>
        <v>43760</v>
      </c>
      <c r="M43" s="209">
        <f t="shared" si="4"/>
        <v>0</v>
      </c>
      <c r="N43" s="285">
        <f t="shared" si="5"/>
        <v>54700</v>
      </c>
      <c r="O43" s="285">
        <f t="shared" si="6"/>
        <v>109400</v>
      </c>
      <c r="P43" s="250">
        <v>1</v>
      </c>
      <c r="Q43" s="201"/>
      <c r="R43" s="201"/>
      <c r="S43" s="201"/>
      <c r="T43" s="201"/>
      <c r="U43" s="201"/>
    </row>
    <row r="44" spans="1:22" x14ac:dyDescent="0.25">
      <c r="A44" s="732"/>
      <c r="B44" s="728"/>
      <c r="C44" s="204" t="s">
        <v>26196</v>
      </c>
      <c r="D44" s="208">
        <v>1160</v>
      </c>
      <c r="E44" s="208">
        <v>10</v>
      </c>
      <c r="F44" s="208">
        <v>10</v>
      </c>
      <c r="G44" s="209">
        <v>0.5</v>
      </c>
      <c r="H44" s="209">
        <f t="shared" si="0"/>
        <v>5800</v>
      </c>
      <c r="I44" s="212"/>
      <c r="J44" s="279">
        <f t="shared" si="1"/>
        <v>5800</v>
      </c>
      <c r="K44" s="279">
        <f t="shared" si="2"/>
        <v>0</v>
      </c>
      <c r="L44" s="279">
        <f t="shared" si="3"/>
        <v>9280</v>
      </c>
      <c r="M44" s="209">
        <f t="shared" si="4"/>
        <v>0</v>
      </c>
      <c r="N44" s="285">
        <f t="shared" si="5"/>
        <v>11600</v>
      </c>
      <c r="O44" s="285">
        <f t="shared" si="6"/>
        <v>23200</v>
      </c>
      <c r="P44" s="250">
        <v>2.5</v>
      </c>
      <c r="Q44" s="201"/>
      <c r="R44" s="201"/>
      <c r="S44" s="201"/>
      <c r="T44" s="201"/>
      <c r="U44" s="201"/>
    </row>
    <row r="45" spans="1:22" ht="15.75" thickBot="1" x14ac:dyDescent="0.3">
      <c r="A45" s="732"/>
      <c r="B45" s="729"/>
      <c r="C45" s="219" t="s">
        <v>26141</v>
      </c>
      <c r="D45" s="218">
        <v>6070</v>
      </c>
      <c r="E45" s="218">
        <v>10</v>
      </c>
      <c r="F45" s="218">
        <v>10</v>
      </c>
      <c r="G45" s="211">
        <v>0.5</v>
      </c>
      <c r="H45" s="211">
        <f t="shared" si="0"/>
        <v>30350</v>
      </c>
      <c r="I45" s="211"/>
      <c r="J45" s="286">
        <f t="shared" si="1"/>
        <v>30350</v>
      </c>
      <c r="K45" s="286">
        <f t="shared" si="2"/>
        <v>0</v>
      </c>
      <c r="L45" s="286">
        <f t="shared" si="3"/>
        <v>48560</v>
      </c>
      <c r="M45" s="211">
        <f t="shared" si="4"/>
        <v>0</v>
      </c>
      <c r="N45" s="291">
        <f t="shared" si="5"/>
        <v>60700</v>
      </c>
      <c r="O45" s="291">
        <f t="shared" si="6"/>
        <v>121400</v>
      </c>
      <c r="P45" s="251">
        <v>2</v>
      </c>
      <c r="Q45" s="201"/>
      <c r="R45" s="201"/>
      <c r="S45" s="201"/>
      <c r="T45" s="201"/>
      <c r="U45" s="201"/>
    </row>
    <row r="46" spans="1:22" ht="24.95" customHeight="1" thickBot="1" x14ac:dyDescent="0.3">
      <c r="A46" s="730" t="s">
        <v>26133</v>
      </c>
      <c r="B46" s="731"/>
      <c r="C46" s="216"/>
      <c r="D46" s="217">
        <f>SUM(D8:D45)</f>
        <v>70331.850000000006</v>
      </c>
      <c r="E46" s="214"/>
      <c r="F46" s="214"/>
      <c r="G46" s="276"/>
      <c r="H46" s="276">
        <f t="shared" ref="H46:M46" si="11">SUM(H8:H45)</f>
        <v>537330.348</v>
      </c>
      <c r="I46" s="276">
        <f t="shared" si="11"/>
        <v>10582.5</v>
      </c>
      <c r="J46" s="276">
        <f t="shared" si="11"/>
        <v>537330.348</v>
      </c>
      <c r="K46" s="276">
        <f t="shared" si="11"/>
        <v>10582.5</v>
      </c>
      <c r="L46" s="276">
        <f t="shared" si="11"/>
        <v>859728.55680000002</v>
      </c>
      <c r="M46" s="276">
        <f t="shared" si="11"/>
        <v>16932</v>
      </c>
      <c r="N46" s="276">
        <f>SUM(N8:N45)</f>
        <v>1074660.696</v>
      </c>
      <c r="O46" s="276">
        <f>SUM(O8:O45)</f>
        <v>1406637</v>
      </c>
      <c r="P46" s="253"/>
      <c r="Q46" s="202"/>
      <c r="R46" s="202"/>
      <c r="S46" s="202"/>
      <c r="T46" s="202"/>
      <c r="U46" s="202"/>
      <c r="V46" s="202"/>
    </row>
    <row r="47" spans="1:22" ht="15" customHeight="1" x14ac:dyDescent="0.25">
      <c r="A47" s="206"/>
      <c r="B47" s="207"/>
      <c r="C47" s="207"/>
      <c r="D47" s="207"/>
      <c r="E47" s="207"/>
      <c r="F47" s="207"/>
      <c r="G47" s="220"/>
      <c r="H47" s="220"/>
      <c r="I47" s="220"/>
      <c r="J47" s="220"/>
      <c r="K47" s="220"/>
      <c r="L47" s="220"/>
      <c r="M47" s="220"/>
      <c r="N47" s="220"/>
      <c r="O47" s="220"/>
      <c r="P47" s="254"/>
      <c r="Q47" s="202"/>
      <c r="R47" s="202"/>
      <c r="S47" s="202"/>
      <c r="T47" s="202"/>
      <c r="U47" s="202"/>
      <c r="V47" s="202"/>
    </row>
    <row r="48" spans="1:22" x14ac:dyDescent="0.25">
      <c r="A48" s="203" t="s">
        <v>112</v>
      </c>
      <c r="B48" s="77"/>
      <c r="C48" s="77"/>
      <c r="D48" s="77"/>
      <c r="E48" s="77"/>
      <c r="F48" s="77"/>
      <c r="G48" s="221"/>
      <c r="H48" s="221"/>
      <c r="I48" s="221"/>
      <c r="J48" s="221"/>
      <c r="K48" s="221"/>
      <c r="L48" s="221"/>
      <c r="M48" s="221"/>
      <c r="N48" s="221"/>
      <c r="O48" s="221"/>
      <c r="P48" s="255"/>
    </row>
    <row r="49" spans="1:16" x14ac:dyDescent="0.25">
      <c r="A49" s="293" t="s">
        <v>26144</v>
      </c>
      <c r="B49" s="294"/>
      <c r="C49" s="294"/>
      <c r="D49" s="294"/>
      <c r="E49" s="294"/>
      <c r="F49" s="294"/>
      <c r="G49" s="294"/>
      <c r="H49" s="294"/>
      <c r="I49" s="294"/>
      <c r="J49" s="294"/>
      <c r="K49" s="294"/>
      <c r="L49" s="294"/>
      <c r="M49" s="294"/>
      <c r="N49" s="294"/>
      <c r="O49" s="294"/>
      <c r="P49" s="295"/>
    </row>
    <row r="50" spans="1:16" x14ac:dyDescent="0.25">
      <c r="A50" t="s">
        <v>26244</v>
      </c>
      <c r="D50" s="294"/>
      <c r="E50" s="294"/>
      <c r="F50" s="294"/>
      <c r="G50" s="294"/>
      <c r="H50" s="297">
        <f>N46*30/100</f>
        <v>322398.20879999996</v>
      </c>
      <c r="I50" s="294" t="s">
        <v>118</v>
      </c>
      <c r="J50" s="294"/>
      <c r="K50" s="294"/>
      <c r="L50" s="294"/>
      <c r="M50" s="294"/>
      <c r="N50" s="294"/>
      <c r="O50" s="294"/>
      <c r="P50" s="294"/>
    </row>
    <row r="51" spans="1:16" x14ac:dyDescent="0.25">
      <c r="A51" s="61" t="s">
        <v>26227</v>
      </c>
      <c r="B51" s="61"/>
      <c r="C51" s="61"/>
      <c r="D51" s="61"/>
      <c r="E51" s="61"/>
      <c r="F51" s="61"/>
      <c r="G51" s="61"/>
      <c r="H51" s="296">
        <f>O46*50/100</f>
        <v>703318.5</v>
      </c>
      <c r="I51" s="61" t="s">
        <v>118</v>
      </c>
      <c r="J51" s="61"/>
      <c r="K51" s="61"/>
      <c r="L51" s="61"/>
      <c r="M51" s="61"/>
      <c r="N51" s="61"/>
      <c r="O51" s="61"/>
      <c r="P51" s="61"/>
    </row>
    <row r="52" spans="1:16" x14ac:dyDescent="0.25">
      <c r="A52" t="s">
        <v>26228</v>
      </c>
      <c r="D52" s="292">
        <f>40/100*H51</f>
        <v>281327.40000000002</v>
      </c>
      <c r="E52" t="s">
        <v>118</v>
      </c>
    </row>
    <row r="53" spans="1:16" x14ac:dyDescent="0.25">
      <c r="A53" t="s">
        <v>26229</v>
      </c>
      <c r="D53" s="292">
        <f>60/100*H51</f>
        <v>421991.1</v>
      </c>
      <c r="E53" t="s">
        <v>118</v>
      </c>
    </row>
    <row r="54" spans="1:16" x14ac:dyDescent="0.25">
      <c r="A54" t="s">
        <v>26230</v>
      </c>
    </row>
    <row r="55" spans="1:16" x14ac:dyDescent="0.25">
      <c r="A55" t="s">
        <v>26231</v>
      </c>
    </row>
    <row r="56" spans="1:16" x14ac:dyDescent="0.25">
      <c r="A56" t="s">
        <v>26232</v>
      </c>
    </row>
  </sheetData>
  <mergeCells count="13">
    <mergeCell ref="A1:E1"/>
    <mergeCell ref="A2:P2"/>
    <mergeCell ref="A3:P3"/>
    <mergeCell ref="A4:P4"/>
    <mergeCell ref="A7:B7"/>
    <mergeCell ref="B42:B45"/>
    <mergeCell ref="A46:B46"/>
    <mergeCell ref="B19:B26"/>
    <mergeCell ref="B37:B41"/>
    <mergeCell ref="A8:A45"/>
    <mergeCell ref="B8:B12"/>
    <mergeCell ref="B13:B18"/>
    <mergeCell ref="B27:B36"/>
  </mergeCells>
  <printOptions horizontalCentered="1"/>
  <pageMargins left="0.59055118110236227" right="0.39370078740157483" top="0.78740157480314965" bottom="0.39370078740157483" header="0.19685039370078741" footer="0.19685039370078741"/>
  <pageSetup paperSize="9" scale="50" fitToWidth="0" fitToHeight="0" orientation="landscape" r:id="rId1"/>
  <headerFooter>
    <oddFooter>&amp;R&amp;P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tint="-0.499984740745262"/>
  </sheetPr>
  <dimension ref="A1:P38"/>
  <sheetViews>
    <sheetView workbookViewId="0">
      <selection sqref="A1:L1"/>
    </sheetView>
    <sheetView workbookViewId="1">
      <selection sqref="A1:L1"/>
    </sheetView>
  </sheetViews>
  <sheetFormatPr defaultRowHeight="12.75" x14ac:dyDescent="0.2"/>
  <cols>
    <col min="1" max="1" width="9.85546875" style="53" customWidth="1"/>
    <col min="2" max="2" width="61.42578125" style="57" customWidth="1"/>
    <col min="3" max="3" width="16" style="58" customWidth="1"/>
    <col min="4" max="4" width="10.140625" style="53" customWidth="1"/>
    <col min="5" max="12" width="17.7109375" style="53" customWidth="1"/>
    <col min="13" max="13" width="20.140625" style="56" customWidth="1"/>
    <col min="14" max="14" width="17.85546875" style="54" customWidth="1"/>
    <col min="15" max="15" width="19.140625" style="54" bestFit="1" customWidth="1"/>
    <col min="16" max="16" width="15.42578125" style="54" bestFit="1" customWidth="1"/>
    <col min="17" max="17" width="12.28515625" style="54" bestFit="1" customWidth="1"/>
    <col min="18" max="260" width="9.140625" style="54"/>
    <col min="261" max="261" width="15.140625" style="54" customWidth="1"/>
    <col min="262" max="262" width="59.7109375" style="54" customWidth="1"/>
    <col min="263" max="263" width="21.85546875" style="54" customWidth="1"/>
    <col min="264" max="264" width="19.5703125" style="54" customWidth="1"/>
    <col min="265" max="268" width="28.7109375" style="54" customWidth="1"/>
    <col min="269" max="269" width="20.140625" style="54" customWidth="1"/>
    <col min="270" max="270" width="13.7109375" style="54" customWidth="1"/>
    <col min="271" max="271" width="19.140625" style="54" bestFit="1" customWidth="1"/>
    <col min="272" max="272" width="9.140625" style="54"/>
    <col min="273" max="273" width="11.5703125" style="54" bestFit="1" customWidth="1"/>
    <col min="274" max="516" width="9.140625" style="54"/>
    <col min="517" max="517" width="15.140625" style="54" customWidth="1"/>
    <col min="518" max="518" width="59.7109375" style="54" customWidth="1"/>
    <col min="519" max="519" width="21.85546875" style="54" customWidth="1"/>
    <col min="520" max="520" width="19.5703125" style="54" customWidth="1"/>
    <col min="521" max="524" width="28.7109375" style="54" customWidth="1"/>
    <col min="525" max="525" width="20.140625" style="54" customWidth="1"/>
    <col min="526" max="526" width="13.7109375" style="54" customWidth="1"/>
    <col min="527" max="527" width="19.140625" style="54" bestFit="1" customWidth="1"/>
    <col min="528" max="528" width="9.140625" style="54"/>
    <col min="529" max="529" width="11.5703125" style="54" bestFit="1" customWidth="1"/>
    <col min="530" max="772" width="9.140625" style="54"/>
    <col min="773" max="773" width="15.140625" style="54" customWidth="1"/>
    <col min="774" max="774" width="59.7109375" style="54" customWidth="1"/>
    <col min="775" max="775" width="21.85546875" style="54" customWidth="1"/>
    <col min="776" max="776" width="19.5703125" style="54" customWidth="1"/>
    <col min="777" max="780" width="28.7109375" style="54" customWidth="1"/>
    <col min="781" max="781" width="20.140625" style="54" customWidth="1"/>
    <col min="782" max="782" width="13.7109375" style="54" customWidth="1"/>
    <col min="783" max="783" width="19.140625" style="54" bestFit="1" customWidth="1"/>
    <col min="784" max="784" width="9.140625" style="54"/>
    <col min="785" max="785" width="11.5703125" style="54" bestFit="1" customWidth="1"/>
    <col min="786" max="1028" width="9.140625" style="54"/>
    <col min="1029" max="1029" width="15.140625" style="54" customWidth="1"/>
    <col min="1030" max="1030" width="59.7109375" style="54" customWidth="1"/>
    <col min="1031" max="1031" width="21.85546875" style="54" customWidth="1"/>
    <col min="1032" max="1032" width="19.5703125" style="54" customWidth="1"/>
    <col min="1033" max="1036" width="28.7109375" style="54" customWidth="1"/>
    <col min="1037" max="1037" width="20.140625" style="54" customWidth="1"/>
    <col min="1038" max="1038" width="13.7109375" style="54" customWidth="1"/>
    <col min="1039" max="1039" width="19.140625" style="54" bestFit="1" customWidth="1"/>
    <col min="1040" max="1040" width="9.140625" style="54"/>
    <col min="1041" max="1041" width="11.5703125" style="54" bestFit="1" customWidth="1"/>
    <col min="1042" max="1284" width="9.140625" style="54"/>
    <col min="1285" max="1285" width="15.140625" style="54" customWidth="1"/>
    <col min="1286" max="1286" width="59.7109375" style="54" customWidth="1"/>
    <col min="1287" max="1287" width="21.85546875" style="54" customWidth="1"/>
    <col min="1288" max="1288" width="19.5703125" style="54" customWidth="1"/>
    <col min="1289" max="1292" width="28.7109375" style="54" customWidth="1"/>
    <col min="1293" max="1293" width="20.140625" style="54" customWidth="1"/>
    <col min="1294" max="1294" width="13.7109375" style="54" customWidth="1"/>
    <col min="1295" max="1295" width="19.140625" style="54" bestFit="1" customWidth="1"/>
    <col min="1296" max="1296" width="9.140625" style="54"/>
    <col min="1297" max="1297" width="11.5703125" style="54" bestFit="1" customWidth="1"/>
    <col min="1298" max="1540" width="9.140625" style="54"/>
    <col min="1541" max="1541" width="15.140625" style="54" customWidth="1"/>
    <col min="1542" max="1542" width="59.7109375" style="54" customWidth="1"/>
    <col min="1543" max="1543" width="21.85546875" style="54" customWidth="1"/>
    <col min="1544" max="1544" width="19.5703125" style="54" customWidth="1"/>
    <col min="1545" max="1548" width="28.7109375" style="54" customWidth="1"/>
    <col min="1549" max="1549" width="20.140625" style="54" customWidth="1"/>
    <col min="1550" max="1550" width="13.7109375" style="54" customWidth="1"/>
    <col min="1551" max="1551" width="19.140625" style="54" bestFit="1" customWidth="1"/>
    <col min="1552" max="1552" width="9.140625" style="54"/>
    <col min="1553" max="1553" width="11.5703125" style="54" bestFit="1" customWidth="1"/>
    <col min="1554" max="1796" width="9.140625" style="54"/>
    <col min="1797" max="1797" width="15.140625" style="54" customWidth="1"/>
    <col min="1798" max="1798" width="59.7109375" style="54" customWidth="1"/>
    <col min="1799" max="1799" width="21.85546875" style="54" customWidth="1"/>
    <col min="1800" max="1800" width="19.5703125" style="54" customWidth="1"/>
    <col min="1801" max="1804" width="28.7109375" style="54" customWidth="1"/>
    <col min="1805" max="1805" width="20.140625" style="54" customWidth="1"/>
    <col min="1806" max="1806" width="13.7109375" style="54" customWidth="1"/>
    <col min="1807" max="1807" width="19.140625" style="54" bestFit="1" customWidth="1"/>
    <col min="1808" max="1808" width="9.140625" style="54"/>
    <col min="1809" max="1809" width="11.5703125" style="54" bestFit="1" customWidth="1"/>
    <col min="1810" max="2052" width="9.140625" style="54"/>
    <col min="2053" max="2053" width="15.140625" style="54" customWidth="1"/>
    <col min="2054" max="2054" width="59.7109375" style="54" customWidth="1"/>
    <col min="2055" max="2055" width="21.85546875" style="54" customWidth="1"/>
    <col min="2056" max="2056" width="19.5703125" style="54" customWidth="1"/>
    <col min="2057" max="2060" width="28.7109375" style="54" customWidth="1"/>
    <col min="2061" max="2061" width="20.140625" style="54" customWidth="1"/>
    <col min="2062" max="2062" width="13.7109375" style="54" customWidth="1"/>
    <col min="2063" max="2063" width="19.140625" style="54" bestFit="1" customWidth="1"/>
    <col min="2064" max="2064" width="9.140625" style="54"/>
    <col min="2065" max="2065" width="11.5703125" style="54" bestFit="1" customWidth="1"/>
    <col min="2066" max="2308" width="9.140625" style="54"/>
    <col min="2309" max="2309" width="15.140625" style="54" customWidth="1"/>
    <col min="2310" max="2310" width="59.7109375" style="54" customWidth="1"/>
    <col min="2311" max="2311" width="21.85546875" style="54" customWidth="1"/>
    <col min="2312" max="2312" width="19.5703125" style="54" customWidth="1"/>
    <col min="2313" max="2316" width="28.7109375" style="54" customWidth="1"/>
    <col min="2317" max="2317" width="20.140625" style="54" customWidth="1"/>
    <col min="2318" max="2318" width="13.7109375" style="54" customWidth="1"/>
    <col min="2319" max="2319" width="19.140625" style="54" bestFit="1" customWidth="1"/>
    <col min="2320" max="2320" width="9.140625" style="54"/>
    <col min="2321" max="2321" width="11.5703125" style="54" bestFit="1" customWidth="1"/>
    <col min="2322" max="2564" width="9.140625" style="54"/>
    <col min="2565" max="2565" width="15.140625" style="54" customWidth="1"/>
    <col min="2566" max="2566" width="59.7109375" style="54" customWidth="1"/>
    <col min="2567" max="2567" width="21.85546875" style="54" customWidth="1"/>
    <col min="2568" max="2568" width="19.5703125" style="54" customWidth="1"/>
    <col min="2569" max="2572" width="28.7109375" style="54" customWidth="1"/>
    <col min="2573" max="2573" width="20.140625" style="54" customWidth="1"/>
    <col min="2574" max="2574" width="13.7109375" style="54" customWidth="1"/>
    <col min="2575" max="2575" width="19.140625" style="54" bestFit="1" customWidth="1"/>
    <col min="2576" max="2576" width="9.140625" style="54"/>
    <col min="2577" max="2577" width="11.5703125" style="54" bestFit="1" customWidth="1"/>
    <col min="2578" max="2820" width="9.140625" style="54"/>
    <col min="2821" max="2821" width="15.140625" style="54" customWidth="1"/>
    <col min="2822" max="2822" width="59.7109375" style="54" customWidth="1"/>
    <col min="2823" max="2823" width="21.85546875" style="54" customWidth="1"/>
    <col min="2824" max="2824" width="19.5703125" style="54" customWidth="1"/>
    <col min="2825" max="2828" width="28.7109375" style="54" customWidth="1"/>
    <col min="2829" max="2829" width="20.140625" style="54" customWidth="1"/>
    <col min="2830" max="2830" width="13.7109375" style="54" customWidth="1"/>
    <col min="2831" max="2831" width="19.140625" style="54" bestFit="1" customWidth="1"/>
    <col min="2832" max="2832" width="9.140625" style="54"/>
    <col min="2833" max="2833" width="11.5703125" style="54" bestFit="1" customWidth="1"/>
    <col min="2834" max="3076" width="9.140625" style="54"/>
    <col min="3077" max="3077" width="15.140625" style="54" customWidth="1"/>
    <col min="3078" max="3078" width="59.7109375" style="54" customWidth="1"/>
    <col min="3079" max="3079" width="21.85546875" style="54" customWidth="1"/>
    <col min="3080" max="3080" width="19.5703125" style="54" customWidth="1"/>
    <col min="3081" max="3084" width="28.7109375" style="54" customWidth="1"/>
    <col min="3085" max="3085" width="20.140625" style="54" customWidth="1"/>
    <col min="3086" max="3086" width="13.7109375" style="54" customWidth="1"/>
    <col min="3087" max="3087" width="19.140625" style="54" bestFit="1" customWidth="1"/>
    <col min="3088" max="3088" width="9.140625" style="54"/>
    <col min="3089" max="3089" width="11.5703125" style="54" bestFit="1" customWidth="1"/>
    <col min="3090" max="3332" width="9.140625" style="54"/>
    <col min="3333" max="3333" width="15.140625" style="54" customWidth="1"/>
    <col min="3334" max="3334" width="59.7109375" style="54" customWidth="1"/>
    <col min="3335" max="3335" width="21.85546875" style="54" customWidth="1"/>
    <col min="3336" max="3336" width="19.5703125" style="54" customWidth="1"/>
    <col min="3337" max="3340" width="28.7109375" style="54" customWidth="1"/>
    <col min="3341" max="3341" width="20.140625" style="54" customWidth="1"/>
    <col min="3342" max="3342" width="13.7109375" style="54" customWidth="1"/>
    <col min="3343" max="3343" width="19.140625" style="54" bestFit="1" customWidth="1"/>
    <col min="3344" max="3344" width="9.140625" style="54"/>
    <col min="3345" max="3345" width="11.5703125" style="54" bestFit="1" customWidth="1"/>
    <col min="3346" max="3588" width="9.140625" style="54"/>
    <col min="3589" max="3589" width="15.140625" style="54" customWidth="1"/>
    <col min="3590" max="3590" width="59.7109375" style="54" customWidth="1"/>
    <col min="3591" max="3591" width="21.85546875" style="54" customWidth="1"/>
    <col min="3592" max="3592" width="19.5703125" style="54" customWidth="1"/>
    <col min="3593" max="3596" width="28.7109375" style="54" customWidth="1"/>
    <col min="3597" max="3597" width="20.140625" style="54" customWidth="1"/>
    <col min="3598" max="3598" width="13.7109375" style="54" customWidth="1"/>
    <col min="3599" max="3599" width="19.140625" style="54" bestFit="1" customWidth="1"/>
    <col min="3600" max="3600" width="9.140625" style="54"/>
    <col min="3601" max="3601" width="11.5703125" style="54" bestFit="1" customWidth="1"/>
    <col min="3602" max="3844" width="9.140625" style="54"/>
    <col min="3845" max="3845" width="15.140625" style="54" customWidth="1"/>
    <col min="3846" max="3846" width="59.7109375" style="54" customWidth="1"/>
    <col min="3847" max="3847" width="21.85546875" style="54" customWidth="1"/>
    <col min="3848" max="3848" width="19.5703125" style="54" customWidth="1"/>
    <col min="3849" max="3852" width="28.7109375" style="54" customWidth="1"/>
    <col min="3853" max="3853" width="20.140625" style="54" customWidth="1"/>
    <col min="3854" max="3854" width="13.7109375" style="54" customWidth="1"/>
    <col min="3855" max="3855" width="19.140625" style="54" bestFit="1" customWidth="1"/>
    <col min="3856" max="3856" width="9.140625" style="54"/>
    <col min="3857" max="3857" width="11.5703125" style="54" bestFit="1" customWidth="1"/>
    <col min="3858" max="4100" width="9.140625" style="54"/>
    <col min="4101" max="4101" width="15.140625" style="54" customWidth="1"/>
    <col min="4102" max="4102" width="59.7109375" style="54" customWidth="1"/>
    <col min="4103" max="4103" width="21.85546875" style="54" customWidth="1"/>
    <col min="4104" max="4104" width="19.5703125" style="54" customWidth="1"/>
    <col min="4105" max="4108" width="28.7109375" style="54" customWidth="1"/>
    <col min="4109" max="4109" width="20.140625" style="54" customWidth="1"/>
    <col min="4110" max="4110" width="13.7109375" style="54" customWidth="1"/>
    <col min="4111" max="4111" width="19.140625" style="54" bestFit="1" customWidth="1"/>
    <col min="4112" max="4112" width="9.140625" style="54"/>
    <col min="4113" max="4113" width="11.5703125" style="54" bestFit="1" customWidth="1"/>
    <col min="4114" max="4356" width="9.140625" style="54"/>
    <col min="4357" max="4357" width="15.140625" style="54" customWidth="1"/>
    <col min="4358" max="4358" width="59.7109375" style="54" customWidth="1"/>
    <col min="4359" max="4359" width="21.85546875" style="54" customWidth="1"/>
    <col min="4360" max="4360" width="19.5703125" style="54" customWidth="1"/>
    <col min="4361" max="4364" width="28.7109375" style="54" customWidth="1"/>
    <col min="4365" max="4365" width="20.140625" style="54" customWidth="1"/>
    <col min="4366" max="4366" width="13.7109375" style="54" customWidth="1"/>
    <col min="4367" max="4367" width="19.140625" style="54" bestFit="1" customWidth="1"/>
    <col min="4368" max="4368" width="9.140625" style="54"/>
    <col min="4369" max="4369" width="11.5703125" style="54" bestFit="1" customWidth="1"/>
    <col min="4370" max="4612" width="9.140625" style="54"/>
    <col min="4613" max="4613" width="15.140625" style="54" customWidth="1"/>
    <col min="4614" max="4614" width="59.7109375" style="54" customWidth="1"/>
    <col min="4615" max="4615" width="21.85546875" style="54" customWidth="1"/>
    <col min="4616" max="4616" width="19.5703125" style="54" customWidth="1"/>
    <col min="4617" max="4620" width="28.7109375" style="54" customWidth="1"/>
    <col min="4621" max="4621" width="20.140625" style="54" customWidth="1"/>
    <col min="4622" max="4622" width="13.7109375" style="54" customWidth="1"/>
    <col min="4623" max="4623" width="19.140625" style="54" bestFit="1" customWidth="1"/>
    <col min="4624" max="4624" width="9.140625" style="54"/>
    <col min="4625" max="4625" width="11.5703125" style="54" bestFit="1" customWidth="1"/>
    <col min="4626" max="4868" width="9.140625" style="54"/>
    <col min="4869" max="4869" width="15.140625" style="54" customWidth="1"/>
    <col min="4870" max="4870" width="59.7109375" style="54" customWidth="1"/>
    <col min="4871" max="4871" width="21.85546875" style="54" customWidth="1"/>
    <col min="4872" max="4872" width="19.5703125" style="54" customWidth="1"/>
    <col min="4873" max="4876" width="28.7109375" style="54" customWidth="1"/>
    <col min="4877" max="4877" width="20.140625" style="54" customWidth="1"/>
    <col min="4878" max="4878" width="13.7109375" style="54" customWidth="1"/>
    <col min="4879" max="4879" width="19.140625" style="54" bestFit="1" customWidth="1"/>
    <col min="4880" max="4880" width="9.140625" style="54"/>
    <col min="4881" max="4881" width="11.5703125" style="54" bestFit="1" customWidth="1"/>
    <col min="4882" max="5124" width="9.140625" style="54"/>
    <col min="5125" max="5125" width="15.140625" style="54" customWidth="1"/>
    <col min="5126" max="5126" width="59.7109375" style="54" customWidth="1"/>
    <col min="5127" max="5127" width="21.85546875" style="54" customWidth="1"/>
    <col min="5128" max="5128" width="19.5703125" style="54" customWidth="1"/>
    <col min="5129" max="5132" width="28.7109375" style="54" customWidth="1"/>
    <col min="5133" max="5133" width="20.140625" style="54" customWidth="1"/>
    <col min="5134" max="5134" width="13.7109375" style="54" customWidth="1"/>
    <col min="5135" max="5135" width="19.140625" style="54" bestFit="1" customWidth="1"/>
    <col min="5136" max="5136" width="9.140625" style="54"/>
    <col min="5137" max="5137" width="11.5703125" style="54" bestFit="1" customWidth="1"/>
    <col min="5138" max="5380" width="9.140625" style="54"/>
    <col min="5381" max="5381" width="15.140625" style="54" customWidth="1"/>
    <col min="5382" max="5382" width="59.7109375" style="54" customWidth="1"/>
    <col min="5383" max="5383" width="21.85546875" style="54" customWidth="1"/>
    <col min="5384" max="5384" width="19.5703125" style="54" customWidth="1"/>
    <col min="5385" max="5388" width="28.7109375" style="54" customWidth="1"/>
    <col min="5389" max="5389" width="20.140625" style="54" customWidth="1"/>
    <col min="5390" max="5390" width="13.7109375" style="54" customWidth="1"/>
    <col min="5391" max="5391" width="19.140625" style="54" bestFit="1" customWidth="1"/>
    <col min="5392" max="5392" width="9.140625" style="54"/>
    <col min="5393" max="5393" width="11.5703125" style="54" bestFit="1" customWidth="1"/>
    <col min="5394" max="5636" width="9.140625" style="54"/>
    <col min="5637" max="5637" width="15.140625" style="54" customWidth="1"/>
    <col min="5638" max="5638" width="59.7109375" style="54" customWidth="1"/>
    <col min="5639" max="5639" width="21.85546875" style="54" customWidth="1"/>
    <col min="5640" max="5640" width="19.5703125" style="54" customWidth="1"/>
    <col min="5641" max="5644" width="28.7109375" style="54" customWidth="1"/>
    <col min="5645" max="5645" width="20.140625" style="54" customWidth="1"/>
    <col min="5646" max="5646" width="13.7109375" style="54" customWidth="1"/>
    <col min="5647" max="5647" width="19.140625" style="54" bestFit="1" customWidth="1"/>
    <col min="5648" max="5648" width="9.140625" style="54"/>
    <col min="5649" max="5649" width="11.5703125" style="54" bestFit="1" customWidth="1"/>
    <col min="5650" max="5892" width="9.140625" style="54"/>
    <col min="5893" max="5893" width="15.140625" style="54" customWidth="1"/>
    <col min="5894" max="5894" width="59.7109375" style="54" customWidth="1"/>
    <col min="5895" max="5895" width="21.85546875" style="54" customWidth="1"/>
    <col min="5896" max="5896" width="19.5703125" style="54" customWidth="1"/>
    <col min="5897" max="5900" width="28.7109375" style="54" customWidth="1"/>
    <col min="5901" max="5901" width="20.140625" style="54" customWidth="1"/>
    <col min="5902" max="5902" width="13.7109375" style="54" customWidth="1"/>
    <col min="5903" max="5903" width="19.140625" style="54" bestFit="1" customWidth="1"/>
    <col min="5904" max="5904" width="9.140625" style="54"/>
    <col min="5905" max="5905" width="11.5703125" style="54" bestFit="1" customWidth="1"/>
    <col min="5906" max="6148" width="9.140625" style="54"/>
    <col min="6149" max="6149" width="15.140625" style="54" customWidth="1"/>
    <col min="6150" max="6150" width="59.7109375" style="54" customWidth="1"/>
    <col min="6151" max="6151" width="21.85546875" style="54" customWidth="1"/>
    <col min="6152" max="6152" width="19.5703125" style="54" customWidth="1"/>
    <col min="6153" max="6156" width="28.7109375" style="54" customWidth="1"/>
    <col min="6157" max="6157" width="20.140625" style="54" customWidth="1"/>
    <col min="6158" max="6158" width="13.7109375" style="54" customWidth="1"/>
    <col min="6159" max="6159" width="19.140625" style="54" bestFit="1" customWidth="1"/>
    <col min="6160" max="6160" width="9.140625" style="54"/>
    <col min="6161" max="6161" width="11.5703125" style="54" bestFit="1" customWidth="1"/>
    <col min="6162" max="6404" width="9.140625" style="54"/>
    <col min="6405" max="6405" width="15.140625" style="54" customWidth="1"/>
    <col min="6406" max="6406" width="59.7109375" style="54" customWidth="1"/>
    <col min="6407" max="6407" width="21.85546875" style="54" customWidth="1"/>
    <col min="6408" max="6408" width="19.5703125" style="54" customWidth="1"/>
    <col min="6409" max="6412" width="28.7109375" style="54" customWidth="1"/>
    <col min="6413" max="6413" width="20.140625" style="54" customWidth="1"/>
    <col min="6414" max="6414" width="13.7109375" style="54" customWidth="1"/>
    <col min="6415" max="6415" width="19.140625" style="54" bestFit="1" customWidth="1"/>
    <col min="6416" max="6416" width="9.140625" style="54"/>
    <col min="6417" max="6417" width="11.5703125" style="54" bestFit="1" customWidth="1"/>
    <col min="6418" max="6660" width="9.140625" style="54"/>
    <col min="6661" max="6661" width="15.140625" style="54" customWidth="1"/>
    <col min="6662" max="6662" width="59.7109375" style="54" customWidth="1"/>
    <col min="6663" max="6663" width="21.85546875" style="54" customWidth="1"/>
    <col min="6664" max="6664" width="19.5703125" style="54" customWidth="1"/>
    <col min="6665" max="6668" width="28.7109375" style="54" customWidth="1"/>
    <col min="6669" max="6669" width="20.140625" style="54" customWidth="1"/>
    <col min="6670" max="6670" width="13.7109375" style="54" customWidth="1"/>
    <col min="6671" max="6671" width="19.140625" style="54" bestFit="1" customWidth="1"/>
    <col min="6672" max="6672" width="9.140625" style="54"/>
    <col min="6673" max="6673" width="11.5703125" style="54" bestFit="1" customWidth="1"/>
    <col min="6674" max="6916" width="9.140625" style="54"/>
    <col min="6917" max="6917" width="15.140625" style="54" customWidth="1"/>
    <col min="6918" max="6918" width="59.7109375" style="54" customWidth="1"/>
    <col min="6919" max="6919" width="21.85546875" style="54" customWidth="1"/>
    <col min="6920" max="6920" width="19.5703125" style="54" customWidth="1"/>
    <col min="6921" max="6924" width="28.7109375" style="54" customWidth="1"/>
    <col min="6925" max="6925" width="20.140625" style="54" customWidth="1"/>
    <col min="6926" max="6926" width="13.7109375" style="54" customWidth="1"/>
    <col min="6927" max="6927" width="19.140625" style="54" bestFit="1" customWidth="1"/>
    <col min="6928" max="6928" width="9.140625" style="54"/>
    <col min="6929" max="6929" width="11.5703125" style="54" bestFit="1" customWidth="1"/>
    <col min="6930" max="7172" width="9.140625" style="54"/>
    <col min="7173" max="7173" width="15.140625" style="54" customWidth="1"/>
    <col min="7174" max="7174" width="59.7109375" style="54" customWidth="1"/>
    <col min="7175" max="7175" width="21.85546875" style="54" customWidth="1"/>
    <col min="7176" max="7176" width="19.5703125" style="54" customWidth="1"/>
    <col min="7177" max="7180" width="28.7109375" style="54" customWidth="1"/>
    <col min="7181" max="7181" width="20.140625" style="54" customWidth="1"/>
    <col min="7182" max="7182" width="13.7109375" style="54" customWidth="1"/>
    <col min="7183" max="7183" width="19.140625" style="54" bestFit="1" customWidth="1"/>
    <col min="7184" max="7184" width="9.140625" style="54"/>
    <col min="7185" max="7185" width="11.5703125" style="54" bestFit="1" customWidth="1"/>
    <col min="7186" max="7428" width="9.140625" style="54"/>
    <col min="7429" max="7429" width="15.140625" style="54" customWidth="1"/>
    <col min="7430" max="7430" width="59.7109375" style="54" customWidth="1"/>
    <col min="7431" max="7431" width="21.85546875" style="54" customWidth="1"/>
    <col min="7432" max="7432" width="19.5703125" style="54" customWidth="1"/>
    <col min="7433" max="7436" width="28.7109375" style="54" customWidth="1"/>
    <col min="7437" max="7437" width="20.140625" style="54" customWidth="1"/>
    <col min="7438" max="7438" width="13.7109375" style="54" customWidth="1"/>
    <col min="7439" max="7439" width="19.140625" style="54" bestFit="1" customWidth="1"/>
    <col min="7440" max="7440" width="9.140625" style="54"/>
    <col min="7441" max="7441" width="11.5703125" style="54" bestFit="1" customWidth="1"/>
    <col min="7442" max="7684" width="9.140625" style="54"/>
    <col min="7685" max="7685" width="15.140625" style="54" customWidth="1"/>
    <col min="7686" max="7686" width="59.7109375" style="54" customWidth="1"/>
    <col min="7687" max="7687" width="21.85546875" style="54" customWidth="1"/>
    <col min="7688" max="7688" width="19.5703125" style="54" customWidth="1"/>
    <col min="7689" max="7692" width="28.7109375" style="54" customWidth="1"/>
    <col min="7693" max="7693" width="20.140625" style="54" customWidth="1"/>
    <col min="7694" max="7694" width="13.7109375" style="54" customWidth="1"/>
    <col min="7695" max="7695" width="19.140625" style="54" bestFit="1" customWidth="1"/>
    <col min="7696" max="7696" width="9.140625" style="54"/>
    <col min="7697" max="7697" width="11.5703125" style="54" bestFit="1" customWidth="1"/>
    <col min="7698" max="7940" width="9.140625" style="54"/>
    <col min="7941" max="7941" width="15.140625" style="54" customWidth="1"/>
    <col min="7942" max="7942" width="59.7109375" style="54" customWidth="1"/>
    <col min="7943" max="7943" width="21.85546875" style="54" customWidth="1"/>
    <col min="7944" max="7944" width="19.5703125" style="54" customWidth="1"/>
    <col min="7945" max="7948" width="28.7109375" style="54" customWidth="1"/>
    <col min="7949" max="7949" width="20.140625" style="54" customWidth="1"/>
    <col min="7950" max="7950" width="13.7109375" style="54" customWidth="1"/>
    <col min="7951" max="7951" width="19.140625" style="54" bestFit="1" customWidth="1"/>
    <col min="7952" max="7952" width="9.140625" style="54"/>
    <col min="7953" max="7953" width="11.5703125" style="54" bestFit="1" customWidth="1"/>
    <col min="7954" max="8196" width="9.140625" style="54"/>
    <col min="8197" max="8197" width="15.140625" style="54" customWidth="1"/>
    <col min="8198" max="8198" width="59.7109375" style="54" customWidth="1"/>
    <col min="8199" max="8199" width="21.85546875" style="54" customWidth="1"/>
    <col min="8200" max="8200" width="19.5703125" style="54" customWidth="1"/>
    <col min="8201" max="8204" width="28.7109375" style="54" customWidth="1"/>
    <col min="8205" max="8205" width="20.140625" style="54" customWidth="1"/>
    <col min="8206" max="8206" width="13.7109375" style="54" customWidth="1"/>
    <col min="8207" max="8207" width="19.140625" style="54" bestFit="1" customWidth="1"/>
    <col min="8208" max="8208" width="9.140625" style="54"/>
    <col min="8209" max="8209" width="11.5703125" style="54" bestFit="1" customWidth="1"/>
    <col min="8210" max="8452" width="9.140625" style="54"/>
    <col min="8453" max="8453" width="15.140625" style="54" customWidth="1"/>
    <col min="8454" max="8454" width="59.7109375" style="54" customWidth="1"/>
    <col min="8455" max="8455" width="21.85546875" style="54" customWidth="1"/>
    <col min="8456" max="8456" width="19.5703125" style="54" customWidth="1"/>
    <col min="8457" max="8460" width="28.7109375" style="54" customWidth="1"/>
    <col min="8461" max="8461" width="20.140625" style="54" customWidth="1"/>
    <col min="8462" max="8462" width="13.7109375" style="54" customWidth="1"/>
    <col min="8463" max="8463" width="19.140625" style="54" bestFit="1" customWidth="1"/>
    <col min="8464" max="8464" width="9.140625" style="54"/>
    <col min="8465" max="8465" width="11.5703125" style="54" bestFit="1" customWidth="1"/>
    <col min="8466" max="8708" width="9.140625" style="54"/>
    <col min="8709" max="8709" width="15.140625" style="54" customWidth="1"/>
    <col min="8710" max="8710" width="59.7109375" style="54" customWidth="1"/>
    <col min="8711" max="8711" width="21.85546875" style="54" customWidth="1"/>
    <col min="8712" max="8712" width="19.5703125" style="54" customWidth="1"/>
    <col min="8713" max="8716" width="28.7109375" style="54" customWidth="1"/>
    <col min="8717" max="8717" width="20.140625" style="54" customWidth="1"/>
    <col min="8718" max="8718" width="13.7109375" style="54" customWidth="1"/>
    <col min="8719" max="8719" width="19.140625" style="54" bestFit="1" customWidth="1"/>
    <col min="8720" max="8720" width="9.140625" style="54"/>
    <col min="8721" max="8721" width="11.5703125" style="54" bestFit="1" customWidth="1"/>
    <col min="8722" max="8964" width="9.140625" style="54"/>
    <col min="8965" max="8965" width="15.140625" style="54" customWidth="1"/>
    <col min="8966" max="8966" width="59.7109375" style="54" customWidth="1"/>
    <col min="8967" max="8967" width="21.85546875" style="54" customWidth="1"/>
    <col min="8968" max="8968" width="19.5703125" style="54" customWidth="1"/>
    <col min="8969" max="8972" width="28.7109375" style="54" customWidth="1"/>
    <col min="8973" max="8973" width="20.140625" style="54" customWidth="1"/>
    <col min="8974" max="8974" width="13.7109375" style="54" customWidth="1"/>
    <col min="8975" max="8975" width="19.140625" style="54" bestFit="1" customWidth="1"/>
    <col min="8976" max="8976" width="9.140625" style="54"/>
    <col min="8977" max="8977" width="11.5703125" style="54" bestFit="1" customWidth="1"/>
    <col min="8978" max="9220" width="9.140625" style="54"/>
    <col min="9221" max="9221" width="15.140625" style="54" customWidth="1"/>
    <col min="9222" max="9222" width="59.7109375" style="54" customWidth="1"/>
    <col min="9223" max="9223" width="21.85546875" style="54" customWidth="1"/>
    <col min="9224" max="9224" width="19.5703125" style="54" customWidth="1"/>
    <col min="9225" max="9228" width="28.7109375" style="54" customWidth="1"/>
    <col min="9229" max="9229" width="20.140625" style="54" customWidth="1"/>
    <col min="9230" max="9230" width="13.7109375" style="54" customWidth="1"/>
    <col min="9231" max="9231" width="19.140625" style="54" bestFit="1" customWidth="1"/>
    <col min="9232" max="9232" width="9.140625" style="54"/>
    <col min="9233" max="9233" width="11.5703125" style="54" bestFit="1" customWidth="1"/>
    <col min="9234" max="9476" width="9.140625" style="54"/>
    <col min="9477" max="9477" width="15.140625" style="54" customWidth="1"/>
    <col min="9478" max="9478" width="59.7109375" style="54" customWidth="1"/>
    <col min="9479" max="9479" width="21.85546875" style="54" customWidth="1"/>
    <col min="9480" max="9480" width="19.5703125" style="54" customWidth="1"/>
    <col min="9481" max="9484" width="28.7109375" style="54" customWidth="1"/>
    <col min="9485" max="9485" width="20.140625" style="54" customWidth="1"/>
    <col min="9486" max="9486" width="13.7109375" style="54" customWidth="1"/>
    <col min="9487" max="9487" width="19.140625" style="54" bestFit="1" customWidth="1"/>
    <col min="9488" max="9488" width="9.140625" style="54"/>
    <col min="9489" max="9489" width="11.5703125" style="54" bestFit="1" customWidth="1"/>
    <col min="9490" max="9732" width="9.140625" style="54"/>
    <col min="9733" max="9733" width="15.140625" style="54" customWidth="1"/>
    <col min="9734" max="9734" width="59.7109375" style="54" customWidth="1"/>
    <col min="9735" max="9735" width="21.85546875" style="54" customWidth="1"/>
    <col min="9736" max="9736" width="19.5703125" style="54" customWidth="1"/>
    <col min="9737" max="9740" width="28.7109375" style="54" customWidth="1"/>
    <col min="9741" max="9741" width="20.140625" style="54" customWidth="1"/>
    <col min="9742" max="9742" width="13.7109375" style="54" customWidth="1"/>
    <col min="9743" max="9743" width="19.140625" style="54" bestFit="1" customWidth="1"/>
    <col min="9744" max="9744" width="9.140625" style="54"/>
    <col min="9745" max="9745" width="11.5703125" style="54" bestFit="1" customWidth="1"/>
    <col min="9746" max="9988" width="9.140625" style="54"/>
    <col min="9989" max="9989" width="15.140625" style="54" customWidth="1"/>
    <col min="9990" max="9990" width="59.7109375" style="54" customWidth="1"/>
    <col min="9991" max="9991" width="21.85546875" style="54" customWidth="1"/>
    <col min="9992" max="9992" width="19.5703125" style="54" customWidth="1"/>
    <col min="9993" max="9996" width="28.7109375" style="54" customWidth="1"/>
    <col min="9997" max="9997" width="20.140625" style="54" customWidth="1"/>
    <col min="9998" max="9998" width="13.7109375" style="54" customWidth="1"/>
    <col min="9999" max="9999" width="19.140625" style="54" bestFit="1" customWidth="1"/>
    <col min="10000" max="10000" width="9.140625" style="54"/>
    <col min="10001" max="10001" width="11.5703125" style="54" bestFit="1" customWidth="1"/>
    <col min="10002" max="10244" width="9.140625" style="54"/>
    <col min="10245" max="10245" width="15.140625" style="54" customWidth="1"/>
    <col min="10246" max="10246" width="59.7109375" style="54" customWidth="1"/>
    <col min="10247" max="10247" width="21.85546875" style="54" customWidth="1"/>
    <col min="10248" max="10248" width="19.5703125" style="54" customWidth="1"/>
    <col min="10249" max="10252" width="28.7109375" style="54" customWidth="1"/>
    <col min="10253" max="10253" width="20.140625" style="54" customWidth="1"/>
    <col min="10254" max="10254" width="13.7109375" style="54" customWidth="1"/>
    <col min="10255" max="10255" width="19.140625" style="54" bestFit="1" customWidth="1"/>
    <col min="10256" max="10256" width="9.140625" style="54"/>
    <col min="10257" max="10257" width="11.5703125" style="54" bestFit="1" customWidth="1"/>
    <col min="10258" max="10500" width="9.140625" style="54"/>
    <col min="10501" max="10501" width="15.140625" style="54" customWidth="1"/>
    <col min="10502" max="10502" width="59.7109375" style="54" customWidth="1"/>
    <col min="10503" max="10503" width="21.85546875" style="54" customWidth="1"/>
    <col min="10504" max="10504" width="19.5703125" style="54" customWidth="1"/>
    <col min="10505" max="10508" width="28.7109375" style="54" customWidth="1"/>
    <col min="10509" max="10509" width="20.140625" style="54" customWidth="1"/>
    <col min="10510" max="10510" width="13.7109375" style="54" customWidth="1"/>
    <col min="10511" max="10511" width="19.140625" style="54" bestFit="1" customWidth="1"/>
    <col min="10512" max="10512" width="9.140625" style="54"/>
    <col min="10513" max="10513" width="11.5703125" style="54" bestFit="1" customWidth="1"/>
    <col min="10514" max="10756" width="9.140625" style="54"/>
    <col min="10757" max="10757" width="15.140625" style="54" customWidth="1"/>
    <col min="10758" max="10758" width="59.7109375" style="54" customWidth="1"/>
    <col min="10759" max="10759" width="21.85546875" style="54" customWidth="1"/>
    <col min="10760" max="10760" width="19.5703125" style="54" customWidth="1"/>
    <col min="10761" max="10764" width="28.7109375" style="54" customWidth="1"/>
    <col min="10765" max="10765" width="20.140625" style="54" customWidth="1"/>
    <col min="10766" max="10766" width="13.7109375" style="54" customWidth="1"/>
    <col min="10767" max="10767" width="19.140625" style="54" bestFit="1" customWidth="1"/>
    <col min="10768" max="10768" width="9.140625" style="54"/>
    <col min="10769" max="10769" width="11.5703125" style="54" bestFit="1" customWidth="1"/>
    <col min="10770" max="11012" width="9.140625" style="54"/>
    <col min="11013" max="11013" width="15.140625" style="54" customWidth="1"/>
    <col min="11014" max="11014" width="59.7109375" style="54" customWidth="1"/>
    <col min="11015" max="11015" width="21.85546875" style="54" customWidth="1"/>
    <col min="11016" max="11016" width="19.5703125" style="54" customWidth="1"/>
    <col min="11017" max="11020" width="28.7109375" style="54" customWidth="1"/>
    <col min="11021" max="11021" width="20.140625" style="54" customWidth="1"/>
    <col min="11022" max="11022" width="13.7109375" style="54" customWidth="1"/>
    <col min="11023" max="11023" width="19.140625" style="54" bestFit="1" customWidth="1"/>
    <col min="11024" max="11024" width="9.140625" style="54"/>
    <col min="11025" max="11025" width="11.5703125" style="54" bestFit="1" customWidth="1"/>
    <col min="11026" max="11268" width="9.140625" style="54"/>
    <col min="11269" max="11269" width="15.140625" style="54" customWidth="1"/>
    <col min="11270" max="11270" width="59.7109375" style="54" customWidth="1"/>
    <col min="11271" max="11271" width="21.85546875" style="54" customWidth="1"/>
    <col min="11272" max="11272" width="19.5703125" style="54" customWidth="1"/>
    <col min="11273" max="11276" width="28.7109375" style="54" customWidth="1"/>
    <col min="11277" max="11277" width="20.140625" style="54" customWidth="1"/>
    <col min="11278" max="11278" width="13.7109375" style="54" customWidth="1"/>
    <col min="11279" max="11279" width="19.140625" style="54" bestFit="1" customWidth="1"/>
    <col min="11280" max="11280" width="9.140625" style="54"/>
    <col min="11281" max="11281" width="11.5703125" style="54" bestFit="1" customWidth="1"/>
    <col min="11282" max="11524" width="9.140625" style="54"/>
    <col min="11525" max="11525" width="15.140625" style="54" customWidth="1"/>
    <col min="11526" max="11526" width="59.7109375" style="54" customWidth="1"/>
    <col min="11527" max="11527" width="21.85546875" style="54" customWidth="1"/>
    <col min="11528" max="11528" width="19.5703125" style="54" customWidth="1"/>
    <col min="11529" max="11532" width="28.7109375" style="54" customWidth="1"/>
    <col min="11533" max="11533" width="20.140625" style="54" customWidth="1"/>
    <col min="11534" max="11534" width="13.7109375" style="54" customWidth="1"/>
    <col min="11535" max="11535" width="19.140625" style="54" bestFit="1" customWidth="1"/>
    <col min="11536" max="11536" width="9.140625" style="54"/>
    <col min="11537" max="11537" width="11.5703125" style="54" bestFit="1" customWidth="1"/>
    <col min="11538" max="11780" width="9.140625" style="54"/>
    <col min="11781" max="11781" width="15.140625" style="54" customWidth="1"/>
    <col min="11782" max="11782" width="59.7109375" style="54" customWidth="1"/>
    <col min="11783" max="11783" width="21.85546875" style="54" customWidth="1"/>
    <col min="11784" max="11784" width="19.5703125" style="54" customWidth="1"/>
    <col min="11785" max="11788" width="28.7109375" style="54" customWidth="1"/>
    <col min="11789" max="11789" width="20.140625" style="54" customWidth="1"/>
    <col min="11790" max="11790" width="13.7109375" style="54" customWidth="1"/>
    <col min="11791" max="11791" width="19.140625" style="54" bestFit="1" customWidth="1"/>
    <col min="11792" max="11792" width="9.140625" style="54"/>
    <col min="11793" max="11793" width="11.5703125" style="54" bestFit="1" customWidth="1"/>
    <col min="11794" max="12036" width="9.140625" style="54"/>
    <col min="12037" max="12037" width="15.140625" style="54" customWidth="1"/>
    <col min="12038" max="12038" width="59.7109375" style="54" customWidth="1"/>
    <col min="12039" max="12039" width="21.85546875" style="54" customWidth="1"/>
    <col min="12040" max="12040" width="19.5703125" style="54" customWidth="1"/>
    <col min="12041" max="12044" width="28.7109375" style="54" customWidth="1"/>
    <col min="12045" max="12045" width="20.140625" style="54" customWidth="1"/>
    <col min="12046" max="12046" width="13.7109375" style="54" customWidth="1"/>
    <col min="12047" max="12047" width="19.140625" style="54" bestFit="1" customWidth="1"/>
    <col min="12048" max="12048" width="9.140625" style="54"/>
    <col min="12049" max="12049" width="11.5703125" style="54" bestFit="1" customWidth="1"/>
    <col min="12050" max="12292" width="9.140625" style="54"/>
    <col min="12293" max="12293" width="15.140625" style="54" customWidth="1"/>
    <col min="12294" max="12294" width="59.7109375" style="54" customWidth="1"/>
    <col min="12295" max="12295" width="21.85546875" style="54" customWidth="1"/>
    <col min="12296" max="12296" width="19.5703125" style="54" customWidth="1"/>
    <col min="12297" max="12300" width="28.7109375" style="54" customWidth="1"/>
    <col min="12301" max="12301" width="20.140625" style="54" customWidth="1"/>
    <col min="12302" max="12302" width="13.7109375" style="54" customWidth="1"/>
    <col min="12303" max="12303" width="19.140625" style="54" bestFit="1" customWidth="1"/>
    <col min="12304" max="12304" width="9.140625" style="54"/>
    <col min="12305" max="12305" width="11.5703125" style="54" bestFit="1" customWidth="1"/>
    <col min="12306" max="12548" width="9.140625" style="54"/>
    <col min="12549" max="12549" width="15.140625" style="54" customWidth="1"/>
    <col min="12550" max="12550" width="59.7109375" style="54" customWidth="1"/>
    <col min="12551" max="12551" width="21.85546875" style="54" customWidth="1"/>
    <col min="12552" max="12552" width="19.5703125" style="54" customWidth="1"/>
    <col min="12553" max="12556" width="28.7109375" style="54" customWidth="1"/>
    <col min="12557" max="12557" width="20.140625" style="54" customWidth="1"/>
    <col min="12558" max="12558" width="13.7109375" style="54" customWidth="1"/>
    <col min="12559" max="12559" width="19.140625" style="54" bestFit="1" customWidth="1"/>
    <col min="12560" max="12560" width="9.140625" style="54"/>
    <col min="12561" max="12561" width="11.5703125" style="54" bestFit="1" customWidth="1"/>
    <col min="12562" max="12804" width="9.140625" style="54"/>
    <col min="12805" max="12805" width="15.140625" style="54" customWidth="1"/>
    <col min="12806" max="12806" width="59.7109375" style="54" customWidth="1"/>
    <col min="12807" max="12807" width="21.85546875" style="54" customWidth="1"/>
    <col min="12808" max="12808" width="19.5703125" style="54" customWidth="1"/>
    <col min="12809" max="12812" width="28.7109375" style="54" customWidth="1"/>
    <col min="12813" max="12813" width="20.140625" style="54" customWidth="1"/>
    <col min="12814" max="12814" width="13.7109375" style="54" customWidth="1"/>
    <col min="12815" max="12815" width="19.140625" style="54" bestFit="1" customWidth="1"/>
    <col min="12816" max="12816" width="9.140625" style="54"/>
    <col min="12817" max="12817" width="11.5703125" style="54" bestFit="1" customWidth="1"/>
    <col min="12818" max="13060" width="9.140625" style="54"/>
    <col min="13061" max="13061" width="15.140625" style="54" customWidth="1"/>
    <col min="13062" max="13062" width="59.7109375" style="54" customWidth="1"/>
    <col min="13063" max="13063" width="21.85546875" style="54" customWidth="1"/>
    <col min="13064" max="13064" width="19.5703125" style="54" customWidth="1"/>
    <col min="13065" max="13068" width="28.7109375" style="54" customWidth="1"/>
    <col min="13069" max="13069" width="20.140625" style="54" customWidth="1"/>
    <col min="13070" max="13070" width="13.7109375" style="54" customWidth="1"/>
    <col min="13071" max="13071" width="19.140625" style="54" bestFit="1" customWidth="1"/>
    <col min="13072" max="13072" width="9.140625" style="54"/>
    <col min="13073" max="13073" width="11.5703125" style="54" bestFit="1" customWidth="1"/>
    <col min="13074" max="13316" width="9.140625" style="54"/>
    <col min="13317" max="13317" width="15.140625" style="54" customWidth="1"/>
    <col min="13318" max="13318" width="59.7109375" style="54" customWidth="1"/>
    <col min="13319" max="13319" width="21.85546875" style="54" customWidth="1"/>
    <col min="13320" max="13320" width="19.5703125" style="54" customWidth="1"/>
    <col min="13321" max="13324" width="28.7109375" style="54" customWidth="1"/>
    <col min="13325" max="13325" width="20.140625" style="54" customWidth="1"/>
    <col min="13326" max="13326" width="13.7109375" style="54" customWidth="1"/>
    <col min="13327" max="13327" width="19.140625" style="54" bestFit="1" customWidth="1"/>
    <col min="13328" max="13328" width="9.140625" style="54"/>
    <col min="13329" max="13329" width="11.5703125" style="54" bestFit="1" customWidth="1"/>
    <col min="13330" max="13572" width="9.140625" style="54"/>
    <col min="13573" max="13573" width="15.140625" style="54" customWidth="1"/>
    <col min="13574" max="13574" width="59.7109375" style="54" customWidth="1"/>
    <col min="13575" max="13575" width="21.85546875" style="54" customWidth="1"/>
    <col min="13576" max="13576" width="19.5703125" style="54" customWidth="1"/>
    <col min="13577" max="13580" width="28.7109375" style="54" customWidth="1"/>
    <col min="13581" max="13581" width="20.140625" style="54" customWidth="1"/>
    <col min="13582" max="13582" width="13.7109375" style="54" customWidth="1"/>
    <col min="13583" max="13583" width="19.140625" style="54" bestFit="1" customWidth="1"/>
    <col min="13584" max="13584" width="9.140625" style="54"/>
    <col min="13585" max="13585" width="11.5703125" style="54" bestFit="1" customWidth="1"/>
    <col min="13586" max="13828" width="9.140625" style="54"/>
    <col min="13829" max="13829" width="15.140625" style="54" customWidth="1"/>
    <col min="13830" max="13830" width="59.7109375" style="54" customWidth="1"/>
    <col min="13831" max="13831" width="21.85546875" style="54" customWidth="1"/>
    <col min="13832" max="13832" width="19.5703125" style="54" customWidth="1"/>
    <col min="13833" max="13836" width="28.7109375" style="54" customWidth="1"/>
    <col min="13837" max="13837" width="20.140625" style="54" customWidth="1"/>
    <col min="13838" max="13838" width="13.7109375" style="54" customWidth="1"/>
    <col min="13839" max="13839" width="19.140625" style="54" bestFit="1" customWidth="1"/>
    <col min="13840" max="13840" width="9.140625" style="54"/>
    <col min="13841" max="13841" width="11.5703125" style="54" bestFit="1" customWidth="1"/>
    <col min="13842" max="14084" width="9.140625" style="54"/>
    <col min="14085" max="14085" width="15.140625" style="54" customWidth="1"/>
    <col min="14086" max="14086" width="59.7109375" style="54" customWidth="1"/>
    <col min="14087" max="14087" width="21.85546875" style="54" customWidth="1"/>
    <col min="14088" max="14088" width="19.5703125" style="54" customWidth="1"/>
    <col min="14089" max="14092" width="28.7109375" style="54" customWidth="1"/>
    <col min="14093" max="14093" width="20.140625" style="54" customWidth="1"/>
    <col min="14094" max="14094" width="13.7109375" style="54" customWidth="1"/>
    <col min="14095" max="14095" width="19.140625" style="54" bestFit="1" customWidth="1"/>
    <col min="14096" max="14096" width="9.140625" style="54"/>
    <col min="14097" max="14097" width="11.5703125" style="54" bestFit="1" customWidth="1"/>
    <col min="14098" max="14340" width="9.140625" style="54"/>
    <col min="14341" max="14341" width="15.140625" style="54" customWidth="1"/>
    <col min="14342" max="14342" width="59.7109375" style="54" customWidth="1"/>
    <col min="14343" max="14343" width="21.85546875" style="54" customWidth="1"/>
    <col min="14344" max="14344" width="19.5703125" style="54" customWidth="1"/>
    <col min="14345" max="14348" width="28.7109375" style="54" customWidth="1"/>
    <col min="14349" max="14349" width="20.140625" style="54" customWidth="1"/>
    <col min="14350" max="14350" width="13.7109375" style="54" customWidth="1"/>
    <col min="14351" max="14351" width="19.140625" style="54" bestFit="1" customWidth="1"/>
    <col min="14352" max="14352" width="9.140625" style="54"/>
    <col min="14353" max="14353" width="11.5703125" style="54" bestFit="1" customWidth="1"/>
    <col min="14354" max="14596" width="9.140625" style="54"/>
    <col min="14597" max="14597" width="15.140625" style="54" customWidth="1"/>
    <col min="14598" max="14598" width="59.7109375" style="54" customWidth="1"/>
    <col min="14599" max="14599" width="21.85546875" style="54" customWidth="1"/>
    <col min="14600" max="14600" width="19.5703125" style="54" customWidth="1"/>
    <col min="14601" max="14604" width="28.7109375" style="54" customWidth="1"/>
    <col min="14605" max="14605" width="20.140625" style="54" customWidth="1"/>
    <col min="14606" max="14606" width="13.7109375" style="54" customWidth="1"/>
    <col min="14607" max="14607" width="19.140625" style="54" bestFit="1" customWidth="1"/>
    <col min="14608" max="14608" width="9.140625" style="54"/>
    <col min="14609" max="14609" width="11.5703125" style="54" bestFit="1" customWidth="1"/>
    <col min="14610" max="14852" width="9.140625" style="54"/>
    <col min="14853" max="14853" width="15.140625" style="54" customWidth="1"/>
    <col min="14854" max="14854" width="59.7109375" style="54" customWidth="1"/>
    <col min="14855" max="14855" width="21.85546875" style="54" customWidth="1"/>
    <col min="14856" max="14856" width="19.5703125" style="54" customWidth="1"/>
    <col min="14857" max="14860" width="28.7109375" style="54" customWidth="1"/>
    <col min="14861" max="14861" width="20.140625" style="54" customWidth="1"/>
    <col min="14862" max="14862" width="13.7109375" style="54" customWidth="1"/>
    <col min="14863" max="14863" width="19.140625" style="54" bestFit="1" customWidth="1"/>
    <col min="14864" max="14864" width="9.140625" style="54"/>
    <col min="14865" max="14865" width="11.5703125" style="54" bestFit="1" customWidth="1"/>
    <col min="14866" max="15108" width="9.140625" style="54"/>
    <col min="15109" max="15109" width="15.140625" style="54" customWidth="1"/>
    <col min="15110" max="15110" width="59.7109375" style="54" customWidth="1"/>
    <col min="15111" max="15111" width="21.85546875" style="54" customWidth="1"/>
    <col min="15112" max="15112" width="19.5703125" style="54" customWidth="1"/>
    <col min="15113" max="15116" width="28.7109375" style="54" customWidth="1"/>
    <col min="15117" max="15117" width="20.140625" style="54" customWidth="1"/>
    <col min="15118" max="15118" width="13.7109375" style="54" customWidth="1"/>
    <col min="15119" max="15119" width="19.140625" style="54" bestFit="1" customWidth="1"/>
    <col min="15120" max="15120" width="9.140625" style="54"/>
    <col min="15121" max="15121" width="11.5703125" style="54" bestFit="1" customWidth="1"/>
    <col min="15122" max="15364" width="9.140625" style="54"/>
    <col min="15365" max="15365" width="15.140625" style="54" customWidth="1"/>
    <col min="15366" max="15366" width="59.7109375" style="54" customWidth="1"/>
    <col min="15367" max="15367" width="21.85546875" style="54" customWidth="1"/>
    <col min="15368" max="15368" width="19.5703125" style="54" customWidth="1"/>
    <col min="15369" max="15372" width="28.7109375" style="54" customWidth="1"/>
    <col min="15373" max="15373" width="20.140625" style="54" customWidth="1"/>
    <col min="15374" max="15374" width="13.7109375" style="54" customWidth="1"/>
    <col min="15375" max="15375" width="19.140625" style="54" bestFit="1" customWidth="1"/>
    <col min="15376" max="15376" width="9.140625" style="54"/>
    <col min="15377" max="15377" width="11.5703125" style="54" bestFit="1" customWidth="1"/>
    <col min="15378" max="15620" width="9.140625" style="54"/>
    <col min="15621" max="15621" width="15.140625" style="54" customWidth="1"/>
    <col min="15622" max="15622" width="59.7109375" style="54" customWidth="1"/>
    <col min="15623" max="15623" width="21.85546875" style="54" customWidth="1"/>
    <col min="15624" max="15624" width="19.5703125" style="54" customWidth="1"/>
    <col min="15625" max="15628" width="28.7109375" style="54" customWidth="1"/>
    <col min="15629" max="15629" width="20.140625" style="54" customWidth="1"/>
    <col min="15630" max="15630" width="13.7109375" style="54" customWidth="1"/>
    <col min="15631" max="15631" width="19.140625" style="54" bestFit="1" customWidth="1"/>
    <col min="15632" max="15632" width="9.140625" style="54"/>
    <col min="15633" max="15633" width="11.5703125" style="54" bestFit="1" customWidth="1"/>
    <col min="15634" max="15876" width="9.140625" style="54"/>
    <col min="15877" max="15877" width="15.140625" style="54" customWidth="1"/>
    <col min="15878" max="15878" width="59.7109375" style="54" customWidth="1"/>
    <col min="15879" max="15879" width="21.85546875" style="54" customWidth="1"/>
    <col min="15880" max="15880" width="19.5703125" style="54" customWidth="1"/>
    <col min="15881" max="15884" width="28.7109375" style="54" customWidth="1"/>
    <col min="15885" max="15885" width="20.140625" style="54" customWidth="1"/>
    <col min="15886" max="15886" width="13.7109375" style="54" customWidth="1"/>
    <col min="15887" max="15887" width="19.140625" style="54" bestFit="1" customWidth="1"/>
    <col min="15888" max="15888" width="9.140625" style="54"/>
    <col min="15889" max="15889" width="11.5703125" style="54" bestFit="1" customWidth="1"/>
    <col min="15890" max="16132" width="9.140625" style="54"/>
    <col min="16133" max="16133" width="15.140625" style="54" customWidth="1"/>
    <col min="16134" max="16134" width="59.7109375" style="54" customWidth="1"/>
    <col min="16135" max="16135" width="21.85546875" style="54" customWidth="1"/>
    <col min="16136" max="16136" width="19.5703125" style="54" customWidth="1"/>
    <col min="16137" max="16140" width="28.7109375" style="54" customWidth="1"/>
    <col min="16141" max="16141" width="20.140625" style="54" customWidth="1"/>
    <col min="16142" max="16142" width="13.7109375" style="54" customWidth="1"/>
    <col min="16143" max="16143" width="19.140625" style="54" bestFit="1" customWidth="1"/>
    <col min="16144" max="16144" width="9.140625" style="54"/>
    <col min="16145" max="16145" width="11.5703125" style="54" bestFit="1" customWidth="1"/>
    <col min="16146" max="16384" width="9.140625" style="54"/>
  </cols>
  <sheetData>
    <row r="1" spans="1:16" customFormat="1" ht="15" x14ac:dyDescent="0.25">
      <c r="A1" s="755"/>
      <c r="B1" s="756"/>
      <c r="C1" s="756"/>
      <c r="D1" s="756"/>
      <c r="E1" s="756"/>
      <c r="F1" s="756"/>
      <c r="G1" s="756"/>
      <c r="H1" s="756"/>
      <c r="I1" s="756"/>
      <c r="J1" s="756"/>
      <c r="K1" s="756"/>
      <c r="L1" s="757"/>
    </row>
    <row r="2" spans="1:16" customFormat="1" ht="15" x14ac:dyDescent="0.25">
      <c r="A2" s="744"/>
      <c r="B2" s="745"/>
      <c r="C2" s="745"/>
      <c r="D2" s="745"/>
      <c r="E2" s="745"/>
      <c r="F2" s="745"/>
      <c r="G2" s="745"/>
      <c r="H2" s="745"/>
      <c r="I2" s="745"/>
      <c r="J2" s="745"/>
      <c r="K2" s="745"/>
      <c r="L2" s="746"/>
    </row>
    <row r="3" spans="1:16" customFormat="1" ht="15" x14ac:dyDescent="0.25">
      <c r="A3" s="744"/>
      <c r="B3" s="745"/>
      <c r="C3" s="745"/>
      <c r="D3" s="745"/>
      <c r="E3" s="745"/>
      <c r="F3" s="745"/>
      <c r="G3" s="745"/>
      <c r="H3" s="745"/>
      <c r="I3" s="745"/>
      <c r="J3" s="745"/>
      <c r="K3" s="745"/>
      <c r="L3" s="746"/>
    </row>
    <row r="4" spans="1:16" customFormat="1" ht="15" x14ac:dyDescent="0.25">
      <c r="A4" s="744"/>
      <c r="B4" s="745"/>
      <c r="C4" s="745"/>
      <c r="D4" s="745"/>
      <c r="E4" s="745"/>
      <c r="F4" s="745"/>
      <c r="G4" s="745"/>
      <c r="H4" s="745"/>
      <c r="I4" s="745"/>
      <c r="J4" s="745"/>
      <c r="K4" s="745"/>
      <c r="L4" s="746"/>
    </row>
    <row r="5" spans="1:16" customFormat="1" ht="15" x14ac:dyDescent="0.25">
      <c r="A5" s="744"/>
      <c r="B5" s="745"/>
      <c r="C5" s="745"/>
      <c r="D5" s="745"/>
      <c r="E5" s="745"/>
      <c r="F5" s="745"/>
      <c r="G5" s="745"/>
      <c r="H5" s="745"/>
      <c r="I5" s="745"/>
      <c r="J5" s="745"/>
      <c r="K5" s="745"/>
      <c r="L5" s="746"/>
    </row>
    <row r="6" spans="1:16" customFormat="1" ht="15" x14ac:dyDescent="0.25">
      <c r="A6" s="744"/>
      <c r="B6" s="745"/>
      <c r="C6" s="745"/>
      <c r="D6" s="745"/>
      <c r="E6" s="745"/>
      <c r="F6" s="745"/>
      <c r="G6" s="745"/>
      <c r="H6" s="745"/>
      <c r="I6" s="745"/>
      <c r="J6" s="745"/>
      <c r="K6" s="745"/>
      <c r="L6" s="746"/>
    </row>
    <row r="7" spans="1:16" customFormat="1" ht="15" x14ac:dyDescent="0.25">
      <c r="A7" s="766"/>
      <c r="B7" s="767"/>
      <c r="C7" s="767"/>
      <c r="D7" s="767"/>
      <c r="E7" s="767"/>
      <c r="F7" s="767"/>
      <c r="G7" s="767"/>
      <c r="H7" s="767"/>
      <c r="I7" s="767"/>
      <c r="J7" s="767"/>
      <c r="K7" s="767"/>
      <c r="L7" s="768"/>
    </row>
    <row r="8" spans="1:16" customFormat="1" ht="5.0999999999999996" customHeight="1" x14ac:dyDescent="0.25">
      <c r="A8" s="766"/>
      <c r="B8" s="767"/>
      <c r="C8" s="767"/>
      <c r="D8" s="767"/>
      <c r="E8" s="767"/>
      <c r="F8" s="767"/>
      <c r="G8" s="767"/>
      <c r="H8" s="767"/>
      <c r="I8" s="767"/>
      <c r="J8" s="767"/>
      <c r="K8" s="767"/>
      <c r="L8" s="768"/>
    </row>
    <row r="9" spans="1:16" customFormat="1" ht="24.75" x14ac:dyDescent="0.25">
      <c r="A9" s="769" t="s">
        <v>117</v>
      </c>
      <c r="B9" s="770"/>
      <c r="C9" s="770"/>
      <c r="D9" s="770"/>
      <c r="E9" s="770"/>
      <c r="F9" s="770"/>
      <c r="G9" s="770"/>
      <c r="H9" s="770"/>
      <c r="I9" s="770"/>
      <c r="J9" s="770"/>
      <c r="K9" s="770"/>
      <c r="L9" s="771"/>
    </row>
    <row r="10" spans="1:16" customFormat="1" ht="24.75" x14ac:dyDescent="0.25">
      <c r="A10" s="769" t="s">
        <v>116</v>
      </c>
      <c r="B10" s="770"/>
      <c r="C10" s="770"/>
      <c r="D10" s="770"/>
      <c r="E10" s="770"/>
      <c r="F10" s="770"/>
      <c r="G10" s="770"/>
      <c r="H10" s="770"/>
      <c r="I10" s="770"/>
      <c r="J10" s="770"/>
      <c r="K10" s="770"/>
      <c r="L10" s="771"/>
    </row>
    <row r="11" spans="1:16" customFormat="1" ht="24.75" x14ac:dyDescent="0.25">
      <c r="A11" s="80"/>
      <c r="B11" s="81"/>
      <c r="C11" s="81"/>
      <c r="D11" s="81"/>
      <c r="E11" s="81"/>
      <c r="F11" s="81" t="s">
        <v>115</v>
      </c>
      <c r="G11" s="81"/>
      <c r="H11" s="81"/>
      <c r="I11" s="81"/>
      <c r="J11" s="81"/>
      <c r="K11" s="81"/>
      <c r="L11" s="82"/>
    </row>
    <row r="12" spans="1:16" customFormat="1" ht="24.75" x14ac:dyDescent="0.25">
      <c r="A12" s="769" t="s">
        <v>9</v>
      </c>
      <c r="B12" s="770"/>
      <c r="C12" s="770"/>
      <c r="D12" s="770"/>
      <c r="E12" s="770"/>
      <c r="F12" s="770"/>
      <c r="G12" s="770"/>
      <c r="H12" s="770"/>
      <c r="I12" s="770"/>
      <c r="J12" s="770"/>
      <c r="K12" s="770"/>
      <c r="L12" s="771"/>
    </row>
    <row r="13" spans="1:16" customFormat="1" ht="15.75" thickBot="1" x14ac:dyDescent="0.3">
      <c r="A13" s="772"/>
      <c r="B13" s="773"/>
      <c r="C13" s="773"/>
      <c r="D13" s="773"/>
      <c r="E13" s="773"/>
      <c r="F13" s="773"/>
      <c r="G13" s="773"/>
      <c r="H13" s="773"/>
      <c r="I13" s="773"/>
      <c r="J13" s="773"/>
      <c r="K13" s="773"/>
      <c r="L13" s="774"/>
    </row>
    <row r="14" spans="1:16" s="14" customFormat="1" ht="39.950000000000003" customHeight="1" thickBot="1" x14ac:dyDescent="0.25">
      <c r="A14" s="8" t="s">
        <v>0</v>
      </c>
      <c r="B14" s="9" t="s">
        <v>1</v>
      </c>
      <c r="C14" s="9" t="s">
        <v>10</v>
      </c>
      <c r="D14" s="10" t="s">
        <v>11</v>
      </c>
      <c r="E14" s="11" t="s">
        <v>12</v>
      </c>
      <c r="F14" s="11" t="s">
        <v>13</v>
      </c>
      <c r="G14" s="11" t="s">
        <v>14</v>
      </c>
      <c r="H14" s="11" t="s">
        <v>15</v>
      </c>
      <c r="I14" s="11" t="s">
        <v>16</v>
      </c>
      <c r="J14" s="11" t="s">
        <v>17</v>
      </c>
      <c r="K14" s="11" t="s">
        <v>18</v>
      </c>
      <c r="L14" s="12" t="s">
        <v>19</v>
      </c>
      <c r="M14" s="13"/>
      <c r="P14" s="15"/>
    </row>
    <row r="15" spans="1:16" s="20" customFormat="1" ht="20.100000000000001" customHeight="1" x14ac:dyDescent="0.25">
      <c r="A15" s="747">
        <v>1</v>
      </c>
      <c r="B15" s="749" t="e">
        <f>#REF!</f>
        <v>#REF!</v>
      </c>
      <c r="C15" s="751" t="e">
        <f>#REF!</f>
        <v>#REF!</v>
      </c>
      <c r="D15" s="753" t="e">
        <f>C15/$C$29</f>
        <v>#REF!</v>
      </c>
      <c r="E15" s="16" t="e">
        <f t="shared" ref="E15:L15" si="0">E17+E19+E21</f>
        <v>#REF!</v>
      </c>
      <c r="F15" s="16" t="e">
        <f t="shared" si="0"/>
        <v>#REF!</v>
      </c>
      <c r="G15" s="16" t="e">
        <f t="shared" si="0"/>
        <v>#REF!</v>
      </c>
      <c r="H15" s="16" t="e">
        <f t="shared" si="0"/>
        <v>#REF!</v>
      </c>
      <c r="I15" s="16" t="e">
        <f t="shared" si="0"/>
        <v>#REF!</v>
      </c>
      <c r="J15" s="16" t="e">
        <f t="shared" si="0"/>
        <v>#REF!</v>
      </c>
      <c r="K15" s="16" t="e">
        <f t="shared" si="0"/>
        <v>#REF!</v>
      </c>
      <c r="L15" s="17" t="e">
        <f t="shared" si="0"/>
        <v>#REF!</v>
      </c>
      <c r="M15" s="18"/>
      <c r="N15" s="19"/>
      <c r="P15" s="21"/>
    </row>
    <row r="16" spans="1:16" s="20" customFormat="1" ht="20.100000000000001" customHeight="1" x14ac:dyDescent="0.25">
      <c r="A16" s="748"/>
      <c r="B16" s="750"/>
      <c r="C16" s="752"/>
      <c r="D16" s="754"/>
      <c r="E16" s="22" t="e">
        <f>E15/$C$15</f>
        <v>#REF!</v>
      </c>
      <c r="F16" s="22" t="e">
        <f t="shared" ref="F16:L16" si="1">F15/$C$15</f>
        <v>#REF!</v>
      </c>
      <c r="G16" s="22" t="e">
        <f t="shared" si="1"/>
        <v>#REF!</v>
      </c>
      <c r="H16" s="22" t="e">
        <f t="shared" si="1"/>
        <v>#REF!</v>
      </c>
      <c r="I16" s="22" t="e">
        <f t="shared" si="1"/>
        <v>#REF!</v>
      </c>
      <c r="J16" s="22" t="e">
        <f t="shared" si="1"/>
        <v>#REF!</v>
      </c>
      <c r="K16" s="22" t="e">
        <f t="shared" si="1"/>
        <v>#REF!</v>
      </c>
      <c r="L16" s="23" t="e">
        <f t="shared" si="1"/>
        <v>#REF!</v>
      </c>
      <c r="M16" s="24"/>
      <c r="N16" s="19"/>
      <c r="P16" s="21"/>
    </row>
    <row r="17" spans="1:16" s="20" customFormat="1" ht="18" customHeight="1" x14ac:dyDescent="0.25">
      <c r="A17" s="758" t="e">
        <f>#REF!</f>
        <v>#REF!</v>
      </c>
      <c r="B17" s="760" t="e">
        <f>#REF!</f>
        <v>#REF!</v>
      </c>
      <c r="C17" s="762" t="e">
        <f>#REF!</f>
        <v>#REF!</v>
      </c>
      <c r="D17" s="764" t="e">
        <f>C17/$C$29</f>
        <v>#REF!</v>
      </c>
      <c r="E17" s="25" t="e">
        <f t="shared" ref="E17:L17" si="2">$C17*E18</f>
        <v>#REF!</v>
      </c>
      <c r="F17" s="25" t="e">
        <f t="shared" si="2"/>
        <v>#REF!</v>
      </c>
      <c r="G17" s="25" t="e">
        <f t="shared" si="2"/>
        <v>#REF!</v>
      </c>
      <c r="H17" s="25" t="e">
        <f t="shared" si="2"/>
        <v>#REF!</v>
      </c>
      <c r="I17" s="25" t="e">
        <f t="shared" si="2"/>
        <v>#REF!</v>
      </c>
      <c r="J17" s="25" t="e">
        <f t="shared" si="2"/>
        <v>#REF!</v>
      </c>
      <c r="K17" s="25" t="e">
        <f t="shared" si="2"/>
        <v>#REF!</v>
      </c>
      <c r="L17" s="26" t="e">
        <f t="shared" si="2"/>
        <v>#REF!</v>
      </c>
      <c r="M17" s="18"/>
      <c r="N17" s="19"/>
      <c r="P17" s="21"/>
    </row>
    <row r="18" spans="1:16" s="20" customFormat="1" ht="37.5" customHeight="1" x14ac:dyDescent="0.25">
      <c r="A18" s="759"/>
      <c r="B18" s="761"/>
      <c r="C18" s="763"/>
      <c r="D18" s="765"/>
      <c r="E18" s="27">
        <v>0.5</v>
      </c>
      <c r="F18" s="27">
        <v>0.5</v>
      </c>
      <c r="G18" s="27"/>
      <c r="H18" s="27"/>
      <c r="I18" s="27"/>
      <c r="J18" s="27"/>
      <c r="K18" s="27"/>
      <c r="L18" s="28"/>
      <c r="M18" s="24"/>
      <c r="N18" s="19"/>
      <c r="P18" s="21"/>
    </row>
    <row r="19" spans="1:16" s="20" customFormat="1" ht="18" customHeight="1" x14ac:dyDescent="0.25">
      <c r="A19" s="759" t="e">
        <f>#REF!</f>
        <v>#REF!</v>
      </c>
      <c r="B19" s="761" t="e">
        <f>#REF!</f>
        <v>#REF!</v>
      </c>
      <c r="C19" s="775" t="e">
        <f>#REF!</f>
        <v>#REF!</v>
      </c>
      <c r="D19" s="765" t="e">
        <f>C19/$C$29</f>
        <v>#REF!</v>
      </c>
      <c r="E19" s="29" t="e">
        <f t="shared" ref="E19:L21" si="3">$C19*E20</f>
        <v>#REF!</v>
      </c>
      <c r="F19" s="29" t="e">
        <f t="shared" si="3"/>
        <v>#REF!</v>
      </c>
      <c r="G19" s="29"/>
      <c r="H19" s="29" t="e">
        <f t="shared" si="3"/>
        <v>#REF!</v>
      </c>
      <c r="I19" s="29" t="e">
        <f t="shared" si="3"/>
        <v>#REF!</v>
      </c>
      <c r="J19" s="29" t="e">
        <f t="shared" si="3"/>
        <v>#REF!</v>
      </c>
      <c r="K19" s="29" t="e">
        <f t="shared" si="3"/>
        <v>#REF!</v>
      </c>
      <c r="L19" s="30" t="e">
        <f t="shared" si="3"/>
        <v>#REF!</v>
      </c>
      <c r="M19" s="18"/>
      <c r="N19" s="19"/>
      <c r="P19" s="21"/>
    </row>
    <row r="20" spans="1:16" s="20" customFormat="1" ht="31.5" customHeight="1" x14ac:dyDescent="0.25">
      <c r="A20" s="759"/>
      <c r="B20" s="761"/>
      <c r="C20" s="775"/>
      <c r="D20" s="765"/>
      <c r="E20" s="27">
        <v>0.5</v>
      </c>
      <c r="F20" s="27">
        <v>0.5</v>
      </c>
      <c r="G20" s="27"/>
      <c r="H20" s="27"/>
      <c r="I20" s="27"/>
      <c r="J20" s="27"/>
      <c r="K20" s="27"/>
      <c r="L20" s="28"/>
      <c r="M20" s="24"/>
      <c r="N20" s="19"/>
      <c r="P20" s="21"/>
    </row>
    <row r="21" spans="1:16" s="20" customFormat="1" ht="18" customHeight="1" x14ac:dyDescent="0.25">
      <c r="A21" s="759" t="e">
        <f>#REF!</f>
        <v>#REF!</v>
      </c>
      <c r="B21" s="761" t="e">
        <f>#REF!</f>
        <v>#REF!</v>
      </c>
      <c r="C21" s="775" t="e">
        <f>#REF!</f>
        <v>#REF!</v>
      </c>
      <c r="D21" s="765" t="e">
        <f>C21/$C$29</f>
        <v>#REF!</v>
      </c>
      <c r="E21" s="29" t="e">
        <f t="shared" si="3"/>
        <v>#REF!</v>
      </c>
      <c r="F21" s="29" t="e">
        <f t="shared" si="3"/>
        <v>#REF!</v>
      </c>
      <c r="G21" s="29"/>
      <c r="H21" s="29" t="e">
        <f>$C21*H22</f>
        <v>#REF!</v>
      </c>
      <c r="I21" s="29" t="e">
        <f>$C21*I22</f>
        <v>#REF!</v>
      </c>
      <c r="J21" s="29" t="e">
        <f>$C21*J22</f>
        <v>#REF!</v>
      </c>
      <c r="K21" s="29" t="e">
        <f>$C21*K22</f>
        <v>#REF!</v>
      </c>
      <c r="L21" s="30" t="e">
        <f>$C21*L22</f>
        <v>#REF!</v>
      </c>
      <c r="M21" s="18"/>
      <c r="N21" s="19"/>
      <c r="P21" s="21"/>
    </row>
    <row r="22" spans="1:16" s="20" customFormat="1" ht="39.75" customHeight="1" thickBot="1" x14ac:dyDescent="0.3">
      <c r="A22" s="759"/>
      <c r="B22" s="761"/>
      <c r="C22" s="775"/>
      <c r="D22" s="765"/>
      <c r="E22" s="27">
        <v>0.6</v>
      </c>
      <c r="F22" s="27">
        <v>0.4</v>
      </c>
      <c r="G22" s="27"/>
      <c r="H22" s="27"/>
      <c r="I22" s="27"/>
      <c r="J22" s="27"/>
      <c r="K22" s="27"/>
      <c r="L22" s="28"/>
      <c r="M22" s="24"/>
      <c r="N22" s="19"/>
      <c r="P22" s="21"/>
    </row>
    <row r="23" spans="1:16" s="14" customFormat="1" ht="30" customHeight="1" x14ac:dyDescent="0.2">
      <c r="A23" s="747">
        <v>2</v>
      </c>
      <c r="B23" s="749" t="e">
        <f>#REF!</f>
        <v>#REF!</v>
      </c>
      <c r="C23" s="751" t="e">
        <f>#REF!</f>
        <v>#REF!</v>
      </c>
      <c r="D23" s="753" t="e">
        <f>C23/$C$29</f>
        <v>#REF!</v>
      </c>
      <c r="E23" s="16"/>
      <c r="F23" s="16" t="e">
        <f>SUM(F25,F27)</f>
        <v>#REF!</v>
      </c>
      <c r="G23" s="16" t="e">
        <f>SUM(G25,G27)</f>
        <v>#REF!</v>
      </c>
      <c r="H23" s="16" t="e">
        <f>SUM(H25,H27,)</f>
        <v>#REF!</v>
      </c>
      <c r="I23" s="16">
        <f>SUM(I25,I27)</f>
        <v>0</v>
      </c>
      <c r="J23" s="16">
        <f>SUM(J25,J27)</f>
        <v>0</v>
      </c>
      <c r="K23" s="16">
        <f>SUM(K25,K27)</f>
        <v>0</v>
      </c>
      <c r="L23" s="17" t="e">
        <f>SUM(L25,L27)</f>
        <v>#REF!</v>
      </c>
      <c r="M23" s="18"/>
      <c r="N23" s="19"/>
      <c r="P23" s="15"/>
    </row>
    <row r="24" spans="1:16" s="14" customFormat="1" ht="30" customHeight="1" x14ac:dyDescent="0.2">
      <c r="A24" s="748"/>
      <c r="B24" s="750"/>
      <c r="C24" s="752"/>
      <c r="D24" s="754"/>
      <c r="E24" s="22" t="e">
        <f>E23/$C$23</f>
        <v>#REF!</v>
      </c>
      <c r="F24" s="22" t="e">
        <f t="shared" ref="F24:L24" si="4">F23/$C$23</f>
        <v>#REF!</v>
      </c>
      <c r="G24" s="22" t="e">
        <f t="shared" si="4"/>
        <v>#REF!</v>
      </c>
      <c r="H24" s="22" t="e">
        <f t="shared" si="4"/>
        <v>#REF!</v>
      </c>
      <c r="I24" s="22" t="e">
        <f t="shared" si="4"/>
        <v>#REF!</v>
      </c>
      <c r="J24" s="22" t="e">
        <f t="shared" si="4"/>
        <v>#REF!</v>
      </c>
      <c r="K24" s="22" t="e">
        <f t="shared" si="4"/>
        <v>#REF!</v>
      </c>
      <c r="L24" s="23" t="e">
        <f t="shared" si="4"/>
        <v>#REF!</v>
      </c>
      <c r="M24" s="24"/>
      <c r="N24" s="19"/>
      <c r="P24" s="15"/>
    </row>
    <row r="25" spans="1:16" s="14" customFormat="1" ht="18" customHeight="1" x14ac:dyDescent="0.2">
      <c r="A25" s="776" t="e">
        <f>#REF!</f>
        <v>#REF!</v>
      </c>
      <c r="B25" s="778" t="e">
        <f>#REF!</f>
        <v>#REF!</v>
      </c>
      <c r="C25" s="780" t="e">
        <f>#REF!</f>
        <v>#REF!</v>
      </c>
      <c r="D25" s="782" t="e">
        <f>C25/$C$29</f>
        <v>#REF!</v>
      </c>
      <c r="E25" s="31" t="e">
        <f>$C25*E26</f>
        <v>#REF!</v>
      </c>
      <c r="F25" s="31" t="e">
        <f t="shared" ref="F25:H25" si="5">$C25*F26</f>
        <v>#REF!</v>
      </c>
      <c r="G25" s="31" t="e">
        <f t="shared" si="5"/>
        <v>#REF!</v>
      </c>
      <c r="H25" s="31" t="e">
        <f t="shared" si="5"/>
        <v>#REF!</v>
      </c>
      <c r="I25" s="31"/>
      <c r="J25" s="31"/>
      <c r="K25" s="31"/>
      <c r="L25" s="32" t="e">
        <f t="shared" ref="L25" si="6">$C25*L26</f>
        <v>#REF!</v>
      </c>
      <c r="M25" s="18"/>
      <c r="N25" s="19"/>
      <c r="P25" s="15"/>
    </row>
    <row r="26" spans="1:16" s="14" customFormat="1" ht="18" customHeight="1" x14ac:dyDescent="0.2">
      <c r="A26" s="777"/>
      <c r="B26" s="779"/>
      <c r="C26" s="781"/>
      <c r="D26" s="783"/>
      <c r="E26" s="33"/>
      <c r="F26" s="33">
        <v>0.5</v>
      </c>
      <c r="G26" s="33">
        <v>0.25</v>
      </c>
      <c r="H26" s="33">
        <v>0.25</v>
      </c>
      <c r="I26" s="33"/>
      <c r="J26" s="33"/>
      <c r="K26" s="33"/>
      <c r="L26" s="34"/>
      <c r="M26" s="24"/>
      <c r="N26" s="19"/>
      <c r="P26" s="15"/>
    </row>
    <row r="27" spans="1:16" s="14" customFormat="1" ht="18" customHeight="1" x14ac:dyDescent="0.2">
      <c r="A27" s="777" t="e">
        <f>#REF!</f>
        <v>#REF!</v>
      </c>
      <c r="B27" s="779" t="e">
        <f>#REF!</f>
        <v>#REF!</v>
      </c>
      <c r="C27" s="784" t="e">
        <f>#REF!</f>
        <v>#REF!</v>
      </c>
      <c r="D27" s="785" t="e">
        <f>C27/$C$29</f>
        <v>#REF!</v>
      </c>
      <c r="E27" s="35" t="e">
        <f t="shared" ref="E27:H27" si="7">$C27*E28</f>
        <v>#REF!</v>
      </c>
      <c r="F27" s="35" t="e">
        <f t="shared" si="7"/>
        <v>#REF!</v>
      </c>
      <c r="G27" s="35" t="e">
        <f t="shared" si="7"/>
        <v>#REF!</v>
      </c>
      <c r="H27" s="35" t="e">
        <f t="shared" si="7"/>
        <v>#REF!</v>
      </c>
      <c r="I27" s="35"/>
      <c r="J27" s="35"/>
      <c r="K27" s="35"/>
      <c r="L27" s="36" t="e">
        <f t="shared" ref="L27" si="8">$C27*L28</f>
        <v>#REF!</v>
      </c>
      <c r="M27" s="18"/>
      <c r="N27" s="19"/>
      <c r="P27" s="15"/>
    </row>
    <row r="28" spans="1:16" s="14" customFormat="1" ht="18" customHeight="1" thickBot="1" x14ac:dyDescent="0.25">
      <c r="A28" s="777"/>
      <c r="B28" s="779"/>
      <c r="C28" s="780"/>
      <c r="D28" s="782"/>
      <c r="E28" s="33"/>
      <c r="F28" s="33">
        <v>0.5</v>
      </c>
      <c r="G28" s="33">
        <v>0.25</v>
      </c>
      <c r="H28" s="33">
        <v>0.25</v>
      </c>
      <c r="I28" s="33"/>
      <c r="J28" s="33"/>
      <c r="K28" s="33"/>
      <c r="L28" s="34"/>
      <c r="M28" s="24"/>
      <c r="N28" s="19"/>
      <c r="P28" s="15"/>
    </row>
    <row r="29" spans="1:16" s="43" customFormat="1" ht="36" customHeight="1" thickBot="1" x14ac:dyDescent="0.3">
      <c r="A29" s="792" t="s">
        <v>20</v>
      </c>
      <c r="B29" s="793"/>
      <c r="C29" s="37" t="e">
        <f>C15+C23</f>
        <v>#REF!</v>
      </c>
      <c r="D29" s="38" t="e">
        <f>SUM(D17:D22,D25:D28,)</f>
        <v>#REF!</v>
      </c>
      <c r="E29" s="39"/>
      <c r="F29" s="40"/>
      <c r="G29" s="40"/>
      <c r="H29" s="40"/>
      <c r="I29" s="40"/>
      <c r="J29" s="40"/>
      <c r="K29" s="40"/>
      <c r="L29" s="41"/>
      <c r="M29" s="18"/>
      <c r="N29" s="19"/>
      <c r="O29" s="42"/>
    </row>
    <row r="30" spans="1:16" s="45" customFormat="1" ht="24.95" customHeight="1" x14ac:dyDescent="0.25">
      <c r="A30" s="794" t="s">
        <v>21</v>
      </c>
      <c r="B30" s="795"/>
      <c r="C30" s="795"/>
      <c r="D30" s="796"/>
      <c r="E30" s="44" t="e">
        <f t="shared" ref="E30:L30" si="9">E15+E23</f>
        <v>#REF!</v>
      </c>
      <c r="F30" s="44" t="e">
        <f t="shared" si="9"/>
        <v>#REF!</v>
      </c>
      <c r="G30" s="44" t="e">
        <f t="shared" si="9"/>
        <v>#REF!</v>
      </c>
      <c r="H30" s="44" t="e">
        <f t="shared" si="9"/>
        <v>#REF!</v>
      </c>
      <c r="I30" s="44" t="e">
        <f t="shared" si="9"/>
        <v>#REF!</v>
      </c>
      <c r="J30" s="44" t="e">
        <f t="shared" si="9"/>
        <v>#REF!</v>
      </c>
      <c r="K30" s="44" t="e">
        <f t="shared" si="9"/>
        <v>#REF!</v>
      </c>
      <c r="L30" s="44" t="e">
        <f t="shared" si="9"/>
        <v>#REF!</v>
      </c>
      <c r="M30" s="18"/>
      <c r="N30" s="19"/>
    </row>
    <row r="31" spans="1:16" s="45" customFormat="1" ht="24.95" customHeight="1" x14ac:dyDescent="0.25">
      <c r="A31" s="786" t="s">
        <v>22</v>
      </c>
      <c r="B31" s="787"/>
      <c r="C31" s="787"/>
      <c r="D31" s="788"/>
      <c r="E31" s="46" t="e">
        <f>E30/$C$29</f>
        <v>#REF!</v>
      </c>
      <c r="F31" s="46" t="e">
        <f>F30/$C$29</f>
        <v>#REF!</v>
      </c>
      <c r="G31" s="46" t="e">
        <f t="shared" ref="G31:L31" si="10">G30/$C$29</f>
        <v>#REF!</v>
      </c>
      <c r="H31" s="46" t="e">
        <f t="shared" si="10"/>
        <v>#REF!</v>
      </c>
      <c r="I31" s="46" t="e">
        <f t="shared" si="10"/>
        <v>#REF!</v>
      </c>
      <c r="J31" s="46" t="e">
        <f t="shared" si="10"/>
        <v>#REF!</v>
      </c>
      <c r="K31" s="46" t="e">
        <f t="shared" si="10"/>
        <v>#REF!</v>
      </c>
      <c r="L31" s="47" t="e">
        <f t="shared" si="10"/>
        <v>#REF!</v>
      </c>
      <c r="M31" s="18"/>
      <c r="N31" s="19"/>
    </row>
    <row r="32" spans="1:16" s="45" customFormat="1" ht="24.95" customHeight="1" x14ac:dyDescent="0.25">
      <c r="A32" s="786" t="s">
        <v>23</v>
      </c>
      <c r="B32" s="787"/>
      <c r="C32" s="787"/>
      <c r="D32" s="788"/>
      <c r="E32" s="48" t="e">
        <f>E30</f>
        <v>#REF!</v>
      </c>
      <c r="F32" s="48" t="e">
        <f>E32+F30</f>
        <v>#REF!</v>
      </c>
      <c r="G32" s="48" t="e">
        <f>F32+G30</f>
        <v>#REF!</v>
      </c>
      <c r="H32" s="48" t="e">
        <f t="shared" ref="H32:H33" si="11">G32+H30</f>
        <v>#REF!</v>
      </c>
      <c r="I32" s="48"/>
      <c r="J32" s="48" t="e">
        <f t="shared" ref="J32:K33" si="12">I32+J30</f>
        <v>#REF!</v>
      </c>
      <c r="K32" s="48" t="e">
        <f t="shared" si="12"/>
        <v>#REF!</v>
      </c>
      <c r="L32" s="49" t="e">
        <f>K32+L30</f>
        <v>#REF!</v>
      </c>
      <c r="M32" s="18"/>
      <c r="N32" s="19"/>
    </row>
    <row r="33" spans="1:14" s="45" customFormat="1" ht="24.95" customHeight="1" thickBot="1" x14ac:dyDescent="0.3">
      <c r="A33" s="789" t="s">
        <v>24</v>
      </c>
      <c r="B33" s="790"/>
      <c r="C33" s="790"/>
      <c r="D33" s="791"/>
      <c r="E33" s="50" t="e">
        <f>E32/$C$29</f>
        <v>#REF!</v>
      </c>
      <c r="F33" s="50" t="e">
        <f>E33+F31</f>
        <v>#REF!</v>
      </c>
      <c r="G33" s="50" t="e">
        <f>F33+G31</f>
        <v>#REF!</v>
      </c>
      <c r="H33" s="50" t="e">
        <f t="shared" si="11"/>
        <v>#REF!</v>
      </c>
      <c r="I33" s="50"/>
      <c r="J33" s="50" t="e">
        <f t="shared" si="12"/>
        <v>#REF!</v>
      </c>
      <c r="K33" s="50" t="e">
        <f t="shared" si="12"/>
        <v>#REF!</v>
      </c>
      <c r="L33" s="51" t="e">
        <f>K33+L31</f>
        <v>#REF!</v>
      </c>
      <c r="M33" s="18"/>
      <c r="N33" s="19"/>
    </row>
    <row r="36" spans="1:14" ht="18" x14ac:dyDescent="0.2">
      <c r="C36" s="52"/>
      <c r="M36" s="18"/>
    </row>
    <row r="37" spans="1:14" ht="24.75" customHeight="1" x14ac:dyDescent="0.2">
      <c r="C37" s="55"/>
    </row>
    <row r="38" spans="1:14" ht="24" customHeight="1" x14ac:dyDescent="0.2">
      <c r="C38" s="52"/>
    </row>
  </sheetData>
  <mergeCells count="45">
    <mergeCell ref="A31:D31"/>
    <mergeCell ref="A32:D32"/>
    <mergeCell ref="A33:D33"/>
    <mergeCell ref="A29:B29"/>
    <mergeCell ref="A30:D30"/>
    <mergeCell ref="A25:A26"/>
    <mergeCell ref="B25:B26"/>
    <mergeCell ref="C25:C26"/>
    <mergeCell ref="D25:D26"/>
    <mergeCell ref="A27:A28"/>
    <mergeCell ref="B27:B28"/>
    <mergeCell ref="C27:C28"/>
    <mergeCell ref="D27:D28"/>
    <mergeCell ref="A23:A24"/>
    <mergeCell ref="B23:B24"/>
    <mergeCell ref="C23:C24"/>
    <mergeCell ref="D23:D24"/>
    <mergeCell ref="A19:A20"/>
    <mergeCell ref="B19:B20"/>
    <mergeCell ref="C19:C20"/>
    <mergeCell ref="D19:D20"/>
    <mergeCell ref="A21:A22"/>
    <mergeCell ref="B21:B22"/>
    <mergeCell ref="C21:C22"/>
    <mergeCell ref="D21:D22"/>
    <mergeCell ref="A17:A18"/>
    <mergeCell ref="B17:B18"/>
    <mergeCell ref="C17:C18"/>
    <mergeCell ref="D17:D18"/>
    <mergeCell ref="A7:L7"/>
    <mergeCell ref="A8:L8"/>
    <mergeCell ref="A9:L9"/>
    <mergeCell ref="A10:L10"/>
    <mergeCell ref="A12:L12"/>
    <mergeCell ref="A13:L13"/>
    <mergeCell ref="A1:L1"/>
    <mergeCell ref="A2:L2"/>
    <mergeCell ref="A3:L3"/>
    <mergeCell ref="A4:L4"/>
    <mergeCell ref="A5:L5"/>
    <mergeCell ref="A6:L6"/>
    <mergeCell ref="A15:A16"/>
    <mergeCell ref="B15:B16"/>
    <mergeCell ref="C15:C16"/>
    <mergeCell ref="D15:D16"/>
  </mergeCells>
  <conditionalFormatting sqref="E15:L15 E23:L23 E32:L32 E30:L30">
    <cfRule type="cellIs" dxfId="4" priority="35" operator="greaterThan">
      <formula>0</formula>
    </cfRule>
  </conditionalFormatting>
  <conditionalFormatting sqref="E25 E27 E17:L17 E19:L19 G21:L21 I25:L25 I27:L27">
    <cfRule type="cellIs" dxfId="3" priority="34" operator="greaterThan">
      <formula>0</formula>
    </cfRule>
  </conditionalFormatting>
  <conditionalFormatting sqref="E21:F21">
    <cfRule type="cellIs" dxfId="2" priority="27" operator="greaterThan">
      <formula>0</formula>
    </cfRule>
  </conditionalFormatting>
  <conditionalFormatting sqref="F25:H25">
    <cfRule type="cellIs" dxfId="1" priority="22" operator="greaterThan">
      <formula>0</formula>
    </cfRule>
  </conditionalFormatting>
  <conditionalFormatting sqref="F27:H27">
    <cfRule type="cellIs" dxfId="0" priority="21" operator="greaterThan">
      <formula>0</formula>
    </cfRule>
  </conditionalFormatting>
  <printOptions horizontalCentered="1" verticalCentered="1"/>
  <pageMargins left="0.78740157480314965" right="0.39370078740157483" top="0.39370078740157483" bottom="0.39370078740157483" header="0.31496062992125984" footer="0.31496062992125984"/>
  <pageSetup paperSize="9" scale="37" orientation="portrait" r:id="rId1"/>
  <headerFooter alignWithMargins="0">
    <oddFooter>&amp;R&amp;P /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filterMode="1">
    <tabColor theme="8" tint="-0.249977111117893"/>
  </sheetPr>
  <dimension ref="A1:I49"/>
  <sheetViews>
    <sheetView workbookViewId="0">
      <selection activeCell="C15" sqref="C15"/>
    </sheetView>
    <sheetView workbookViewId="1">
      <selection activeCell="I47" sqref="I47"/>
    </sheetView>
  </sheetViews>
  <sheetFormatPr defaultRowHeight="12.75" x14ac:dyDescent="0.2"/>
  <cols>
    <col min="1" max="1" width="9.140625" style="318" customWidth="1"/>
    <col min="2" max="3" width="13.7109375" style="316" customWidth="1"/>
    <col min="4" max="4" width="71.42578125" style="74" bestFit="1" customWidth="1"/>
    <col min="5" max="5" width="8.140625" style="74" bestFit="1" customWidth="1"/>
    <col min="6" max="6" width="14.7109375" style="319" customWidth="1"/>
    <col min="7" max="7" width="13.28515625" style="74" customWidth="1"/>
    <col min="8" max="8" width="14.7109375" style="317" customWidth="1"/>
    <col min="9" max="9" width="12.42578125" style="74" bestFit="1" customWidth="1"/>
    <col min="10" max="10" width="11.7109375" style="74" bestFit="1" customWidth="1"/>
    <col min="11" max="16384" width="9.140625" style="74"/>
  </cols>
  <sheetData>
    <row r="1" spans="1:9" s="411" customFormat="1" ht="16.5" customHeight="1" x14ac:dyDescent="0.25">
      <c r="A1" s="407"/>
      <c r="C1" s="797" t="s">
        <v>26313</v>
      </c>
      <c r="D1" s="797"/>
      <c r="E1" s="797"/>
      <c r="F1" s="797"/>
      <c r="G1" s="427"/>
      <c r="H1" s="425"/>
    </row>
    <row r="2" spans="1:9" s="411" customFormat="1" ht="18.75" x14ac:dyDescent="0.25">
      <c r="A2" s="408"/>
      <c r="C2" s="798" t="s">
        <v>26314</v>
      </c>
      <c r="D2" s="798"/>
      <c r="E2" s="798"/>
      <c r="F2" s="798"/>
      <c r="G2" s="427"/>
      <c r="H2" s="425"/>
    </row>
    <row r="3" spans="1:9" ht="16.5" customHeight="1" x14ac:dyDescent="0.2">
      <c r="B3" s="315"/>
      <c r="C3" s="799" t="s">
        <v>26332</v>
      </c>
      <c r="D3" s="799"/>
      <c r="E3" s="799"/>
      <c r="F3" s="692"/>
      <c r="G3" s="315"/>
      <c r="H3" s="315"/>
    </row>
    <row r="4" spans="1:9" ht="17.25" customHeight="1" thickBot="1" x14ac:dyDescent="0.25">
      <c r="A4" s="74"/>
      <c r="B4" s="74"/>
      <c r="C4" s="477" t="s">
        <v>26309</v>
      </c>
      <c r="D4" s="800" t="s">
        <v>26310</v>
      </c>
      <c r="E4" s="800"/>
      <c r="F4" s="801"/>
      <c r="H4" s="74"/>
    </row>
    <row r="5" spans="1:9" ht="26.25" thickBot="1" x14ac:dyDescent="0.25">
      <c r="A5" s="320" t="s">
        <v>26260</v>
      </c>
      <c r="B5" s="321" t="s">
        <v>26</v>
      </c>
      <c r="C5" s="322" t="s">
        <v>25</v>
      </c>
      <c r="D5" s="322" t="s">
        <v>26247</v>
      </c>
      <c r="E5" s="322" t="s">
        <v>2</v>
      </c>
      <c r="F5" s="323" t="s">
        <v>26253</v>
      </c>
      <c r="G5" s="324" t="s">
        <v>26257</v>
      </c>
      <c r="H5" s="325" t="s">
        <v>26333</v>
      </c>
      <c r="I5" s="322" t="s">
        <v>26357</v>
      </c>
    </row>
    <row r="6" spans="1:9" x14ac:dyDescent="0.2">
      <c r="A6" s="318" t="str">
        <f>CONCATENATE(B6,C6)</f>
        <v>CESAN7010100210</v>
      </c>
      <c r="B6" s="345" t="s">
        <v>26237</v>
      </c>
      <c r="C6" s="346">
        <v>7010100210</v>
      </c>
      <c r="D6" s="347" t="s">
        <v>26235</v>
      </c>
      <c r="E6" s="348" t="s">
        <v>26236</v>
      </c>
      <c r="F6" s="349">
        <v>1480.31</v>
      </c>
      <c r="G6" s="350">
        <v>0</v>
      </c>
      <c r="H6" s="351">
        <f t="shared" ref="H6:H14" si="0">($F6/(1+$G6))</f>
        <v>1480.31</v>
      </c>
      <c r="I6" s="348" t="str">
        <f>IFERROR(IF(INDEX(ORÇAMENTO!$A:$A,MATCH($A6,ORÇAMENTO!$A:$A,0),1)=A6,"SIM"),"NÃO")</f>
        <v>SIM</v>
      </c>
    </row>
    <row r="7" spans="1:9" hidden="1" x14ac:dyDescent="0.2">
      <c r="A7" s="318" t="str">
        <f t="shared" ref="A7:A49" si="1">CONCATENATE(B7,C7)</f>
        <v>DER-ROD11509</v>
      </c>
      <c r="B7" s="333" t="s">
        <v>26254</v>
      </c>
      <c r="C7" s="334">
        <v>11509</v>
      </c>
      <c r="D7" s="335" t="s">
        <v>26209</v>
      </c>
      <c r="E7" s="334" t="s">
        <v>8</v>
      </c>
      <c r="F7" s="336">
        <v>1277.04</v>
      </c>
      <c r="G7" s="337">
        <v>0</v>
      </c>
      <c r="H7" s="338">
        <f t="shared" si="0"/>
        <v>1277.04</v>
      </c>
      <c r="I7" s="334" t="str">
        <f>IFERROR(IF(INDEX(ORÇAMENTO!$A:$A,MATCH($A7,ORÇAMENTO!$A:$A,0),1)=A7,"SIM"),"NÃO")</f>
        <v>NÃO</v>
      </c>
    </row>
    <row r="8" spans="1:9" hidden="1" x14ac:dyDescent="0.2">
      <c r="A8" s="318" t="str">
        <f t="shared" si="1"/>
        <v>DER-ROD11506</v>
      </c>
      <c r="B8" s="333" t="s">
        <v>26254</v>
      </c>
      <c r="C8" s="334">
        <v>11506</v>
      </c>
      <c r="D8" s="335" t="s">
        <v>26252</v>
      </c>
      <c r="E8" s="334" t="s">
        <v>8</v>
      </c>
      <c r="F8" s="339">
        <v>2227.9499999999998</v>
      </c>
      <c r="G8" s="337">
        <v>0</v>
      </c>
      <c r="H8" s="338">
        <f t="shared" si="0"/>
        <v>2227.9499999999998</v>
      </c>
      <c r="I8" s="334" t="str">
        <f>IFERROR(IF(INDEX(ORÇAMENTO!$A:$A,MATCH($A8,ORÇAMENTO!$A:$A,0),1)=A8,"SIM"),"NÃO")</f>
        <v>NÃO</v>
      </c>
    </row>
    <row r="9" spans="1:9" hidden="1" x14ac:dyDescent="0.2">
      <c r="A9" s="318" t="str">
        <f t="shared" si="1"/>
        <v>DER-ROD11508</v>
      </c>
      <c r="B9" s="333" t="s">
        <v>26254</v>
      </c>
      <c r="C9" s="334">
        <v>11508</v>
      </c>
      <c r="D9" s="335" t="s">
        <v>26210</v>
      </c>
      <c r="E9" s="334" t="s">
        <v>8</v>
      </c>
      <c r="F9" s="339">
        <v>1176.53</v>
      </c>
      <c r="G9" s="337">
        <v>0</v>
      </c>
      <c r="H9" s="338">
        <f t="shared" si="0"/>
        <v>1176.53</v>
      </c>
      <c r="I9" s="334" t="str">
        <f>IFERROR(IF(INDEX(ORÇAMENTO!$A:$A,MATCH($A9,ORÇAMENTO!$A:$A,0),1)=A9,"SIM"),"NÃO")</f>
        <v>NÃO</v>
      </c>
    </row>
    <row r="10" spans="1:9" hidden="1" x14ac:dyDescent="0.2">
      <c r="A10" s="318" t="str">
        <f t="shared" si="1"/>
        <v>DER-ROD43005</v>
      </c>
      <c r="B10" s="333" t="s">
        <v>26254</v>
      </c>
      <c r="C10" s="340">
        <v>43005</v>
      </c>
      <c r="D10" s="335" t="s">
        <v>26216</v>
      </c>
      <c r="E10" s="334" t="s">
        <v>26217</v>
      </c>
      <c r="F10" s="339">
        <v>32.32</v>
      </c>
      <c r="G10" s="337">
        <v>0</v>
      </c>
      <c r="H10" s="338">
        <f t="shared" si="0"/>
        <v>32.32</v>
      </c>
      <c r="I10" s="334" t="str">
        <f>IFERROR(IF(INDEX(ORÇAMENTO!$A:$A,MATCH($A10,ORÇAMENTO!$A:$A,0),1)=A10,"SIM"),"NÃO")</f>
        <v>NÃO</v>
      </c>
    </row>
    <row r="11" spans="1:9" hidden="1" x14ac:dyDescent="0.2">
      <c r="A11" s="318" t="str">
        <f t="shared" si="1"/>
        <v>DER-ROD43008</v>
      </c>
      <c r="B11" s="333" t="s">
        <v>26254</v>
      </c>
      <c r="C11" s="340">
        <v>43008</v>
      </c>
      <c r="D11" s="335" t="s">
        <v>26218</v>
      </c>
      <c r="E11" s="334" t="s">
        <v>26217</v>
      </c>
      <c r="F11" s="339">
        <v>47.63</v>
      </c>
      <c r="G11" s="337">
        <v>0</v>
      </c>
      <c r="H11" s="338">
        <f t="shared" si="0"/>
        <v>47.63</v>
      </c>
      <c r="I11" s="334" t="str">
        <f>IFERROR(IF(INDEX(ORÇAMENTO!$A:$A,MATCH($A11,ORÇAMENTO!$A:$A,0),1)=A11,"SIM"),"NÃO")</f>
        <v>NÃO</v>
      </c>
    </row>
    <row r="12" spans="1:9" hidden="1" x14ac:dyDescent="0.2">
      <c r="A12" s="318" t="str">
        <f t="shared" si="1"/>
        <v>DER-ROD40086</v>
      </c>
      <c r="B12" s="333" t="s">
        <v>26254</v>
      </c>
      <c r="C12" s="340">
        <v>40086</v>
      </c>
      <c r="D12" s="335" t="s">
        <v>26221</v>
      </c>
      <c r="E12" s="334" t="s">
        <v>26217</v>
      </c>
      <c r="F12" s="339">
        <v>25.19</v>
      </c>
      <c r="G12" s="337">
        <v>0</v>
      </c>
      <c r="H12" s="338">
        <f t="shared" si="0"/>
        <v>25.19</v>
      </c>
      <c r="I12" s="334" t="str">
        <f>IFERROR(IF(INDEX(ORÇAMENTO!$A:$A,MATCH($A12,ORÇAMENTO!$A:$A,0),1)=A12,"SIM"),"NÃO")</f>
        <v>NÃO</v>
      </c>
    </row>
    <row r="13" spans="1:9" ht="25.5" hidden="1" x14ac:dyDescent="0.2">
      <c r="A13" s="318" t="str">
        <f t="shared" si="1"/>
        <v>DER-ROD40983</v>
      </c>
      <c r="B13" s="333" t="s">
        <v>26254</v>
      </c>
      <c r="C13" s="340">
        <v>40983</v>
      </c>
      <c r="D13" s="335" t="s">
        <v>26275</v>
      </c>
      <c r="E13" s="334" t="s">
        <v>26217</v>
      </c>
      <c r="F13" s="339">
        <v>7.68</v>
      </c>
      <c r="G13" s="337">
        <v>0</v>
      </c>
      <c r="H13" s="338">
        <f t="shared" si="0"/>
        <v>7.68</v>
      </c>
      <c r="I13" s="334" t="str">
        <f>IFERROR(IF(INDEX(ORÇAMENTO!$A:$A,MATCH($A13,ORÇAMENTO!$A:$A,0),1)=A13,"SIM"),"NÃO")</f>
        <v>NÃO</v>
      </c>
    </row>
    <row r="14" spans="1:9" hidden="1" x14ac:dyDescent="0.2">
      <c r="A14" s="318" t="str">
        <f t="shared" si="1"/>
        <v>DER-ROD41500</v>
      </c>
      <c r="B14" s="333" t="s">
        <v>26254</v>
      </c>
      <c r="C14" s="341">
        <v>41500</v>
      </c>
      <c r="D14" s="342" t="s">
        <v>26238</v>
      </c>
      <c r="E14" s="343" t="s">
        <v>118</v>
      </c>
      <c r="F14" s="336">
        <v>189.61</v>
      </c>
      <c r="G14" s="337">
        <v>0</v>
      </c>
      <c r="H14" s="338">
        <f t="shared" si="0"/>
        <v>189.61</v>
      </c>
      <c r="I14" s="343" t="str">
        <f>IFERROR(IF(INDEX(ORÇAMENTO!$A:$A,MATCH($A14,ORÇAMENTO!$A:$A,0),1)=A14,"SIM"),"NÃO")</f>
        <v>NÃO</v>
      </c>
    </row>
    <row r="15" spans="1:9" x14ac:dyDescent="0.2">
      <c r="A15" s="318" t="str">
        <f t="shared" ref="A15:A19" si="2">CONCATENATE(B15,C15)</f>
        <v>DER-ROD42046</v>
      </c>
      <c r="B15" s="333" t="s">
        <v>26254</v>
      </c>
      <c r="C15" s="341">
        <v>42046</v>
      </c>
      <c r="D15" s="344" t="s">
        <v>26361</v>
      </c>
      <c r="E15" s="343" t="s">
        <v>8</v>
      </c>
      <c r="F15" s="336">
        <v>101.26</v>
      </c>
      <c r="G15" s="337">
        <v>0</v>
      </c>
      <c r="H15" s="338">
        <f>($F15/(1+$G15))</f>
        <v>101.26</v>
      </c>
      <c r="I15" s="343" t="str">
        <f>IFERROR(IF(INDEX(ORÇAMENTO!$A:$A,MATCH($A15,ORÇAMENTO!$A:$A,0),1)=A15,"SIM"),"NÃO")</f>
        <v>SIM</v>
      </c>
    </row>
    <row r="16" spans="1:9" hidden="1" x14ac:dyDescent="0.2">
      <c r="A16" s="318" t="str">
        <f t="shared" si="2"/>
        <v>DER-ROD41454</v>
      </c>
      <c r="B16" s="333" t="s">
        <v>26254</v>
      </c>
      <c r="C16" s="341">
        <v>41454</v>
      </c>
      <c r="D16" s="344" t="s">
        <v>26378</v>
      </c>
      <c r="E16" s="343" t="s">
        <v>41</v>
      </c>
      <c r="F16" s="336">
        <v>576.52</v>
      </c>
      <c r="G16" s="337">
        <v>0.23319999999999999</v>
      </c>
      <c r="H16" s="338">
        <f t="shared" ref="H16:H49" si="3">($F16/(1+$G16))</f>
        <v>467.49918910152445</v>
      </c>
      <c r="I16" s="343" t="str">
        <f>IFERROR(IF(INDEX(ORÇAMENTO!$A:$A,MATCH($A16,ORÇAMENTO!$A:$A,0),1)=A16,"SIM"),"NÃO")</f>
        <v>NÃO</v>
      </c>
    </row>
    <row r="17" spans="1:9" ht="25.5" hidden="1" x14ac:dyDescent="0.2">
      <c r="A17" s="318" t="str">
        <f t="shared" ref="A17:A18" si="4">CONCATENATE(B17,C17)</f>
        <v>DER-ROD41678</v>
      </c>
      <c r="B17" s="333" t="s">
        <v>26254</v>
      </c>
      <c r="C17" s="341">
        <v>41678</v>
      </c>
      <c r="D17" s="344" t="s">
        <v>26379</v>
      </c>
      <c r="E17" s="343" t="s">
        <v>41</v>
      </c>
      <c r="F17" s="336">
        <v>842.68</v>
      </c>
      <c r="G17" s="337">
        <v>0.23319999999999999</v>
      </c>
      <c r="H17" s="338">
        <f t="shared" si="3"/>
        <v>683.32792734349653</v>
      </c>
      <c r="I17" s="343" t="str">
        <f>IFERROR(IF(INDEX(ORÇAMENTO!$A:$A,MATCH($A17,ORÇAMENTO!$A:$A,0),1)=A17,"SIM"),"NÃO")</f>
        <v>NÃO</v>
      </c>
    </row>
    <row r="18" spans="1:9" hidden="1" x14ac:dyDescent="0.2">
      <c r="A18" s="318" t="str">
        <f t="shared" si="4"/>
        <v>DER-ROD41496</v>
      </c>
      <c r="B18" s="333" t="s">
        <v>26254</v>
      </c>
      <c r="C18" s="341">
        <v>41496</v>
      </c>
      <c r="D18" s="344" t="s">
        <v>26380</v>
      </c>
      <c r="E18" s="343" t="s">
        <v>8</v>
      </c>
      <c r="F18" s="336">
        <v>1438.72</v>
      </c>
      <c r="G18" s="337">
        <v>0.23319999999999999</v>
      </c>
      <c r="H18" s="338">
        <f t="shared" si="3"/>
        <v>1166.6558546869931</v>
      </c>
      <c r="I18" s="343" t="str">
        <f>IFERROR(IF(INDEX(ORÇAMENTO!$A:$A,MATCH($A18,ORÇAMENTO!$A:$A,0),1)=A18,"SIM"),"NÃO")</f>
        <v>NÃO</v>
      </c>
    </row>
    <row r="19" spans="1:9" hidden="1" x14ac:dyDescent="0.2">
      <c r="A19" s="318" t="str">
        <f t="shared" si="2"/>
        <v>DER-ROD41495</v>
      </c>
      <c r="B19" s="333" t="s">
        <v>26254</v>
      </c>
      <c r="C19" s="341">
        <v>41495</v>
      </c>
      <c r="D19" s="344" t="s">
        <v>26381</v>
      </c>
      <c r="E19" s="343" t="s">
        <v>8</v>
      </c>
      <c r="F19" s="336">
        <v>678.26</v>
      </c>
      <c r="G19" s="337">
        <v>0.23319999999999999</v>
      </c>
      <c r="H19" s="338">
        <f t="shared" si="3"/>
        <v>550</v>
      </c>
      <c r="I19" s="343" t="str">
        <f>IFERROR(IF(INDEX(ORÇAMENTO!$A:$A,MATCH($A19,ORÇAMENTO!$A:$A,0),1)=A19,"SIM"),"NÃO")</f>
        <v>NÃO</v>
      </c>
    </row>
    <row r="20" spans="1:9" ht="38.25" hidden="1" x14ac:dyDescent="0.2">
      <c r="A20" s="318" t="str">
        <f t="shared" si="1"/>
        <v>DER-ROD41578</v>
      </c>
      <c r="B20" s="333" t="s">
        <v>26254</v>
      </c>
      <c r="C20" s="341">
        <v>41578</v>
      </c>
      <c r="D20" s="344" t="s">
        <v>26239</v>
      </c>
      <c r="E20" s="343" t="s">
        <v>114</v>
      </c>
      <c r="F20" s="336">
        <v>687.5</v>
      </c>
      <c r="G20" s="337">
        <v>0</v>
      </c>
      <c r="H20" s="338">
        <f t="shared" si="3"/>
        <v>687.5</v>
      </c>
      <c r="I20" s="343" t="str">
        <f>IFERROR(IF(INDEX(ORÇAMENTO!$A:$A,MATCH($A20,ORÇAMENTO!$A:$A,0),1)=A20,"SIM"),"NÃO")</f>
        <v>NÃO</v>
      </c>
    </row>
    <row r="21" spans="1:9" hidden="1" x14ac:dyDescent="0.2">
      <c r="A21" s="318" t="str">
        <f t="shared" si="1"/>
        <v>MERCADO1</v>
      </c>
      <c r="B21" s="326" t="s">
        <v>26255</v>
      </c>
      <c r="C21" s="327">
        <v>1</v>
      </c>
      <c r="D21" s="328" t="s">
        <v>26240</v>
      </c>
      <c r="E21" s="329" t="s">
        <v>118</v>
      </c>
      <c r="F21" s="330">
        <v>5.7</v>
      </c>
      <c r="G21" s="331">
        <v>0</v>
      </c>
      <c r="H21" s="332">
        <f t="shared" si="3"/>
        <v>5.7</v>
      </c>
      <c r="I21" s="329" t="str">
        <f>IFERROR(IF(INDEX(ORÇAMENTO!$A:$A,MATCH($A21,ORÇAMENTO!$A:$A,0),1)=A21,"SIM"),"NÃO")</f>
        <v>NÃO</v>
      </c>
    </row>
    <row r="22" spans="1:9" ht="25.5" hidden="1" x14ac:dyDescent="0.2">
      <c r="A22" s="318" t="str">
        <f t="shared" si="1"/>
        <v>MERCADO2</v>
      </c>
      <c r="B22" s="366" t="s">
        <v>26255</v>
      </c>
      <c r="C22" s="367">
        <v>2</v>
      </c>
      <c r="D22" s="368" t="s">
        <v>26242</v>
      </c>
      <c r="E22" s="369" t="s">
        <v>26154</v>
      </c>
      <c r="F22" s="370">
        <f>(1100/12)/1.6</f>
        <v>57.291666666666664</v>
      </c>
      <c r="G22" s="371">
        <v>0</v>
      </c>
      <c r="H22" s="372">
        <f t="shared" si="3"/>
        <v>57.291666666666664</v>
      </c>
      <c r="I22" s="369" t="str">
        <f>IFERROR(IF(INDEX(ORÇAMENTO!$A:$A,MATCH($A22,ORÇAMENTO!$A:$A,0),1)=A22,"SIM"),"NÃO")</f>
        <v>NÃO</v>
      </c>
    </row>
    <row r="23" spans="1:9" hidden="1" x14ac:dyDescent="0.2">
      <c r="A23" s="421" t="str">
        <f t="shared" ref="A23" si="5">CONCATENATE(B23,C23)</f>
        <v>MERCADO9</v>
      </c>
      <c r="B23" s="366" t="s">
        <v>26255</v>
      </c>
      <c r="C23" s="367">
        <v>9</v>
      </c>
      <c r="D23" s="368" t="s">
        <v>26324</v>
      </c>
      <c r="E23" s="369" t="s">
        <v>26154</v>
      </c>
      <c r="F23" s="370">
        <v>66.989999999999995</v>
      </c>
      <c r="G23" s="371">
        <v>0</v>
      </c>
      <c r="H23" s="372">
        <f t="shared" si="3"/>
        <v>66.989999999999995</v>
      </c>
      <c r="I23" s="369" t="str">
        <f>IFERROR(IF(INDEX(ORÇAMENTO!$A:$A,MATCH($A23,ORÇAMENTO!$A:$A,0),1)=A23,"SIM"),"NÃO")</f>
        <v>NÃO</v>
      </c>
    </row>
    <row r="24" spans="1:9" hidden="1" x14ac:dyDescent="0.2">
      <c r="A24" s="421" t="str">
        <f t="shared" si="1"/>
        <v>MERCADO3</v>
      </c>
      <c r="B24" s="366" t="s">
        <v>26255</v>
      </c>
      <c r="C24" s="367">
        <v>3</v>
      </c>
      <c r="D24" s="368" t="s">
        <v>26323</v>
      </c>
      <c r="E24" s="369" t="s">
        <v>26154</v>
      </c>
      <c r="F24" s="370">
        <v>31.99</v>
      </c>
      <c r="G24" s="371">
        <v>0</v>
      </c>
      <c r="H24" s="372">
        <f t="shared" si="3"/>
        <v>31.99</v>
      </c>
      <c r="I24" s="369" t="str">
        <f>IFERROR(IF(INDEX(ORÇAMENTO!$A:$A,MATCH($A24,ORÇAMENTO!$A:$A,0),1)=A24,"SIM"),"NÃO")</f>
        <v>NÃO</v>
      </c>
    </row>
    <row r="25" spans="1:9" ht="38.25" hidden="1" x14ac:dyDescent="0.2">
      <c r="A25" s="318" t="str">
        <f t="shared" si="1"/>
        <v>MERCADO4</v>
      </c>
      <c r="B25" s="326" t="s">
        <v>26255</v>
      </c>
      <c r="C25" s="327">
        <v>4</v>
      </c>
      <c r="D25" s="328" t="s">
        <v>26339</v>
      </c>
      <c r="E25" s="329" t="s">
        <v>113</v>
      </c>
      <c r="F25" s="330">
        <f>28</f>
        <v>28</v>
      </c>
      <c r="G25" s="331">
        <v>0</v>
      </c>
      <c r="H25" s="332">
        <f t="shared" si="3"/>
        <v>28</v>
      </c>
      <c r="I25" s="329" t="str">
        <f>IFERROR(IF(INDEX(ORÇAMENTO!$A:$A,MATCH($A25,ORÇAMENTO!$A:$A,0),1)=A25,"SIM"),"NÃO")</f>
        <v>NÃO</v>
      </c>
    </row>
    <row r="26" spans="1:9" hidden="1" x14ac:dyDescent="0.2">
      <c r="A26" s="318" t="str">
        <f t="shared" si="1"/>
        <v>MERCADO5</v>
      </c>
      <c r="B26" s="366" t="s">
        <v>26255</v>
      </c>
      <c r="C26" s="367">
        <v>5</v>
      </c>
      <c r="D26" s="368" t="s">
        <v>26233</v>
      </c>
      <c r="E26" s="369" t="s">
        <v>26154</v>
      </c>
      <c r="F26" s="370">
        <f>(1500/30)/1.6</f>
        <v>31.25</v>
      </c>
      <c r="G26" s="371">
        <v>0</v>
      </c>
      <c r="H26" s="372">
        <f t="shared" si="3"/>
        <v>31.25</v>
      </c>
      <c r="I26" s="369" t="str">
        <f>IFERROR(IF(INDEX(ORÇAMENTO!$A:$A,MATCH($A26,ORÇAMENTO!$A:$A,0),1)=A26,"SIM"),"NÃO")</f>
        <v>NÃO</v>
      </c>
    </row>
    <row r="27" spans="1:9" hidden="1" x14ac:dyDescent="0.2">
      <c r="A27" s="318" t="str">
        <f t="shared" si="1"/>
        <v>MERCADO6</v>
      </c>
      <c r="B27" s="366" t="s">
        <v>26255</v>
      </c>
      <c r="C27" s="367">
        <v>6</v>
      </c>
      <c r="D27" s="368" t="s">
        <v>26243</v>
      </c>
      <c r="E27" s="369" t="s">
        <v>26154</v>
      </c>
      <c r="F27" s="370">
        <v>113</v>
      </c>
      <c r="G27" s="371">
        <v>0</v>
      </c>
      <c r="H27" s="372">
        <f t="shared" si="3"/>
        <v>113</v>
      </c>
      <c r="I27" s="369" t="str">
        <f>IFERROR(IF(INDEX(ORÇAMENTO!$A:$A,MATCH($A27,ORÇAMENTO!$A:$A,0),1)=A27,"SIM"),"NÃO")</f>
        <v>NÃO</v>
      </c>
    </row>
    <row r="28" spans="1:9" hidden="1" x14ac:dyDescent="0.2">
      <c r="A28" s="318" t="str">
        <f t="shared" si="1"/>
        <v>MERCADO7</v>
      </c>
      <c r="B28" s="326" t="s">
        <v>26255</v>
      </c>
      <c r="C28" s="327">
        <v>7</v>
      </c>
      <c r="D28" s="328" t="s">
        <v>26207</v>
      </c>
      <c r="E28" s="329" t="s">
        <v>8</v>
      </c>
      <c r="F28" s="330">
        <v>32.5</v>
      </c>
      <c r="G28" s="331">
        <v>0</v>
      </c>
      <c r="H28" s="332">
        <f t="shared" si="3"/>
        <v>32.5</v>
      </c>
      <c r="I28" s="329" t="str">
        <f>IFERROR(IF(INDEX(ORÇAMENTO!$A:$A,MATCH($A28,ORÇAMENTO!$A:$A,0),1)=A28,"SIM"),"NÃO")</f>
        <v>NÃO</v>
      </c>
    </row>
    <row r="29" spans="1:9" hidden="1" x14ac:dyDescent="0.2">
      <c r="A29" s="318" t="str">
        <f t="shared" si="1"/>
        <v>MERCADO8</v>
      </c>
      <c r="B29" s="366" t="s">
        <v>26255</v>
      </c>
      <c r="C29" s="367">
        <v>8</v>
      </c>
      <c r="D29" s="368" t="s">
        <v>26211</v>
      </c>
      <c r="E29" s="369" t="s">
        <v>8</v>
      </c>
      <c r="F29" s="370">
        <v>942</v>
      </c>
      <c r="G29" s="371">
        <v>0</v>
      </c>
      <c r="H29" s="372">
        <f t="shared" si="3"/>
        <v>942</v>
      </c>
      <c r="I29" s="369" t="str">
        <f>IFERROR(IF(INDEX(ORÇAMENTO!$A:$A,MATCH($A29,ORÇAMENTO!$A:$A,0),1)=A29,"SIM"),"NÃO")</f>
        <v>NÃO</v>
      </c>
    </row>
    <row r="30" spans="1:9" hidden="1" x14ac:dyDescent="0.2">
      <c r="A30" s="318" t="str">
        <f t="shared" ref="A30" si="6">CONCATENATE(B30,C30)</f>
        <v>SICRO1600412</v>
      </c>
      <c r="B30" s="352" t="s">
        <v>26256</v>
      </c>
      <c r="C30" s="353">
        <v>1600412</v>
      </c>
      <c r="D30" s="354" t="s">
        <v>26258</v>
      </c>
      <c r="E30" s="355" t="s">
        <v>118</v>
      </c>
      <c r="F30" s="356">
        <v>3.67</v>
      </c>
      <c r="G30" s="357">
        <v>0</v>
      </c>
      <c r="H30" s="358">
        <f t="shared" si="3"/>
        <v>3.67</v>
      </c>
      <c r="I30" s="355" t="str">
        <f>IFERROR(IF(INDEX(ORÇAMENTO!$A:$A,MATCH($A30,ORÇAMENTO!$A:$A,0),1)=A30,"SIM"),"NÃO")</f>
        <v>NÃO</v>
      </c>
    </row>
    <row r="31" spans="1:9" hidden="1" x14ac:dyDescent="0.2">
      <c r="A31" s="318" t="str">
        <f>CONCATENATE(B31,C31)</f>
        <v>SICRO1600989</v>
      </c>
      <c r="B31" s="352" t="s">
        <v>26256</v>
      </c>
      <c r="C31" s="353">
        <v>1600989</v>
      </c>
      <c r="D31" s="354" t="s">
        <v>26335</v>
      </c>
      <c r="E31" s="355" t="s">
        <v>11142</v>
      </c>
      <c r="F31" s="356">
        <v>213.62</v>
      </c>
      <c r="G31" s="357">
        <v>0</v>
      </c>
      <c r="H31" s="358">
        <f t="shared" si="3"/>
        <v>213.62</v>
      </c>
      <c r="I31" s="355" t="str">
        <f>IFERROR(IF(INDEX(ORÇAMENTO!$A:$A,MATCH($A31,ORÇAMENTO!$A:$A,0),1)=A31,"SIM"),"NÃO")</f>
        <v>NÃO</v>
      </c>
    </row>
    <row r="32" spans="1:9" ht="38.25" x14ac:dyDescent="0.2">
      <c r="A32" s="318" t="str">
        <f t="shared" ref="A32:A34" si="7">CONCATENATE(B32,C32)</f>
        <v>SICRO1917656</v>
      </c>
      <c r="B32" s="352" t="s">
        <v>26256</v>
      </c>
      <c r="C32" s="353">
        <v>1917656</v>
      </c>
      <c r="D32" s="359" t="s">
        <v>26389</v>
      </c>
      <c r="E32" s="360" t="s">
        <v>113</v>
      </c>
      <c r="F32" s="361">
        <v>12.24</v>
      </c>
      <c r="G32" s="357">
        <v>0</v>
      </c>
      <c r="H32" s="358">
        <f t="shared" si="3"/>
        <v>12.24</v>
      </c>
      <c r="I32" s="360" t="str">
        <f>IFERROR(IF(INDEX(ORÇAMENTO!$A:$A,MATCH($A32,ORÇAMENTO!$A:$A,0),1)=A32,"SIM"),"NÃO")</f>
        <v>SIM</v>
      </c>
    </row>
    <row r="33" spans="1:9" x14ac:dyDescent="0.2">
      <c r="A33" s="318" t="str">
        <f t="shared" si="7"/>
        <v>SICRO5502663</v>
      </c>
      <c r="B33" s="352" t="s">
        <v>26256</v>
      </c>
      <c r="C33" s="353">
        <v>5502663</v>
      </c>
      <c r="D33" s="359" t="s">
        <v>26390</v>
      </c>
      <c r="E33" s="360" t="s">
        <v>113</v>
      </c>
      <c r="F33" s="361">
        <v>22.65</v>
      </c>
      <c r="G33" s="357">
        <v>0</v>
      </c>
      <c r="H33" s="358">
        <f t="shared" si="3"/>
        <v>22.65</v>
      </c>
      <c r="I33" s="360" t="str">
        <f>IFERROR(IF(INDEX(ORÇAMENTO!$A:$A,MATCH($A33,ORÇAMENTO!$A:$A,0),1)=A33,"SIM"),"NÃO")</f>
        <v>SIM</v>
      </c>
    </row>
    <row r="34" spans="1:9" ht="38.25" hidden="1" x14ac:dyDescent="0.2">
      <c r="A34" s="318" t="str">
        <f t="shared" si="7"/>
        <v>SICRO1901607</v>
      </c>
      <c r="B34" s="352" t="s">
        <v>26256</v>
      </c>
      <c r="C34" s="353">
        <v>1901607</v>
      </c>
      <c r="D34" s="359" t="s">
        <v>26388</v>
      </c>
      <c r="E34" s="360" t="s">
        <v>113</v>
      </c>
      <c r="F34" s="361">
        <v>9.7799999999999994</v>
      </c>
      <c r="G34" s="357">
        <v>0</v>
      </c>
      <c r="H34" s="358">
        <f t="shared" si="3"/>
        <v>9.7799999999999994</v>
      </c>
      <c r="I34" s="360" t="str">
        <f>IFERROR(IF(INDEX(ORÇAMENTO!$A:$A,MATCH($A34,ORÇAMENTO!$A:$A,0),1)=A34,"SIM"),"NÃO")</f>
        <v>NÃO</v>
      </c>
    </row>
    <row r="35" spans="1:9" ht="25.5" x14ac:dyDescent="0.2">
      <c r="A35" s="318" t="str">
        <f t="shared" ref="A35" si="8">CONCATENATE(B35,C35)</f>
        <v>SICRO1716639</v>
      </c>
      <c r="B35" s="352" t="s">
        <v>26256</v>
      </c>
      <c r="C35" s="353">
        <v>1716639</v>
      </c>
      <c r="D35" s="359" t="s">
        <v>26391</v>
      </c>
      <c r="E35" s="360" t="s">
        <v>113</v>
      </c>
      <c r="F35" s="361">
        <v>32.74</v>
      </c>
      <c r="G35" s="357">
        <v>0</v>
      </c>
      <c r="H35" s="358">
        <f t="shared" si="3"/>
        <v>32.74</v>
      </c>
      <c r="I35" s="360" t="str">
        <f>IFERROR(IF(INDEX(ORÇAMENTO!$A:$A,MATCH($A35,ORÇAMENTO!$A:$A,0),1)=A35,"SIM"),"NÃO")</f>
        <v>SIM</v>
      </c>
    </row>
    <row r="36" spans="1:9" ht="25.5" x14ac:dyDescent="0.2">
      <c r="A36" s="318" t="str">
        <f t="shared" si="1"/>
        <v>SICRO1619003</v>
      </c>
      <c r="B36" s="352" t="s">
        <v>26256</v>
      </c>
      <c r="C36" s="353">
        <v>1619003</v>
      </c>
      <c r="D36" s="359" t="s">
        <v>26341</v>
      </c>
      <c r="E36" s="360" t="s">
        <v>113</v>
      </c>
      <c r="F36" s="361">
        <v>62.02</v>
      </c>
      <c r="G36" s="357">
        <v>0</v>
      </c>
      <c r="H36" s="358">
        <f t="shared" si="3"/>
        <v>62.02</v>
      </c>
      <c r="I36" s="360" t="str">
        <f>IFERROR(IF(INDEX(ORÇAMENTO!$A:$A,MATCH($A36,ORÇAMENTO!$A:$A,0),1)=A36,"SIM"),"NÃO")</f>
        <v>SIM</v>
      </c>
    </row>
    <row r="37" spans="1:9" ht="25.5" hidden="1" x14ac:dyDescent="0.2">
      <c r="A37" s="318" t="str">
        <f t="shared" si="1"/>
        <v>SICRO1917583</v>
      </c>
      <c r="B37" s="352" t="s">
        <v>26256</v>
      </c>
      <c r="C37" s="353">
        <v>1917583</v>
      </c>
      <c r="D37" s="359" t="s">
        <v>26340</v>
      </c>
      <c r="E37" s="360" t="s">
        <v>113</v>
      </c>
      <c r="F37" s="361">
        <v>7.2</v>
      </c>
      <c r="G37" s="357">
        <v>0</v>
      </c>
      <c r="H37" s="358">
        <f t="shared" si="3"/>
        <v>7.2</v>
      </c>
      <c r="I37" s="360" t="str">
        <f>IFERROR(IF(INDEX(ORÇAMENTO!$A:$A,MATCH($A37,ORÇAMENTO!$A:$A,0),1)=A37,"SIM"),"NÃO")</f>
        <v>NÃO</v>
      </c>
    </row>
    <row r="38" spans="1:9" hidden="1" x14ac:dyDescent="0.2">
      <c r="A38" s="318" t="str">
        <f t="shared" si="1"/>
        <v>SICRO</v>
      </c>
      <c r="B38" s="352" t="s">
        <v>26256</v>
      </c>
      <c r="C38" s="353"/>
      <c r="D38" s="359" t="s">
        <v>26212</v>
      </c>
      <c r="E38" s="360" t="s">
        <v>26154</v>
      </c>
      <c r="F38" s="361">
        <v>1.63</v>
      </c>
      <c r="G38" s="357">
        <v>0</v>
      </c>
      <c r="H38" s="358">
        <f t="shared" si="3"/>
        <v>1.63</v>
      </c>
      <c r="I38" s="360" t="str">
        <f>IFERROR(IF(INDEX(ORÇAMENTO!$A:$A,MATCH($A38,ORÇAMENTO!$A:$A,0),1)=A38,"SIM"),"NÃO")</f>
        <v>NÃO</v>
      </c>
    </row>
    <row r="39" spans="1:9" hidden="1" x14ac:dyDescent="0.2">
      <c r="A39" s="318" t="str">
        <f t="shared" si="1"/>
        <v>SICRO4915712</v>
      </c>
      <c r="B39" s="352" t="s">
        <v>26256</v>
      </c>
      <c r="C39" s="353">
        <v>4915712</v>
      </c>
      <c r="D39" s="354" t="s">
        <v>26220</v>
      </c>
      <c r="E39" s="355" t="s">
        <v>113</v>
      </c>
      <c r="F39" s="356">
        <v>17.95</v>
      </c>
      <c r="G39" s="357">
        <v>0</v>
      </c>
      <c r="H39" s="358">
        <f t="shared" si="3"/>
        <v>17.95</v>
      </c>
      <c r="I39" s="355" t="str">
        <f>IFERROR(IF(INDEX(ORÇAMENTO!$A:$A,MATCH($A39,ORÇAMENTO!$A:$A,0),1)=A39,"SIM"),"NÃO")</f>
        <v>NÃO</v>
      </c>
    </row>
    <row r="40" spans="1:9" hidden="1" x14ac:dyDescent="0.2">
      <c r="A40" s="318" t="str">
        <f t="shared" si="1"/>
        <v>SICRO4915713</v>
      </c>
      <c r="B40" s="352" t="s">
        <v>26256</v>
      </c>
      <c r="C40" s="353">
        <v>4915713</v>
      </c>
      <c r="D40" s="354" t="s">
        <v>26219</v>
      </c>
      <c r="E40" s="355" t="s">
        <v>113</v>
      </c>
      <c r="F40" s="356">
        <v>53.84</v>
      </c>
      <c r="G40" s="357">
        <v>0</v>
      </c>
      <c r="H40" s="358">
        <f t="shared" si="3"/>
        <v>53.84</v>
      </c>
      <c r="I40" s="355" t="str">
        <f>IFERROR(IF(INDEX(ORÇAMENTO!$A:$A,MATCH($A40,ORÇAMENTO!$A:$A,0),1)=A40,"SIM"),"NÃO")</f>
        <v>NÃO</v>
      </c>
    </row>
    <row r="41" spans="1:9" hidden="1" x14ac:dyDescent="0.2">
      <c r="A41" s="318" t="str">
        <f t="shared" ref="A41" si="9">CONCATENATE(B41,C41)</f>
        <v>SICRO4915744</v>
      </c>
      <c r="B41" s="352" t="s">
        <v>26256</v>
      </c>
      <c r="C41" s="353">
        <v>4915744</v>
      </c>
      <c r="D41" s="354" t="s">
        <v>26259</v>
      </c>
      <c r="E41" s="355" t="s">
        <v>118</v>
      </c>
      <c r="F41" s="356">
        <v>0.61</v>
      </c>
      <c r="G41" s="357">
        <v>0</v>
      </c>
      <c r="H41" s="358">
        <f t="shared" si="3"/>
        <v>0.61</v>
      </c>
      <c r="I41" s="355" t="str">
        <f>IFERROR(IF(INDEX(ORÇAMENTO!$A:$A,MATCH($A41,ORÇAMENTO!$A:$A,0),1)=A41,"SIM"),"NÃO")</f>
        <v>NÃO</v>
      </c>
    </row>
    <row r="42" spans="1:9" hidden="1" x14ac:dyDescent="0.2">
      <c r="A42" s="318" t="str">
        <f t="shared" si="1"/>
        <v>SICRO5502985</v>
      </c>
      <c r="B42" s="352" t="s">
        <v>26256</v>
      </c>
      <c r="C42" s="353">
        <v>5502985</v>
      </c>
      <c r="D42" s="354" t="s">
        <v>26213</v>
      </c>
      <c r="E42" s="355" t="s">
        <v>118</v>
      </c>
      <c r="F42" s="356">
        <v>0.32</v>
      </c>
      <c r="G42" s="357">
        <v>0</v>
      </c>
      <c r="H42" s="358">
        <f t="shared" si="3"/>
        <v>0.32</v>
      </c>
      <c r="I42" s="355" t="str">
        <f>IFERROR(IF(INDEX(ORÇAMENTO!$A:$A,MATCH($A42,ORÇAMENTO!$A:$A,0),1)=A42,"SIM"),"NÃO")</f>
        <v>NÃO</v>
      </c>
    </row>
    <row r="43" spans="1:9" ht="25.5" x14ac:dyDescent="0.2">
      <c r="A43" s="318" t="str">
        <f t="shared" ref="A43" si="10">CONCATENATE(B43,C43)</f>
        <v>SICRO5901640</v>
      </c>
      <c r="B43" s="352" t="s">
        <v>26256</v>
      </c>
      <c r="C43" s="353">
        <v>5901640</v>
      </c>
      <c r="D43" s="354" t="s">
        <v>26316</v>
      </c>
      <c r="E43" s="355" t="s">
        <v>26153</v>
      </c>
      <c r="F43" s="356">
        <v>0.31</v>
      </c>
      <c r="G43" s="357">
        <v>0</v>
      </c>
      <c r="H43" s="358">
        <f t="shared" si="3"/>
        <v>0.31</v>
      </c>
      <c r="I43" s="355" t="str">
        <f>IFERROR(IF(INDEX(ORÇAMENTO!$A:$A,MATCH($A43,ORÇAMENTO!$A:$A,0),1)=A43,"SIM"),"NÃO")</f>
        <v>SIM</v>
      </c>
    </row>
    <row r="44" spans="1:9" ht="25.5" x14ac:dyDescent="0.2">
      <c r="A44" s="318" t="str">
        <f t="shared" si="1"/>
        <v>SICRO5914351</v>
      </c>
      <c r="B44" s="352" t="s">
        <v>26256</v>
      </c>
      <c r="C44" s="353">
        <v>5914351</v>
      </c>
      <c r="D44" s="359" t="s">
        <v>26325</v>
      </c>
      <c r="E44" s="360" t="s">
        <v>26154</v>
      </c>
      <c r="F44" s="361">
        <v>1.39</v>
      </c>
      <c r="G44" s="357">
        <v>0</v>
      </c>
      <c r="H44" s="358">
        <f t="shared" si="3"/>
        <v>1.39</v>
      </c>
      <c r="I44" s="360" t="str">
        <f>IFERROR(IF(INDEX(ORÇAMENTO!$A:$A,MATCH($A44,ORÇAMENTO!$A:$A,0),1)=A44,"SIM"),"NÃO")</f>
        <v>SIM</v>
      </c>
    </row>
    <row r="45" spans="1:9" hidden="1" x14ac:dyDescent="0.2">
      <c r="A45" s="318" t="str">
        <f t="shared" ref="A45:A47" si="11">CONCATENATE(B45,C45)</f>
        <v>SICRO5914389</v>
      </c>
      <c r="B45" s="352" t="s">
        <v>26256</v>
      </c>
      <c r="C45" s="353">
        <v>5914389</v>
      </c>
      <c r="D45" s="359" t="s">
        <v>26157</v>
      </c>
      <c r="E45" s="360" t="s">
        <v>26153</v>
      </c>
      <c r="F45" s="361">
        <v>0.4</v>
      </c>
      <c r="G45" s="357">
        <v>0</v>
      </c>
      <c r="H45" s="358">
        <f t="shared" si="3"/>
        <v>0.4</v>
      </c>
      <c r="I45" s="360" t="str">
        <f>IFERROR(IF(INDEX(ORÇAMENTO!$A:$A,MATCH($A45,ORÇAMENTO!$A:$A,0),1)=A45,"SIM"),"NÃO")</f>
        <v>NÃO</v>
      </c>
    </row>
    <row r="46" spans="1:9" hidden="1" x14ac:dyDescent="0.2">
      <c r="A46" s="318" t="str">
        <f t="shared" si="11"/>
        <v>SICRO5915321</v>
      </c>
      <c r="B46" s="352" t="s">
        <v>26256</v>
      </c>
      <c r="C46" s="353">
        <v>5915321</v>
      </c>
      <c r="D46" s="359" t="s">
        <v>26152</v>
      </c>
      <c r="E46" s="360" t="s">
        <v>26153</v>
      </c>
      <c r="F46" s="361">
        <v>0.28999999999999998</v>
      </c>
      <c r="G46" s="357">
        <v>0</v>
      </c>
      <c r="H46" s="358">
        <f t="shared" si="3"/>
        <v>0.28999999999999998</v>
      </c>
      <c r="I46" s="360" t="str">
        <f>IFERROR(IF(INDEX(ORÇAMENTO!$A:$A,MATCH($A46,ORÇAMENTO!$A:$A,0),1)=A46,"SIM"),"NÃO")</f>
        <v>NÃO</v>
      </c>
    </row>
    <row r="47" spans="1:9" ht="30" customHeight="1" x14ac:dyDescent="0.2">
      <c r="A47" s="318" t="str">
        <f t="shared" si="11"/>
        <v>SICRO5212556</v>
      </c>
      <c r="B47" s="352" t="s">
        <v>26256</v>
      </c>
      <c r="C47" s="353">
        <v>5212556</v>
      </c>
      <c r="D47" s="359" t="s">
        <v>26360</v>
      </c>
      <c r="E47" s="360" t="s">
        <v>8</v>
      </c>
      <c r="F47" s="361">
        <v>44.24</v>
      </c>
      <c r="G47" s="357">
        <v>0</v>
      </c>
      <c r="H47" s="358">
        <f t="shared" si="3"/>
        <v>44.24</v>
      </c>
      <c r="I47" s="360" t="str">
        <f>IFERROR(IF(INDEX(ORÇAMENTO!$A:$A,MATCH($A47,ORÇAMENTO!$A:$A,0),1)=A47,"SIM"),"NÃO")</f>
        <v>SIM</v>
      </c>
    </row>
    <row r="48" spans="1:9" ht="30" customHeight="1" x14ac:dyDescent="0.2">
      <c r="A48" s="318" t="str">
        <f t="shared" si="1"/>
        <v>SICRO1917680</v>
      </c>
      <c r="B48" s="352" t="s">
        <v>26256</v>
      </c>
      <c r="C48" s="353">
        <v>1917680</v>
      </c>
      <c r="D48" s="359" t="s">
        <v>26342</v>
      </c>
      <c r="E48" s="360" t="s">
        <v>113</v>
      </c>
      <c r="F48" s="361">
        <v>1.65</v>
      </c>
      <c r="G48" s="357">
        <v>0</v>
      </c>
      <c r="H48" s="358">
        <f t="shared" si="3"/>
        <v>1.65</v>
      </c>
      <c r="I48" s="360" t="str">
        <f>IFERROR(IF(INDEX(ORÇAMENTO!$A:$A,MATCH($A48,ORÇAMENTO!$A:$A,0),1)=A48,"SIM"),"NÃO")</f>
        <v>SIM</v>
      </c>
    </row>
    <row r="49" spans="1:9" ht="26.25" hidden="1" thickBot="1" x14ac:dyDescent="0.25">
      <c r="A49" s="318" t="str">
        <f t="shared" si="1"/>
        <v>SICRO5915407</v>
      </c>
      <c r="B49" s="362" t="s">
        <v>26256</v>
      </c>
      <c r="C49" s="363">
        <v>5915407</v>
      </c>
      <c r="D49" s="480" t="s">
        <v>26156</v>
      </c>
      <c r="E49" s="481" t="s">
        <v>26154</v>
      </c>
      <c r="F49" s="482">
        <v>1.37</v>
      </c>
      <c r="G49" s="364">
        <v>0</v>
      </c>
      <c r="H49" s="365">
        <f t="shared" si="3"/>
        <v>1.37</v>
      </c>
      <c r="I49" s="481" t="str">
        <f>IFERROR(IF(INDEX(ORÇAMENTO!$A:$A,MATCH($A49,ORÇAMENTO!$A:$A,0),1)=A49,"SIM"),"NÃO")</f>
        <v>NÃO</v>
      </c>
    </row>
  </sheetData>
  <autoFilter ref="A5:J49" xr:uid="{00000000-0009-0000-0000-000006000000}">
    <filterColumn colId="8">
      <filters>
        <filter val="SIM"/>
      </filters>
    </filterColumn>
  </autoFilter>
  <sortState xmlns:xlrd2="http://schemas.microsoft.com/office/spreadsheetml/2017/richdata2" ref="C30:H49">
    <sortCondition ref="C30:C49"/>
  </sortState>
  <mergeCells count="4">
    <mergeCell ref="C1:F1"/>
    <mergeCell ref="C2:F2"/>
    <mergeCell ref="C3:F3"/>
    <mergeCell ref="D4:F4"/>
  </mergeCells>
  <phoneticPr fontId="27" type="noConversion"/>
  <printOptions horizontalCentered="1"/>
  <pageMargins left="0.78740157480314965" right="0.39370078740157483" top="0.59055118110236227" bottom="0.59055118110236227" header="0.31496062992125984" footer="0.31496062992125984"/>
  <pageSetup paperSize="9" scale="63" orientation="landscape" r:id="rId1"/>
  <headerFooter>
    <oddFooter>&amp;R&amp;P /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14"/>
  <sheetViews>
    <sheetView workbookViewId="0">
      <selection sqref="A1:K1"/>
    </sheetView>
    <sheetView workbookViewId="1">
      <selection sqref="A1:K1"/>
    </sheetView>
  </sheetViews>
  <sheetFormatPr defaultRowHeight="20.100000000000001" customHeight="1" x14ac:dyDescent="0.25"/>
  <cols>
    <col min="1" max="11" width="8.7109375" style="306" customWidth="1"/>
    <col min="12" max="16384" width="9.140625" style="306"/>
  </cols>
  <sheetData>
    <row r="1" spans="1:11" ht="33" customHeight="1" x14ac:dyDescent="0.25">
      <c r="A1" s="802" t="s">
        <v>26262</v>
      </c>
      <c r="B1" s="803"/>
      <c r="C1" s="803"/>
      <c r="D1" s="803"/>
      <c r="E1" s="803"/>
      <c r="F1" s="803"/>
      <c r="G1" s="803"/>
      <c r="H1" s="803"/>
      <c r="I1" s="803"/>
      <c r="J1" s="803"/>
      <c r="K1" s="804"/>
    </row>
    <row r="2" spans="1:11" ht="20.100000000000001" customHeight="1" x14ac:dyDescent="0.25">
      <c r="A2" s="309"/>
      <c r="B2" s="307">
        <v>2012</v>
      </c>
      <c r="C2" s="307">
        <v>2013</v>
      </c>
      <c r="D2" s="307">
        <v>2014</v>
      </c>
      <c r="E2" s="307">
        <v>2015</v>
      </c>
      <c r="F2" s="307">
        <v>2016</v>
      </c>
      <c r="G2" s="307">
        <v>2017</v>
      </c>
      <c r="H2" s="307">
        <v>2018</v>
      </c>
      <c r="I2" s="307">
        <v>2019</v>
      </c>
      <c r="J2" s="307">
        <v>2020</v>
      </c>
      <c r="K2" s="310">
        <v>2021</v>
      </c>
    </row>
    <row r="3" spans="1:11" ht="20.100000000000001" customHeight="1" x14ac:dyDescent="0.25">
      <c r="A3" s="309" t="s">
        <v>26263</v>
      </c>
      <c r="B3" s="308">
        <v>178.82900000000001</v>
      </c>
      <c r="C3" s="308">
        <v>185.32499999999999</v>
      </c>
      <c r="D3" s="308">
        <v>192.333</v>
      </c>
      <c r="E3" s="308">
        <v>199.928</v>
      </c>
      <c r="F3" s="308">
        <v>206.78399999999999</v>
      </c>
      <c r="G3" s="308">
        <v>213.434</v>
      </c>
      <c r="H3" s="308">
        <v>220.124</v>
      </c>
      <c r="I3" s="308">
        <v>226.40899999999999</v>
      </c>
      <c r="J3" s="308">
        <v>239.08600000000001</v>
      </c>
      <c r="K3" s="311">
        <v>245.714</v>
      </c>
    </row>
    <row r="4" spans="1:11" ht="20.100000000000001" customHeight="1" x14ac:dyDescent="0.25">
      <c r="A4" s="309" t="s">
        <v>26264</v>
      </c>
      <c r="B4" s="308">
        <v>178.45599999999999</v>
      </c>
      <c r="C4" s="308">
        <v>185.47399999999999</v>
      </c>
      <c r="D4" s="308">
        <v>192.614</v>
      </c>
      <c r="E4" s="308">
        <v>200.41499999999999</v>
      </c>
      <c r="F4" s="308">
        <v>206.10300000000001</v>
      </c>
      <c r="G4" s="308">
        <v>214.39099999999999</v>
      </c>
      <c r="H4" s="308">
        <v>220.74100000000001</v>
      </c>
      <c r="I4" s="308">
        <v>226.11699999999999</v>
      </c>
      <c r="J4" s="308">
        <v>239.69</v>
      </c>
      <c r="K4" s="311"/>
    </row>
    <row r="5" spans="1:11" ht="20.100000000000001" customHeight="1" x14ac:dyDescent="0.25">
      <c r="A5" s="309" t="s">
        <v>26265</v>
      </c>
      <c r="B5" s="308">
        <v>178.73</v>
      </c>
      <c r="C5" s="308">
        <v>185.97399999999999</v>
      </c>
      <c r="D5" s="308">
        <v>192.91800000000001</v>
      </c>
      <c r="E5" s="308">
        <v>200.952</v>
      </c>
      <c r="F5" s="308">
        <v>206.392</v>
      </c>
      <c r="G5" s="308">
        <v>213.959</v>
      </c>
      <c r="H5" s="308">
        <v>221.529</v>
      </c>
      <c r="I5" s="308">
        <v>225.755</v>
      </c>
      <c r="J5" s="308">
        <v>239.613</v>
      </c>
      <c r="K5" s="311"/>
    </row>
    <row r="6" spans="1:11" ht="20.100000000000001" customHeight="1" x14ac:dyDescent="0.25">
      <c r="A6" s="309" t="s">
        <v>26266</v>
      </c>
      <c r="B6" s="308">
        <v>178.98699999999999</v>
      </c>
      <c r="C6" s="308">
        <v>186.15700000000001</v>
      </c>
      <c r="D6" s="308">
        <v>193.488</v>
      </c>
      <c r="E6" s="308">
        <v>201.065</v>
      </c>
      <c r="F6" s="308">
        <v>206.33600000000001</v>
      </c>
      <c r="G6" s="308">
        <v>215.33500000000001</v>
      </c>
      <c r="H6" s="308">
        <v>222.09</v>
      </c>
      <c r="I6" s="308">
        <v>226.119</v>
      </c>
      <c r="J6" s="308">
        <v>239.05500000000001</v>
      </c>
      <c r="K6" s="311"/>
    </row>
    <row r="7" spans="1:11" ht="20.100000000000001" customHeight="1" x14ac:dyDescent="0.25">
      <c r="A7" s="309" t="s">
        <v>26267</v>
      </c>
      <c r="B7" s="308">
        <v>180.119</v>
      </c>
      <c r="C7" s="308">
        <v>186.46700000000001</v>
      </c>
      <c r="D7" s="308">
        <v>194.13200000000001</v>
      </c>
      <c r="E7" s="308">
        <v>201.46</v>
      </c>
      <c r="F7" s="308">
        <v>206.78800000000001</v>
      </c>
      <c r="G7" s="308">
        <v>215.28399999999999</v>
      </c>
      <c r="H7" s="308">
        <v>222.637</v>
      </c>
      <c r="I7" s="308">
        <v>227.136</v>
      </c>
      <c r="J7" s="308">
        <v>239.39500000000001</v>
      </c>
      <c r="K7" s="311"/>
    </row>
    <row r="8" spans="1:11" ht="20.100000000000001" customHeight="1" x14ac:dyDescent="0.25">
      <c r="A8" s="309" t="s">
        <v>26268</v>
      </c>
      <c r="B8" s="308">
        <v>181.55799999999999</v>
      </c>
      <c r="C8" s="308">
        <v>187.994</v>
      </c>
      <c r="D8" s="308">
        <v>195.11600000000001</v>
      </c>
      <c r="E8" s="308">
        <v>201.89400000000001</v>
      </c>
      <c r="F8" s="308">
        <v>208.63800000000001</v>
      </c>
      <c r="G8" s="308">
        <v>216.17599999999999</v>
      </c>
      <c r="H8" s="308">
        <v>223.10900000000001</v>
      </c>
      <c r="I8" s="308">
        <v>229.96600000000001</v>
      </c>
      <c r="J8" s="308">
        <v>240.00299999999999</v>
      </c>
      <c r="K8" s="311"/>
    </row>
    <row r="9" spans="1:11" ht="20.100000000000001" customHeight="1" x14ac:dyDescent="0.25">
      <c r="A9" s="309" t="s">
        <v>26269</v>
      </c>
      <c r="B9" s="308">
        <v>184.512</v>
      </c>
      <c r="C9" s="308">
        <v>189.39500000000001</v>
      </c>
      <c r="D9" s="308">
        <v>195.94399999999999</v>
      </c>
      <c r="E9" s="308">
        <v>203.065</v>
      </c>
      <c r="F9" s="308">
        <v>209.86699999999999</v>
      </c>
      <c r="G9" s="308">
        <v>216.619</v>
      </c>
      <c r="H9" s="308">
        <v>223.233</v>
      </c>
      <c r="I9" s="308">
        <v>230.827</v>
      </c>
      <c r="J9" s="308">
        <v>240.929</v>
      </c>
      <c r="K9" s="311"/>
    </row>
    <row r="10" spans="1:11" ht="20.100000000000001" customHeight="1" x14ac:dyDescent="0.25">
      <c r="A10" s="309" t="s">
        <v>26270</v>
      </c>
      <c r="B10" s="308">
        <v>184.67500000000001</v>
      </c>
      <c r="C10" s="308">
        <v>190.32499999999999</v>
      </c>
      <c r="D10" s="308">
        <v>197.363</v>
      </c>
      <c r="E10" s="308">
        <v>204.333</v>
      </c>
      <c r="F10" s="308">
        <v>210.21199999999999</v>
      </c>
      <c r="G10" s="308">
        <v>216.648</v>
      </c>
      <c r="H10" s="308">
        <v>223.328</v>
      </c>
      <c r="I10" s="308">
        <v>230.78299999999999</v>
      </c>
      <c r="J10" s="308">
        <v>242.10300000000001</v>
      </c>
      <c r="K10" s="311"/>
    </row>
    <row r="11" spans="1:11" ht="20.100000000000001" customHeight="1" x14ac:dyDescent="0.25">
      <c r="A11" s="309" t="s">
        <v>26271</v>
      </c>
      <c r="B11" s="308">
        <v>184.971</v>
      </c>
      <c r="C11" s="308">
        <v>190.298</v>
      </c>
      <c r="D11" s="308">
        <v>198.27099999999999</v>
      </c>
      <c r="E11" s="308">
        <v>204.68</v>
      </c>
      <c r="F11" s="308">
        <v>210.386</v>
      </c>
      <c r="G11" s="308">
        <v>216.929</v>
      </c>
      <c r="H11" s="308">
        <v>223.666</v>
      </c>
      <c r="I11" s="308">
        <v>231.01900000000001</v>
      </c>
      <c r="J11" s="308">
        <v>243.71799999999999</v>
      </c>
      <c r="K11" s="311"/>
    </row>
    <row r="12" spans="1:11" ht="20.100000000000001" customHeight="1" x14ac:dyDescent="0.25">
      <c r="A12" s="309" t="s">
        <v>26272</v>
      </c>
      <c r="B12" s="308">
        <v>184.59200000000001</v>
      </c>
      <c r="C12" s="308">
        <v>190.54</v>
      </c>
      <c r="D12" s="308">
        <v>198.648</v>
      </c>
      <c r="E12" s="308">
        <v>204.73699999999999</v>
      </c>
      <c r="F12" s="308">
        <v>211.327</v>
      </c>
      <c r="G12" s="308">
        <v>217.65100000000001</v>
      </c>
      <c r="H12" s="308">
        <v>224.273</v>
      </c>
      <c r="I12" s="308">
        <v>231.095</v>
      </c>
      <c r="J12" s="308">
        <v>244.381</v>
      </c>
      <c r="K12" s="311"/>
    </row>
    <row r="13" spans="1:11" ht="20.100000000000001" customHeight="1" x14ac:dyDescent="0.25">
      <c r="A13" s="309" t="s">
        <v>26273</v>
      </c>
      <c r="B13" s="308">
        <v>184.67099999999999</v>
      </c>
      <c r="C13" s="308">
        <v>190.87200000000001</v>
      </c>
      <c r="D13" s="308">
        <v>199.03700000000001</v>
      </c>
      <c r="E13" s="308">
        <v>205.26300000000001</v>
      </c>
      <c r="F13" s="308">
        <v>211.32499999999999</v>
      </c>
      <c r="G13" s="308">
        <v>218.05799999999999</v>
      </c>
      <c r="H13" s="308">
        <v>225.13</v>
      </c>
      <c r="I13" s="308">
        <v>234.64699999999999</v>
      </c>
      <c r="J13" s="308">
        <v>244.83799999999999</v>
      </c>
      <c r="K13" s="311"/>
    </row>
    <row r="14" spans="1:11" ht="20.100000000000001" customHeight="1" thickBot="1" x14ac:dyDescent="0.3">
      <c r="A14" s="312" t="s">
        <v>26274</v>
      </c>
      <c r="B14" s="313">
        <v>185.184</v>
      </c>
      <c r="C14" s="313">
        <v>191.59800000000001</v>
      </c>
      <c r="D14" s="313">
        <v>199.559</v>
      </c>
      <c r="E14" s="313">
        <v>205.53399999999999</v>
      </c>
      <c r="F14" s="313">
        <v>212.13200000000001</v>
      </c>
      <c r="G14" s="313">
        <v>218.489</v>
      </c>
      <c r="H14" s="313">
        <v>225.392</v>
      </c>
      <c r="I14" s="313">
        <v>236.55</v>
      </c>
      <c r="J14" s="313">
        <v>245.291</v>
      </c>
      <c r="K14" s="314"/>
    </row>
  </sheetData>
  <mergeCells count="1">
    <mergeCell ref="A1:K1"/>
  </mergeCells>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1" tint="4.9989318521683403E-2"/>
  </sheetPr>
  <dimension ref="A1:I38"/>
  <sheetViews>
    <sheetView workbookViewId="0">
      <selection activeCell="K1" sqref="K1"/>
    </sheetView>
    <sheetView view="pageBreakPreview" zoomScale="60" zoomScaleNormal="100" workbookViewId="1">
      <selection activeCell="A36" sqref="A36:I36"/>
    </sheetView>
  </sheetViews>
  <sheetFormatPr defaultColWidth="18.42578125" defaultRowHeight="15" outlineLevelRow="1" x14ac:dyDescent="0.25"/>
  <cols>
    <col min="1" max="2" width="10.140625" customWidth="1"/>
    <col min="3" max="3" width="30.7109375" customWidth="1"/>
    <col min="4" max="8" width="12.7109375" customWidth="1"/>
    <col min="9" max="9" width="12.7109375" style="59" customWidth="1"/>
  </cols>
  <sheetData>
    <row r="1" spans="1:9" ht="99.95" customHeight="1" thickBot="1" x14ac:dyDescent="0.3">
      <c r="A1" s="832"/>
      <c r="B1" s="833"/>
      <c r="C1" s="833"/>
      <c r="D1" s="833"/>
      <c r="E1" s="833"/>
      <c r="F1" s="833"/>
      <c r="G1" s="833"/>
      <c r="H1" s="833"/>
      <c r="I1" s="834"/>
    </row>
    <row r="2" spans="1:9" x14ac:dyDescent="0.25">
      <c r="A2" s="511" t="s">
        <v>28</v>
      </c>
      <c r="B2" s="813" t="s">
        <v>29</v>
      </c>
      <c r="C2" s="813"/>
      <c r="D2" s="813"/>
      <c r="E2" s="813"/>
      <c r="F2" s="813"/>
      <c r="G2" s="813"/>
      <c r="H2" s="512" t="s">
        <v>31</v>
      </c>
      <c r="I2" s="513" t="s">
        <v>32</v>
      </c>
    </row>
    <row r="3" spans="1:9" ht="55.5" customHeight="1" x14ac:dyDescent="0.25">
      <c r="A3" s="528">
        <v>1</v>
      </c>
      <c r="B3" s="814" t="s">
        <v>26392</v>
      </c>
      <c r="C3" s="814"/>
      <c r="D3" s="814"/>
      <c r="E3" s="814"/>
      <c r="F3" s="814"/>
      <c r="G3" s="814"/>
      <c r="H3" s="529" t="s">
        <v>113</v>
      </c>
      <c r="I3" s="530">
        <f>I35</f>
        <v>9.7799999999999994</v>
      </c>
    </row>
    <row r="4" spans="1:9" outlineLevel="1" x14ac:dyDescent="0.25">
      <c r="A4" s="815" t="s">
        <v>26393</v>
      </c>
      <c r="B4" s="816"/>
      <c r="C4" s="816"/>
      <c r="D4" s="816"/>
      <c r="E4" s="816"/>
      <c r="F4" s="816"/>
      <c r="G4" s="816"/>
      <c r="H4" s="816"/>
      <c r="I4" s="817"/>
    </row>
    <row r="5" spans="1:9" ht="22.5" outlineLevel="1" x14ac:dyDescent="0.25">
      <c r="A5" s="517" t="s">
        <v>26416</v>
      </c>
      <c r="B5" s="518" t="s">
        <v>26417</v>
      </c>
      <c r="C5" s="820" t="s">
        <v>26418</v>
      </c>
      <c r="D5" s="821"/>
      <c r="E5" s="822"/>
      <c r="F5" s="521" t="s">
        <v>26419</v>
      </c>
      <c r="G5" s="521" t="s">
        <v>26420</v>
      </c>
      <c r="H5" s="521" t="s">
        <v>26422</v>
      </c>
      <c r="I5" s="532" t="s">
        <v>26423</v>
      </c>
    </row>
    <row r="6" spans="1:9" outlineLevel="1" x14ac:dyDescent="0.25">
      <c r="A6" s="515"/>
      <c r="B6" s="60"/>
      <c r="C6" s="823"/>
      <c r="D6" s="824"/>
      <c r="E6" s="825"/>
      <c r="F6" s="60"/>
      <c r="G6" s="60"/>
      <c r="H6" s="60"/>
      <c r="I6" s="509">
        <f>ROUND(H6*G6,2)</f>
        <v>0</v>
      </c>
    </row>
    <row r="7" spans="1:9" outlineLevel="1" x14ac:dyDescent="0.25">
      <c r="A7" s="818" t="s">
        <v>35</v>
      </c>
      <c r="B7" s="819"/>
      <c r="C7" s="819"/>
      <c r="D7" s="819"/>
      <c r="E7" s="819"/>
      <c r="F7" s="819"/>
      <c r="G7" s="819"/>
      <c r="H7" s="819"/>
      <c r="I7" s="516">
        <f>SUM(I6:I6)</f>
        <v>0</v>
      </c>
    </row>
    <row r="8" spans="1:9" outlineLevel="1" x14ac:dyDescent="0.25">
      <c r="A8" s="815" t="s">
        <v>26403</v>
      </c>
      <c r="B8" s="816"/>
      <c r="C8" s="816"/>
      <c r="D8" s="816"/>
      <c r="E8" s="816"/>
      <c r="F8" s="816"/>
      <c r="G8" s="816"/>
      <c r="H8" s="816"/>
      <c r="I8" s="817"/>
    </row>
    <row r="9" spans="1:9" outlineLevel="1" x14ac:dyDescent="0.25">
      <c r="A9" s="809" t="s">
        <v>26416</v>
      </c>
      <c r="B9" s="807" t="s">
        <v>26417</v>
      </c>
      <c r="C9" s="812" t="s">
        <v>26418</v>
      </c>
      <c r="D9" s="807" t="s">
        <v>26419</v>
      </c>
      <c r="E9" s="820" t="s">
        <v>26428</v>
      </c>
      <c r="F9" s="822"/>
      <c r="G9" s="826" t="s">
        <v>26422</v>
      </c>
      <c r="H9" s="827"/>
      <c r="I9" s="828" t="s">
        <v>26424</v>
      </c>
    </row>
    <row r="10" spans="1:9" outlineLevel="1" x14ac:dyDescent="0.25">
      <c r="A10" s="810"/>
      <c r="B10" s="808"/>
      <c r="C10" s="812"/>
      <c r="D10" s="808"/>
      <c r="E10" s="518" t="s">
        <v>26429</v>
      </c>
      <c r="F10" s="519" t="s">
        <v>26427</v>
      </c>
      <c r="G10" s="519" t="s">
        <v>26425</v>
      </c>
      <c r="H10" s="514" t="s">
        <v>26426</v>
      </c>
      <c r="I10" s="829"/>
    </row>
    <row r="11" spans="1:9" ht="22.5" outlineLevel="1" x14ac:dyDescent="0.25">
      <c r="A11" s="520" t="s">
        <v>26256</v>
      </c>
      <c r="B11" s="60" t="s">
        <v>26394</v>
      </c>
      <c r="C11" s="523" t="s">
        <v>26402</v>
      </c>
      <c r="D11" s="522">
        <v>2</v>
      </c>
      <c r="E11" s="524">
        <v>0.87</v>
      </c>
      <c r="F11" s="524">
        <v>0.13</v>
      </c>
      <c r="G11" s="524">
        <v>24.409600000000001</v>
      </c>
      <c r="H11" s="524">
        <v>22.540299999999998</v>
      </c>
      <c r="I11" s="533">
        <f>D11*((E11*G11)+(F11*H11))</f>
        <v>48.333182000000001</v>
      </c>
    </row>
    <row r="12" spans="1:9" ht="33.75" outlineLevel="1" x14ac:dyDescent="0.25">
      <c r="A12" s="520" t="s">
        <v>26256</v>
      </c>
      <c r="B12" s="60" t="s">
        <v>26395</v>
      </c>
      <c r="C12" s="523" t="s">
        <v>26401</v>
      </c>
      <c r="D12" s="522">
        <v>1</v>
      </c>
      <c r="E12" s="524">
        <v>1</v>
      </c>
      <c r="F12" s="524">
        <v>0</v>
      </c>
      <c r="G12" s="524">
        <v>184.50210000000001</v>
      </c>
      <c r="H12" s="524">
        <v>85.404499999999999</v>
      </c>
      <c r="I12" s="533">
        <f>D12*((E12*G12)+(F12*H12))</f>
        <v>184.50210000000001</v>
      </c>
    </row>
    <row r="13" spans="1:9" ht="22.5" outlineLevel="1" x14ac:dyDescent="0.25">
      <c r="A13" s="520" t="s">
        <v>26256</v>
      </c>
      <c r="B13" s="502" t="s">
        <v>26396</v>
      </c>
      <c r="C13" s="523" t="s">
        <v>26400</v>
      </c>
      <c r="D13" s="522">
        <v>1</v>
      </c>
      <c r="E13" s="524">
        <v>1</v>
      </c>
      <c r="F13" s="524">
        <v>0</v>
      </c>
      <c r="G13" s="524">
        <v>31.001999999999999</v>
      </c>
      <c r="H13" s="524">
        <v>25.411300000000001</v>
      </c>
      <c r="I13" s="533">
        <f>D13*((E13*G13)+(F13*H13))</f>
        <v>31.001999999999999</v>
      </c>
    </row>
    <row r="14" spans="1:9" outlineLevel="1" x14ac:dyDescent="0.25">
      <c r="A14" s="520" t="s">
        <v>26256</v>
      </c>
      <c r="B14" s="502" t="s">
        <v>26397</v>
      </c>
      <c r="C14" s="523" t="s">
        <v>26399</v>
      </c>
      <c r="D14" s="522">
        <v>2</v>
      </c>
      <c r="E14" s="524">
        <v>0.87</v>
      </c>
      <c r="F14" s="524">
        <v>0.13</v>
      </c>
      <c r="G14" s="524">
        <v>302.60789999999997</v>
      </c>
      <c r="H14" s="524">
        <v>130.0017</v>
      </c>
      <c r="I14" s="533">
        <f>D14*((E14*G14)+(F14*H14))</f>
        <v>560.33818799999995</v>
      </c>
    </row>
    <row r="15" spans="1:9" outlineLevel="1" x14ac:dyDescent="0.25">
      <c r="A15" s="818" t="s">
        <v>38</v>
      </c>
      <c r="B15" s="819"/>
      <c r="C15" s="819"/>
      <c r="D15" s="819"/>
      <c r="E15" s="819"/>
      <c r="F15" s="819"/>
      <c r="G15" s="819"/>
      <c r="H15" s="819"/>
      <c r="I15" s="516">
        <f>SUM(I11:I14)</f>
        <v>824.1754699999999</v>
      </c>
    </row>
    <row r="16" spans="1:9" outlineLevel="1" x14ac:dyDescent="0.25">
      <c r="A16" s="830" t="s">
        <v>26398</v>
      </c>
      <c r="B16" s="831"/>
      <c r="C16" s="831"/>
      <c r="D16" s="831"/>
      <c r="E16" s="831"/>
      <c r="F16" s="831"/>
      <c r="G16" s="831"/>
      <c r="H16" s="831"/>
      <c r="I16" s="526">
        <v>84.24</v>
      </c>
    </row>
    <row r="17" spans="1:9" outlineLevel="1" x14ac:dyDescent="0.25">
      <c r="A17" s="830" t="s">
        <v>26405</v>
      </c>
      <c r="B17" s="831"/>
      <c r="C17" s="831"/>
      <c r="D17" s="831"/>
      <c r="E17" s="831"/>
      <c r="F17" s="831"/>
      <c r="G17" s="831"/>
      <c r="H17" s="831"/>
      <c r="I17" s="526">
        <f>I15/I16</f>
        <v>9.7836594254510914</v>
      </c>
    </row>
    <row r="18" spans="1:9" outlineLevel="1" x14ac:dyDescent="0.25">
      <c r="A18" s="815" t="s">
        <v>26404</v>
      </c>
      <c r="B18" s="816"/>
      <c r="C18" s="816"/>
      <c r="D18" s="816"/>
      <c r="E18" s="816"/>
      <c r="F18" s="816"/>
      <c r="G18" s="816"/>
      <c r="H18" s="816"/>
      <c r="I18" s="817"/>
    </row>
    <row r="19" spans="1:9" outlineLevel="1" x14ac:dyDescent="0.25">
      <c r="A19" s="517" t="s">
        <v>26416</v>
      </c>
      <c r="B19" s="518" t="s">
        <v>26417</v>
      </c>
      <c r="C19" s="820" t="s">
        <v>26418</v>
      </c>
      <c r="D19" s="821"/>
      <c r="E19" s="822"/>
      <c r="F19" s="521" t="s">
        <v>26419</v>
      </c>
      <c r="G19" s="521" t="s">
        <v>26420</v>
      </c>
      <c r="H19" s="521" t="s">
        <v>26430</v>
      </c>
      <c r="I19" s="534" t="s">
        <v>26421</v>
      </c>
    </row>
    <row r="20" spans="1:9" outlineLevel="1" x14ac:dyDescent="0.25">
      <c r="A20" s="520"/>
      <c r="B20" s="502"/>
      <c r="C20" s="837"/>
      <c r="D20" s="838"/>
      <c r="E20" s="839"/>
      <c r="F20" s="522"/>
      <c r="G20" s="522"/>
      <c r="H20" s="522"/>
      <c r="I20" s="533"/>
    </row>
    <row r="21" spans="1:9" outlineLevel="1" x14ac:dyDescent="0.25">
      <c r="A21" s="818" t="s">
        <v>39</v>
      </c>
      <c r="B21" s="819"/>
      <c r="C21" s="819"/>
      <c r="D21" s="819"/>
      <c r="E21" s="819"/>
      <c r="F21" s="819"/>
      <c r="G21" s="819"/>
      <c r="H21" s="819"/>
      <c r="I21" s="516">
        <f>SUM(I20:I20)</f>
        <v>0</v>
      </c>
    </row>
    <row r="22" spans="1:9" outlineLevel="1" x14ac:dyDescent="0.25">
      <c r="A22" s="815" t="s">
        <v>26406</v>
      </c>
      <c r="B22" s="816"/>
      <c r="C22" s="816"/>
      <c r="D22" s="816"/>
      <c r="E22" s="816"/>
      <c r="F22" s="816"/>
      <c r="G22" s="816"/>
      <c r="H22" s="816"/>
      <c r="I22" s="817"/>
    </row>
    <row r="23" spans="1:9" outlineLevel="1" x14ac:dyDescent="0.25">
      <c r="A23" s="517" t="s">
        <v>26416</v>
      </c>
      <c r="B23" s="518" t="s">
        <v>26417</v>
      </c>
      <c r="C23" s="820" t="s">
        <v>26418</v>
      </c>
      <c r="D23" s="821"/>
      <c r="E23" s="822"/>
      <c r="F23" s="521" t="s">
        <v>26419</v>
      </c>
      <c r="G23" s="521" t="s">
        <v>26420</v>
      </c>
      <c r="H23" s="521" t="s">
        <v>26430</v>
      </c>
      <c r="I23" s="534" t="s">
        <v>26421</v>
      </c>
    </row>
    <row r="24" spans="1:9" outlineLevel="1" x14ac:dyDescent="0.25">
      <c r="A24" s="520"/>
      <c r="B24" s="502"/>
      <c r="C24" s="837"/>
      <c r="D24" s="838"/>
      <c r="E24" s="839"/>
      <c r="F24" s="522"/>
      <c r="G24" s="522"/>
      <c r="H24" s="522"/>
      <c r="I24" s="533"/>
    </row>
    <row r="25" spans="1:9" outlineLevel="1" x14ac:dyDescent="0.25">
      <c r="A25" s="818" t="s">
        <v>26413</v>
      </c>
      <c r="B25" s="819"/>
      <c r="C25" s="819"/>
      <c r="D25" s="819"/>
      <c r="E25" s="819"/>
      <c r="F25" s="819"/>
      <c r="G25" s="819"/>
      <c r="H25" s="819"/>
      <c r="I25" s="516">
        <f>SUM(I24:I24)</f>
        <v>0</v>
      </c>
    </row>
    <row r="26" spans="1:9" outlineLevel="1" x14ac:dyDescent="0.25">
      <c r="A26" s="815" t="s">
        <v>26407</v>
      </c>
      <c r="B26" s="816"/>
      <c r="C26" s="816"/>
      <c r="D26" s="816"/>
      <c r="E26" s="816"/>
      <c r="F26" s="816"/>
      <c r="G26" s="816"/>
      <c r="H26" s="816"/>
      <c r="I26" s="817"/>
    </row>
    <row r="27" spans="1:9" outlineLevel="1" x14ac:dyDescent="0.25">
      <c r="A27" s="517" t="s">
        <v>26416</v>
      </c>
      <c r="B27" s="518" t="s">
        <v>26417</v>
      </c>
      <c r="C27" s="820" t="s">
        <v>26418</v>
      </c>
      <c r="D27" s="821"/>
      <c r="E27" s="822"/>
      <c r="F27" s="521" t="s">
        <v>26419</v>
      </c>
      <c r="G27" s="521" t="s">
        <v>26420</v>
      </c>
      <c r="H27" s="521" t="s">
        <v>26430</v>
      </c>
      <c r="I27" s="534" t="s">
        <v>26421</v>
      </c>
    </row>
    <row r="28" spans="1:9" outlineLevel="1" x14ac:dyDescent="0.25">
      <c r="A28" s="520"/>
      <c r="B28" s="502"/>
      <c r="C28" s="823"/>
      <c r="D28" s="824"/>
      <c r="E28" s="825"/>
      <c r="F28" s="522"/>
      <c r="G28" s="522"/>
      <c r="H28" s="522"/>
      <c r="I28" s="533"/>
    </row>
    <row r="29" spans="1:9" outlineLevel="1" x14ac:dyDescent="0.25">
      <c r="A29" s="818" t="s">
        <v>26414</v>
      </c>
      <c r="B29" s="819"/>
      <c r="C29" s="819"/>
      <c r="D29" s="819"/>
      <c r="E29" s="819"/>
      <c r="F29" s="819"/>
      <c r="G29" s="819"/>
      <c r="H29" s="819"/>
      <c r="I29" s="516">
        <f>SUM(I28:I28)</f>
        <v>0</v>
      </c>
    </row>
    <row r="30" spans="1:9" outlineLevel="1" x14ac:dyDescent="0.25">
      <c r="A30" s="815" t="s">
        <v>26408</v>
      </c>
      <c r="B30" s="816"/>
      <c r="C30" s="816"/>
      <c r="D30" s="816"/>
      <c r="E30" s="816"/>
      <c r="F30" s="816"/>
      <c r="G30" s="816"/>
      <c r="H30" s="816"/>
      <c r="I30" s="817"/>
    </row>
    <row r="31" spans="1:9" outlineLevel="1" x14ac:dyDescent="0.25">
      <c r="A31" s="809" t="s">
        <v>26416</v>
      </c>
      <c r="B31" s="807" t="s">
        <v>26417</v>
      </c>
      <c r="C31" s="807" t="s">
        <v>26418</v>
      </c>
      <c r="D31" s="807" t="s">
        <v>26419</v>
      </c>
      <c r="E31" s="807" t="s">
        <v>26420</v>
      </c>
      <c r="F31" s="820" t="s">
        <v>26412</v>
      </c>
      <c r="G31" s="821"/>
      <c r="H31" s="822"/>
      <c r="I31" s="835" t="s">
        <v>26421</v>
      </c>
    </row>
    <row r="32" spans="1:9" outlineLevel="1" x14ac:dyDescent="0.25">
      <c r="A32" s="810"/>
      <c r="B32" s="808"/>
      <c r="C32" s="808"/>
      <c r="D32" s="808"/>
      <c r="E32" s="808"/>
      <c r="F32" s="521" t="s">
        <v>26409</v>
      </c>
      <c r="G32" s="521" t="s">
        <v>26410</v>
      </c>
      <c r="H32" s="521" t="s">
        <v>26411</v>
      </c>
      <c r="I32" s="836"/>
    </row>
    <row r="33" spans="1:9" outlineLevel="1" x14ac:dyDescent="0.25">
      <c r="A33" s="520"/>
      <c r="B33" s="502"/>
      <c r="C33" s="531"/>
      <c r="D33" s="525"/>
      <c r="E33" s="525"/>
      <c r="F33" s="522"/>
      <c r="G33" s="522"/>
      <c r="H33" s="522"/>
      <c r="I33" s="533"/>
    </row>
    <row r="34" spans="1:9" outlineLevel="1" x14ac:dyDescent="0.25">
      <c r="A34" s="818" t="s">
        <v>26415</v>
      </c>
      <c r="B34" s="819"/>
      <c r="C34" s="819"/>
      <c r="D34" s="819"/>
      <c r="E34" s="819"/>
      <c r="F34" s="819"/>
      <c r="G34" s="819"/>
      <c r="H34" s="819"/>
      <c r="I34" s="516">
        <f>SUM(I33:I33)</f>
        <v>0</v>
      </c>
    </row>
    <row r="35" spans="1:9" ht="32.25" customHeight="1" outlineLevel="1" thickBot="1" x14ac:dyDescent="0.3">
      <c r="A35" s="805" t="s">
        <v>26431</v>
      </c>
      <c r="B35" s="806"/>
      <c r="C35" s="806"/>
      <c r="D35" s="806"/>
      <c r="E35" s="806"/>
      <c r="F35" s="806"/>
      <c r="G35" s="806"/>
      <c r="H35" s="806"/>
      <c r="I35" s="527">
        <f>ROUND(I34+I29+I25+I21+I17,2)</f>
        <v>9.7799999999999994</v>
      </c>
    </row>
    <row r="36" spans="1:9" ht="27.75" customHeight="1" outlineLevel="1" x14ac:dyDescent="0.25">
      <c r="A36" s="811" t="s">
        <v>26432</v>
      </c>
      <c r="B36" s="811"/>
      <c r="C36" s="811"/>
      <c r="D36" s="811"/>
      <c r="E36" s="811"/>
      <c r="F36" s="811"/>
      <c r="G36" s="811"/>
      <c r="H36" s="811"/>
      <c r="I36" s="811"/>
    </row>
    <row r="37" spans="1:9" outlineLevel="1" x14ac:dyDescent="0.25">
      <c r="A37" s="84"/>
      <c r="B37" s="84"/>
      <c r="C37" s="575"/>
      <c r="D37" s="575"/>
      <c r="E37" s="575"/>
      <c r="F37" s="575"/>
      <c r="G37" s="575"/>
      <c r="H37" s="575"/>
      <c r="I37" s="575"/>
    </row>
    <row r="38" spans="1:9" x14ac:dyDescent="0.25">
      <c r="A38" s="61"/>
      <c r="B38" s="61"/>
      <c r="C38" s="61"/>
      <c r="D38" s="61"/>
      <c r="E38" s="61"/>
      <c r="F38" s="61"/>
      <c r="G38" s="61"/>
      <c r="H38" s="61"/>
      <c r="I38" s="510"/>
    </row>
  </sheetData>
  <mergeCells count="41">
    <mergeCell ref="C23:E23"/>
    <mergeCell ref="A17:H17"/>
    <mergeCell ref="A22:I22"/>
    <mergeCell ref="A30:I30"/>
    <mergeCell ref="A1:I1"/>
    <mergeCell ref="F31:H31"/>
    <mergeCell ref="I31:I32"/>
    <mergeCell ref="E31:E32"/>
    <mergeCell ref="D31:D32"/>
    <mergeCell ref="C31:C32"/>
    <mergeCell ref="C24:E24"/>
    <mergeCell ref="C27:E27"/>
    <mergeCell ref="C28:E28"/>
    <mergeCell ref="A25:H25"/>
    <mergeCell ref="A18:I18"/>
    <mergeCell ref="A21:H21"/>
    <mergeCell ref="C19:E19"/>
    <mergeCell ref="C20:E20"/>
    <mergeCell ref="B2:G2"/>
    <mergeCell ref="B3:G3"/>
    <mergeCell ref="A4:I4"/>
    <mergeCell ref="A8:I8"/>
    <mergeCell ref="A7:H7"/>
    <mergeCell ref="C5:E5"/>
    <mergeCell ref="C6:E6"/>
    <mergeCell ref="A35:H35"/>
    <mergeCell ref="B31:B32"/>
    <mergeCell ref="A31:A32"/>
    <mergeCell ref="A36:I36"/>
    <mergeCell ref="D9:D10"/>
    <mergeCell ref="A9:A10"/>
    <mergeCell ref="B9:B10"/>
    <mergeCell ref="C9:C10"/>
    <mergeCell ref="A34:H34"/>
    <mergeCell ref="A15:H15"/>
    <mergeCell ref="E9:F9"/>
    <mergeCell ref="G9:H9"/>
    <mergeCell ref="I9:I10"/>
    <mergeCell ref="A16:H16"/>
    <mergeCell ref="A26:I26"/>
    <mergeCell ref="A29:H29"/>
  </mergeCells>
  <printOptions horizontalCentered="1"/>
  <pageMargins left="1.1811023622047245" right="0.78740157480314965" top="1.1811023622047245" bottom="0.78740157480314965" header="0.31496062992125984" footer="0.31496062992125984"/>
  <pageSetup paperSize="9" scale="62" fitToWidth="0" fitToHeight="0" orientation="portrait" r:id="rId1"/>
  <headerFooter>
    <oddFooter>&amp;R&amp;P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tint="-0.499984740745262"/>
  </sheetPr>
  <dimension ref="A1:E45"/>
  <sheetViews>
    <sheetView workbookViewId="0"/>
    <sheetView workbookViewId="1"/>
  </sheetViews>
  <sheetFormatPr defaultRowHeight="15" x14ac:dyDescent="0.25"/>
  <cols>
    <col min="1" max="1" width="15.7109375" style="73" customWidth="1"/>
    <col min="2" max="2" width="53.5703125" customWidth="1"/>
    <col min="3" max="4" width="18.7109375" style="73" customWidth="1"/>
    <col min="5" max="5" width="15.85546875" bestFit="1" customWidth="1"/>
    <col min="6" max="6" width="10.5703125" bestFit="1" customWidth="1"/>
    <col min="7" max="7" width="13.28515625" bestFit="1" customWidth="1"/>
  </cols>
  <sheetData>
    <row r="1" spans="1:5" x14ac:dyDescent="0.25">
      <c r="A1" s="169"/>
      <c r="B1" s="87"/>
      <c r="C1" s="170"/>
      <c r="D1" s="171"/>
    </row>
    <row r="2" spans="1:5" x14ac:dyDescent="0.25">
      <c r="A2" s="62"/>
      <c r="B2" s="172"/>
      <c r="C2" s="63"/>
      <c r="D2" s="64"/>
    </row>
    <row r="3" spans="1:5" ht="21" x14ac:dyDescent="0.25">
      <c r="A3" s="736" t="s">
        <v>26087</v>
      </c>
      <c r="B3" s="737"/>
      <c r="C3" s="737"/>
      <c r="D3" s="738"/>
    </row>
    <row r="4" spans="1:5" ht="30" customHeight="1" x14ac:dyDescent="0.25">
      <c r="A4" s="739"/>
      <c r="B4" s="737"/>
      <c r="C4" s="737"/>
      <c r="D4" s="738"/>
    </row>
    <row r="5" spans="1:5" ht="21" x14ac:dyDescent="0.25">
      <c r="A5" s="736" t="s">
        <v>26159</v>
      </c>
      <c r="B5" s="737"/>
      <c r="C5" s="737"/>
      <c r="D5" s="738"/>
    </row>
    <row r="6" spans="1:5" ht="21" x14ac:dyDescent="0.25">
      <c r="A6" s="736" t="s">
        <v>43</v>
      </c>
      <c r="B6" s="737"/>
      <c r="C6" s="737"/>
      <c r="D6" s="738"/>
    </row>
    <row r="7" spans="1:5" x14ac:dyDescent="0.25">
      <c r="A7" s="65"/>
      <c r="B7" s="173"/>
      <c r="C7" s="66"/>
      <c r="D7" s="67"/>
    </row>
    <row r="8" spans="1:5" ht="18" customHeight="1" x14ac:dyDescent="0.25">
      <c r="A8" s="840" t="s">
        <v>25</v>
      </c>
      <c r="B8" s="842" t="s">
        <v>44</v>
      </c>
      <c r="C8" s="842" t="s">
        <v>45</v>
      </c>
      <c r="D8" s="844"/>
    </row>
    <row r="9" spans="1:5" ht="18" customHeight="1" x14ac:dyDescent="0.25">
      <c r="A9" s="841"/>
      <c r="B9" s="843"/>
      <c r="C9" s="148" t="s">
        <v>46</v>
      </c>
      <c r="D9" s="149" t="s">
        <v>47</v>
      </c>
      <c r="E9" s="150"/>
    </row>
    <row r="10" spans="1:5" ht="21.95" customHeight="1" x14ac:dyDescent="0.25">
      <c r="A10" s="845" t="s">
        <v>48</v>
      </c>
      <c r="B10" s="846"/>
      <c r="C10" s="846"/>
      <c r="D10" s="847"/>
      <c r="E10" s="150"/>
    </row>
    <row r="11" spans="1:5" ht="18" customHeight="1" x14ac:dyDescent="0.25">
      <c r="A11" s="151" t="s">
        <v>49</v>
      </c>
      <c r="B11" s="152" t="s">
        <v>50</v>
      </c>
      <c r="C11" s="153">
        <v>0.2</v>
      </c>
      <c r="D11" s="154">
        <v>0.2</v>
      </c>
      <c r="E11" s="150"/>
    </row>
    <row r="12" spans="1:5" ht="18" customHeight="1" x14ac:dyDescent="0.25">
      <c r="A12" s="155" t="s">
        <v>51</v>
      </c>
      <c r="B12" s="156" t="s">
        <v>52</v>
      </c>
      <c r="C12" s="157">
        <v>1.4999999999999999E-2</v>
      </c>
      <c r="D12" s="158">
        <v>1.4999999999999999E-2</v>
      </c>
      <c r="E12" s="150"/>
    </row>
    <row r="13" spans="1:5" ht="18" customHeight="1" x14ac:dyDescent="0.25">
      <c r="A13" s="151" t="s">
        <v>53</v>
      </c>
      <c r="B13" s="152" t="s">
        <v>54</v>
      </c>
      <c r="C13" s="153">
        <v>0.01</v>
      </c>
      <c r="D13" s="154">
        <v>0.01</v>
      </c>
      <c r="E13" s="150"/>
    </row>
    <row r="14" spans="1:5" ht="18" customHeight="1" x14ac:dyDescent="0.25">
      <c r="A14" s="155" t="s">
        <v>55</v>
      </c>
      <c r="B14" s="156" t="s">
        <v>56</v>
      </c>
      <c r="C14" s="157">
        <v>2E-3</v>
      </c>
      <c r="D14" s="158">
        <v>2E-3</v>
      </c>
      <c r="E14" s="150"/>
    </row>
    <row r="15" spans="1:5" ht="18" customHeight="1" x14ac:dyDescent="0.25">
      <c r="A15" s="151" t="s">
        <v>57</v>
      </c>
      <c r="B15" s="152" t="s">
        <v>58</v>
      </c>
      <c r="C15" s="153">
        <v>6.0000000000000001E-3</v>
      </c>
      <c r="D15" s="154">
        <v>6.0000000000000001E-3</v>
      </c>
      <c r="E15" s="150"/>
    </row>
    <row r="16" spans="1:5" ht="18" customHeight="1" x14ac:dyDescent="0.25">
      <c r="A16" s="155" t="s">
        <v>59</v>
      </c>
      <c r="B16" s="156" t="s">
        <v>60</v>
      </c>
      <c r="C16" s="157">
        <v>2.5000000000000001E-2</v>
      </c>
      <c r="D16" s="158">
        <v>2.5000000000000001E-2</v>
      </c>
      <c r="E16" s="150"/>
    </row>
    <row r="17" spans="1:5" ht="18" customHeight="1" x14ac:dyDescent="0.25">
      <c r="A17" s="151" t="s">
        <v>61</v>
      </c>
      <c r="B17" s="152" t="s">
        <v>62</v>
      </c>
      <c r="C17" s="153">
        <v>0.03</v>
      </c>
      <c r="D17" s="154">
        <v>0.03</v>
      </c>
      <c r="E17" s="150"/>
    </row>
    <row r="18" spans="1:5" ht="18" customHeight="1" x14ac:dyDescent="0.25">
      <c r="A18" s="155" t="s">
        <v>63</v>
      </c>
      <c r="B18" s="156" t="s">
        <v>64</v>
      </c>
      <c r="C18" s="157">
        <v>0.08</v>
      </c>
      <c r="D18" s="158">
        <v>0.08</v>
      </c>
      <c r="E18" s="150"/>
    </row>
    <row r="19" spans="1:5" ht="18" customHeight="1" x14ac:dyDescent="0.25">
      <c r="A19" s="151" t="s">
        <v>65</v>
      </c>
      <c r="B19" s="152" t="s">
        <v>66</v>
      </c>
      <c r="C19" s="153">
        <v>0.01</v>
      </c>
      <c r="D19" s="154">
        <v>0.01</v>
      </c>
      <c r="E19" s="150"/>
    </row>
    <row r="20" spans="1:5" ht="18" customHeight="1" x14ac:dyDescent="0.25">
      <c r="A20" s="68" t="s">
        <v>67</v>
      </c>
      <c r="B20" s="2" t="s">
        <v>68</v>
      </c>
      <c r="C20" s="69">
        <f>SUM(C11:C19)</f>
        <v>0.37800000000000006</v>
      </c>
      <c r="D20" s="70">
        <f>SUM(D11:D19)</f>
        <v>0.37800000000000006</v>
      </c>
      <c r="E20" s="150"/>
    </row>
    <row r="21" spans="1:5" ht="21.95" customHeight="1" x14ac:dyDescent="0.25">
      <c r="A21" s="845" t="s">
        <v>69</v>
      </c>
      <c r="B21" s="846"/>
      <c r="C21" s="846"/>
      <c r="D21" s="847"/>
      <c r="E21" s="150"/>
    </row>
    <row r="22" spans="1:5" ht="18" customHeight="1" x14ac:dyDescent="0.25">
      <c r="A22" s="151" t="s">
        <v>70</v>
      </c>
      <c r="B22" s="152" t="s">
        <v>71</v>
      </c>
      <c r="C22" s="153">
        <v>0.1792</v>
      </c>
      <c r="D22" s="154" t="s">
        <v>72</v>
      </c>
      <c r="E22" s="150"/>
    </row>
    <row r="23" spans="1:5" ht="18" customHeight="1" x14ac:dyDescent="0.25">
      <c r="A23" s="155" t="s">
        <v>73</v>
      </c>
      <c r="B23" s="156" t="s">
        <v>74</v>
      </c>
      <c r="C23" s="157">
        <v>4.3099999999999999E-2</v>
      </c>
      <c r="D23" s="158" t="s">
        <v>72</v>
      </c>
      <c r="E23" s="150"/>
    </row>
    <row r="24" spans="1:5" ht="18" customHeight="1" x14ac:dyDescent="0.25">
      <c r="A24" s="151" t="s">
        <v>75</v>
      </c>
      <c r="B24" s="152" t="s">
        <v>76</v>
      </c>
      <c r="C24" s="153">
        <v>9.2999999999999992E-3</v>
      </c>
      <c r="D24" s="154">
        <v>7.1000000000000004E-3</v>
      </c>
      <c r="E24" s="150"/>
    </row>
    <row r="25" spans="1:5" ht="18" customHeight="1" x14ac:dyDescent="0.25">
      <c r="A25" s="155" t="s">
        <v>77</v>
      </c>
      <c r="B25" s="156" t="s">
        <v>78</v>
      </c>
      <c r="C25" s="157">
        <v>0.10879999999999999</v>
      </c>
      <c r="D25" s="158">
        <v>8.3299999999999999E-2</v>
      </c>
      <c r="E25" s="150"/>
    </row>
    <row r="26" spans="1:5" ht="18" customHeight="1" x14ac:dyDescent="0.25">
      <c r="A26" s="151" t="s">
        <v>79</v>
      </c>
      <c r="B26" s="152" t="s">
        <v>80</v>
      </c>
      <c r="C26" s="153">
        <v>6.9999999999999999E-4</v>
      </c>
      <c r="D26" s="154">
        <v>5.9999999999999995E-4</v>
      </c>
      <c r="E26" s="150"/>
    </row>
    <row r="27" spans="1:5" ht="18" customHeight="1" x14ac:dyDescent="0.25">
      <c r="A27" s="155" t="s">
        <v>81</v>
      </c>
      <c r="B27" s="156" t="s">
        <v>82</v>
      </c>
      <c r="C27" s="157">
        <v>7.3000000000000001E-3</v>
      </c>
      <c r="D27" s="158">
        <v>5.5999999999999999E-3</v>
      </c>
      <c r="E27" s="150"/>
    </row>
    <row r="28" spans="1:5" ht="18" customHeight="1" x14ac:dyDescent="0.25">
      <c r="A28" s="151" t="s">
        <v>83</v>
      </c>
      <c r="B28" s="152" t="s">
        <v>84</v>
      </c>
      <c r="C28" s="153">
        <v>1.3599999999999999E-2</v>
      </c>
      <c r="D28" s="154" t="s">
        <v>72</v>
      </c>
      <c r="E28" s="150"/>
    </row>
    <row r="29" spans="1:5" ht="18" customHeight="1" x14ac:dyDescent="0.25">
      <c r="A29" s="155" t="s">
        <v>85</v>
      </c>
      <c r="B29" s="156" t="s">
        <v>86</v>
      </c>
      <c r="C29" s="157">
        <v>1.1000000000000001E-3</v>
      </c>
      <c r="D29" s="158">
        <v>8.9999999999999998E-4</v>
      </c>
      <c r="E29" s="150"/>
    </row>
    <row r="30" spans="1:5" ht="18" customHeight="1" x14ac:dyDescent="0.25">
      <c r="A30" s="151" t="s">
        <v>87</v>
      </c>
      <c r="B30" s="152" t="s">
        <v>88</v>
      </c>
      <c r="C30" s="153">
        <v>9.4E-2</v>
      </c>
      <c r="D30" s="154">
        <v>7.1999999999999995E-2</v>
      </c>
      <c r="E30" s="150"/>
    </row>
    <row r="31" spans="1:5" ht="18" customHeight="1" x14ac:dyDescent="0.25">
      <c r="A31" s="155" t="s">
        <v>89</v>
      </c>
      <c r="B31" s="156" t="s">
        <v>90</v>
      </c>
      <c r="C31" s="157">
        <v>2.9999999999999997E-4</v>
      </c>
      <c r="D31" s="158">
        <v>2.0000000000000001E-4</v>
      </c>
      <c r="E31" s="150"/>
    </row>
    <row r="32" spans="1:5" ht="18" customHeight="1" x14ac:dyDescent="0.25">
      <c r="A32" s="159" t="s">
        <v>91</v>
      </c>
      <c r="B32" s="160" t="s">
        <v>68</v>
      </c>
      <c r="C32" s="161">
        <f>SUM(C22:C31)</f>
        <v>0.45739999999999997</v>
      </c>
      <c r="D32" s="162">
        <f>SUM(D22:D31)</f>
        <v>0.16969999999999999</v>
      </c>
      <c r="E32" s="150"/>
    </row>
    <row r="33" spans="1:5" ht="21.95" customHeight="1" x14ac:dyDescent="0.25">
      <c r="A33" s="845" t="s">
        <v>92</v>
      </c>
      <c r="B33" s="846"/>
      <c r="C33" s="846"/>
      <c r="D33" s="847"/>
      <c r="E33" s="150"/>
    </row>
    <row r="34" spans="1:5" ht="18" customHeight="1" x14ac:dyDescent="0.25">
      <c r="A34" s="151" t="s">
        <v>93</v>
      </c>
      <c r="B34" s="152" t="s">
        <v>94</v>
      </c>
      <c r="C34" s="153">
        <v>5.5199999999999999E-2</v>
      </c>
      <c r="D34" s="154">
        <v>4.2299999999999997E-2</v>
      </c>
      <c r="E34" s="150"/>
    </row>
    <row r="35" spans="1:5" ht="18" customHeight="1" x14ac:dyDescent="0.25">
      <c r="A35" s="155" t="s">
        <v>95</v>
      </c>
      <c r="B35" s="156" t="s">
        <v>96</v>
      </c>
      <c r="C35" s="157">
        <v>1.2999999999999999E-3</v>
      </c>
      <c r="D35" s="158">
        <v>1E-3</v>
      </c>
      <c r="E35" s="150"/>
    </row>
    <row r="36" spans="1:5" ht="18" customHeight="1" x14ac:dyDescent="0.25">
      <c r="A36" s="151" t="s">
        <v>97</v>
      </c>
      <c r="B36" s="152" t="s">
        <v>98</v>
      </c>
      <c r="C36" s="153">
        <v>4.3400000000000001E-2</v>
      </c>
      <c r="D36" s="154">
        <v>3.32E-2</v>
      </c>
      <c r="E36" s="150"/>
    </row>
    <row r="37" spans="1:5" ht="18" customHeight="1" x14ac:dyDescent="0.25">
      <c r="A37" s="155" t="s">
        <v>99</v>
      </c>
      <c r="B37" s="156" t="s">
        <v>100</v>
      </c>
      <c r="C37" s="157">
        <v>4.65E-2</v>
      </c>
      <c r="D37" s="158">
        <v>3.56E-2</v>
      </c>
      <c r="E37" s="168"/>
    </row>
    <row r="38" spans="1:5" ht="18" customHeight="1" x14ac:dyDescent="0.25">
      <c r="A38" s="163" t="s">
        <v>101</v>
      </c>
      <c r="B38" s="164" t="s">
        <v>102</v>
      </c>
      <c r="C38" s="165">
        <v>4.5999999999999999E-3</v>
      </c>
      <c r="D38" s="166">
        <v>3.5999999999999999E-3</v>
      </c>
      <c r="E38" s="150"/>
    </row>
    <row r="39" spans="1:5" ht="18" customHeight="1" x14ac:dyDescent="0.25">
      <c r="A39" s="68" t="s">
        <v>103</v>
      </c>
      <c r="B39" s="2" t="s">
        <v>68</v>
      </c>
      <c r="C39" s="69">
        <f>SUM(C34:C38)</f>
        <v>0.151</v>
      </c>
      <c r="D39" s="70">
        <f>SUM(D34:D38)</f>
        <v>0.11570000000000001</v>
      </c>
      <c r="E39" s="150"/>
    </row>
    <row r="40" spans="1:5" ht="21.95" customHeight="1" x14ac:dyDescent="0.25">
      <c r="A40" s="845" t="s">
        <v>104</v>
      </c>
      <c r="B40" s="846"/>
      <c r="C40" s="846"/>
      <c r="D40" s="847"/>
      <c r="E40" s="150"/>
    </row>
    <row r="41" spans="1:5" ht="18" customHeight="1" x14ac:dyDescent="0.25">
      <c r="A41" s="151" t="s">
        <v>105</v>
      </c>
      <c r="B41" s="152" t="s">
        <v>106</v>
      </c>
      <c r="C41" s="153">
        <v>0.1729</v>
      </c>
      <c r="D41" s="154">
        <v>6.4100000000000004E-2</v>
      </c>
      <c r="E41" s="150"/>
    </row>
    <row r="42" spans="1:5" ht="30" x14ac:dyDescent="0.25">
      <c r="A42" s="155" t="s">
        <v>107</v>
      </c>
      <c r="B42" s="167" t="s">
        <v>108</v>
      </c>
      <c r="C42" s="157">
        <v>4.8999999999999998E-3</v>
      </c>
      <c r="D42" s="158">
        <v>3.8E-3</v>
      </c>
      <c r="E42" s="150"/>
    </row>
    <row r="43" spans="1:5" ht="18" customHeight="1" x14ac:dyDescent="0.25">
      <c r="A43" s="159" t="s">
        <v>109</v>
      </c>
      <c r="B43" s="160" t="s">
        <v>68</v>
      </c>
      <c r="C43" s="161">
        <v>0.17780000000000001</v>
      </c>
      <c r="D43" s="162">
        <f>SUM(D41:D42)</f>
        <v>6.7900000000000002E-2</v>
      </c>
      <c r="E43" s="150"/>
    </row>
    <row r="44" spans="1:5" ht="24.95" customHeight="1" thickBot="1" x14ac:dyDescent="0.3">
      <c r="A44" s="848" t="s">
        <v>110</v>
      </c>
      <c r="B44" s="849"/>
      <c r="C44" s="71">
        <f>C20+C32+C39+C43</f>
        <v>1.1642000000000001</v>
      </c>
      <c r="D44" s="72">
        <f>D20+D32+D39+D43</f>
        <v>0.73130000000000006</v>
      </c>
      <c r="E44" s="150"/>
    </row>
    <row r="45" spans="1:5" ht="15.75" thickBot="1" x14ac:dyDescent="0.3">
      <c r="A45" s="174" t="s">
        <v>26097</v>
      </c>
      <c r="B45" s="85"/>
      <c r="C45" s="127"/>
      <c r="D45" s="128"/>
    </row>
  </sheetData>
  <mergeCells count="12">
    <mergeCell ref="A10:D10"/>
    <mergeCell ref="A21:D21"/>
    <mergeCell ref="A33:D33"/>
    <mergeCell ref="A40:D40"/>
    <mergeCell ref="A44:B44"/>
    <mergeCell ref="A3:D3"/>
    <mergeCell ref="A4:D4"/>
    <mergeCell ref="A5:D5"/>
    <mergeCell ref="A6:D6"/>
    <mergeCell ref="A8:A9"/>
    <mergeCell ref="B8:B9"/>
    <mergeCell ref="C8:D8"/>
  </mergeCells>
  <printOptions horizontalCentered="1"/>
  <pageMargins left="0.98425196850393704" right="0.39370078740157483" top="0.78740157480314965" bottom="0.78740157480314965" header="0.31496062992125984" footer="0.31496062992125984"/>
  <pageSetup paperSize="9" scale="82" fitToHeight="8" orientation="portrait" r:id="rId1"/>
  <headerFooter>
    <oddFooter>&amp;R&amp;P /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tint="-0.499984740745262"/>
  </sheetPr>
  <dimension ref="A1:Q24"/>
  <sheetViews>
    <sheetView workbookViewId="0"/>
    <sheetView workbookViewId="1"/>
  </sheetViews>
  <sheetFormatPr defaultColWidth="9.140625" defaultRowHeight="15" x14ac:dyDescent="0.25"/>
  <cols>
    <col min="1" max="1" width="7.7109375" style="75" customWidth="1"/>
    <col min="2" max="3" width="8.7109375" style="119" customWidth="1"/>
    <col min="4" max="4" width="17.28515625" style="119" customWidth="1"/>
    <col min="5" max="5" width="30.42578125" style="75" hidden="1" customWidth="1"/>
    <col min="6" max="6" width="6.42578125" style="75" hidden="1" customWidth="1"/>
    <col min="7" max="7" width="18.140625" style="120" hidden="1" customWidth="1"/>
    <col min="8" max="8" width="39.140625" style="75" customWidth="1"/>
    <col min="9" max="9" width="7.7109375" style="79" customWidth="1"/>
    <col min="10" max="11" width="20.7109375" style="121" customWidth="1"/>
    <col min="12" max="12" width="16.7109375" style="122" customWidth="1"/>
    <col min="13" max="13" width="16.7109375" style="121" customWidth="1"/>
    <col min="14" max="16384" width="9.140625" style="75"/>
  </cols>
  <sheetData>
    <row r="1" spans="1:17" ht="15" customHeight="1" x14ac:dyDescent="0.25">
      <c r="A1" s="86"/>
      <c r="B1" s="87"/>
      <c r="C1" s="87"/>
      <c r="D1" s="87"/>
      <c r="E1" s="87"/>
      <c r="F1" s="87"/>
      <c r="G1" s="88"/>
      <c r="H1" s="87"/>
      <c r="I1" s="89"/>
      <c r="J1" s="87"/>
      <c r="K1" s="87"/>
      <c r="L1" s="87"/>
      <c r="M1" s="90"/>
    </row>
    <row r="2" spans="1:17" s="91" customFormat="1" ht="63" customHeight="1" x14ac:dyDescent="0.15">
      <c r="A2" s="739" t="s">
        <v>26087</v>
      </c>
      <c r="B2" s="870"/>
      <c r="C2" s="870"/>
      <c r="D2" s="870"/>
      <c r="E2" s="870"/>
      <c r="F2" s="870"/>
      <c r="G2" s="870"/>
      <c r="H2" s="870"/>
      <c r="I2" s="870"/>
      <c r="J2" s="870"/>
      <c r="K2" s="870"/>
      <c r="L2" s="870"/>
      <c r="M2" s="738"/>
    </row>
    <row r="3" spans="1:17" ht="21.95" customHeight="1" x14ac:dyDescent="0.25">
      <c r="A3" s="736" t="s">
        <v>26162</v>
      </c>
      <c r="B3" s="870"/>
      <c r="C3" s="870"/>
      <c r="D3" s="870"/>
      <c r="E3" s="870"/>
      <c r="F3" s="870"/>
      <c r="G3" s="870"/>
      <c r="H3" s="870"/>
      <c r="I3" s="870"/>
      <c r="J3" s="870"/>
      <c r="K3" s="870"/>
      <c r="L3" s="870"/>
      <c r="M3" s="738"/>
    </row>
    <row r="4" spans="1:17" ht="21.95" customHeight="1" x14ac:dyDescent="0.25">
      <c r="A4" s="736" t="s">
        <v>26088</v>
      </c>
      <c r="B4" s="870"/>
      <c r="C4" s="870"/>
      <c r="D4" s="870"/>
      <c r="E4" s="870"/>
      <c r="F4" s="870"/>
      <c r="G4" s="870"/>
      <c r="H4" s="870"/>
      <c r="I4" s="870"/>
      <c r="J4" s="870"/>
      <c r="K4" s="870"/>
      <c r="L4" s="870"/>
      <c r="M4" s="738"/>
    </row>
    <row r="5" spans="1:17" ht="15" customHeight="1" thickBot="1" x14ac:dyDescent="0.3">
      <c r="A5" s="871" t="s">
        <v>26092</v>
      </c>
      <c r="B5" s="872"/>
      <c r="C5" s="872"/>
      <c r="D5" s="872"/>
      <c r="E5" s="872"/>
      <c r="F5" s="872"/>
      <c r="G5" s="872"/>
      <c r="H5" s="872"/>
      <c r="I5" s="872"/>
      <c r="J5" s="872"/>
      <c r="K5" s="872"/>
      <c r="L5" s="872"/>
      <c r="M5" s="873"/>
    </row>
    <row r="6" spans="1:17" ht="35.1" customHeight="1" x14ac:dyDescent="0.25">
      <c r="A6" s="874" t="s">
        <v>26091</v>
      </c>
      <c r="B6" s="875"/>
      <c r="C6" s="875"/>
      <c r="D6" s="875"/>
      <c r="E6" s="875"/>
      <c r="F6" s="875"/>
      <c r="G6" s="875"/>
      <c r="H6" s="875"/>
      <c r="I6" s="875"/>
      <c r="J6" s="875"/>
      <c r="K6" s="875"/>
      <c r="L6" s="875"/>
      <c r="M6" s="876"/>
    </row>
    <row r="7" spans="1:17" ht="20.100000000000001" customHeight="1" x14ac:dyDescent="0.25">
      <c r="A7" s="854" t="s">
        <v>0</v>
      </c>
      <c r="B7" s="856" t="s">
        <v>129</v>
      </c>
      <c r="C7" s="856"/>
      <c r="D7" s="856"/>
      <c r="E7" s="857" t="s">
        <v>42</v>
      </c>
      <c r="F7" s="859" t="s">
        <v>111</v>
      </c>
      <c r="G7" s="861" t="s">
        <v>130</v>
      </c>
      <c r="H7" s="856" t="s">
        <v>42</v>
      </c>
      <c r="I7" s="864" t="s">
        <v>34</v>
      </c>
      <c r="J7" s="866" t="s">
        <v>131</v>
      </c>
      <c r="K7" s="867"/>
      <c r="L7" s="868" t="s">
        <v>132</v>
      </c>
      <c r="M7" s="850" t="s">
        <v>133</v>
      </c>
    </row>
    <row r="8" spans="1:17" ht="20.100000000000001" customHeight="1" thickBot="1" x14ac:dyDescent="0.3">
      <c r="A8" s="855"/>
      <c r="B8" s="92" t="s">
        <v>36</v>
      </c>
      <c r="C8" s="92" t="s">
        <v>134</v>
      </c>
      <c r="D8" s="92" t="s">
        <v>135</v>
      </c>
      <c r="E8" s="858"/>
      <c r="F8" s="860"/>
      <c r="G8" s="862"/>
      <c r="H8" s="863"/>
      <c r="I8" s="865"/>
      <c r="J8" s="93" t="s">
        <v>36</v>
      </c>
      <c r="K8" s="93" t="s">
        <v>26090</v>
      </c>
      <c r="L8" s="869"/>
      <c r="M8" s="851"/>
    </row>
    <row r="9" spans="1:17" s="102" customFormat="1" ht="30" customHeight="1" x14ac:dyDescent="0.25">
      <c r="A9" s="95">
        <v>1</v>
      </c>
      <c r="B9" s="96" t="s">
        <v>121</v>
      </c>
      <c r="C9" s="96" t="s">
        <v>138</v>
      </c>
      <c r="D9" s="96" t="str">
        <f>B9</f>
        <v>93568</v>
      </c>
      <c r="E9" s="103" t="s">
        <v>40</v>
      </c>
      <c r="F9" s="78" t="s">
        <v>27</v>
      </c>
      <c r="G9" s="139">
        <f t="shared" ref="G9:G11" si="0">M9</f>
        <v>132.05000000000001</v>
      </c>
      <c r="H9" s="137" t="s">
        <v>18631</v>
      </c>
      <c r="I9" s="78" t="s">
        <v>137</v>
      </c>
      <c r="J9" s="99">
        <f>VLOOKUP(B9,SINAPI_07_19_SEM_DESO_SER!A:E,4,FALSE)</f>
        <v>23240.6</v>
      </c>
      <c r="K9" s="99">
        <f>24849.63*230.827/224.273</f>
        <v>25575.818506953579</v>
      </c>
      <c r="L9" s="99">
        <f>J9</f>
        <v>23240.6</v>
      </c>
      <c r="M9" s="100">
        <f>ROUND(L9/176,2)</f>
        <v>132.05000000000001</v>
      </c>
      <c r="N9" s="102">
        <v>9</v>
      </c>
      <c r="Q9" s="94"/>
    </row>
    <row r="10" spans="1:17" s="104" customFormat="1" ht="30" customHeight="1" x14ac:dyDescent="0.25">
      <c r="A10" s="129">
        <v>2</v>
      </c>
      <c r="B10" s="130" t="s">
        <v>8101</v>
      </c>
      <c r="C10" s="130"/>
      <c r="D10" s="130" t="s">
        <v>8101</v>
      </c>
      <c r="E10" s="131"/>
      <c r="F10" s="132"/>
      <c r="G10" s="133"/>
      <c r="H10" s="136" t="s">
        <v>18631</v>
      </c>
      <c r="I10" s="132" t="s">
        <v>27</v>
      </c>
      <c r="J10" s="99">
        <v>132.32</v>
      </c>
      <c r="K10" s="134"/>
      <c r="L10" s="134">
        <f>J10</f>
        <v>132.32</v>
      </c>
      <c r="M10" s="135">
        <f>L10</f>
        <v>132.32</v>
      </c>
      <c r="Q10" s="94"/>
    </row>
    <row r="11" spans="1:17" s="104" customFormat="1" ht="30" customHeight="1" x14ac:dyDescent="0.25">
      <c r="A11" s="95">
        <v>3</v>
      </c>
      <c r="B11" s="96" t="s">
        <v>120</v>
      </c>
      <c r="C11" s="96" t="s">
        <v>26093</v>
      </c>
      <c r="D11" s="96" t="str">
        <f>B11</f>
        <v>93560</v>
      </c>
      <c r="E11" s="101" t="s">
        <v>37</v>
      </c>
      <c r="F11" s="97" t="s">
        <v>27</v>
      </c>
      <c r="G11" s="98">
        <f t="shared" si="0"/>
        <v>29.3</v>
      </c>
      <c r="H11" s="137" t="s">
        <v>18623</v>
      </c>
      <c r="I11" s="78" t="s">
        <v>137</v>
      </c>
      <c r="J11" s="99">
        <f>VLOOKUP(B11,SINAPI_07_19_SEM_DESO_SER!A:E,4,FALSE)</f>
        <v>5157.0600000000004</v>
      </c>
      <c r="K11" s="99">
        <f>6498.26*230.827/224.273</f>
        <v>6688.1606837202871</v>
      </c>
      <c r="L11" s="99">
        <f>J11</f>
        <v>5157.0600000000004</v>
      </c>
      <c r="M11" s="100">
        <f>ROUND(L11/176,2)</f>
        <v>29.3</v>
      </c>
      <c r="Q11" s="94"/>
    </row>
    <row r="12" spans="1:17" s="104" customFormat="1" ht="30" customHeight="1" x14ac:dyDescent="0.25">
      <c r="A12" s="129">
        <v>4</v>
      </c>
      <c r="B12" s="130" t="s">
        <v>8096</v>
      </c>
      <c r="C12" s="130"/>
      <c r="D12" s="130" t="s">
        <v>8096</v>
      </c>
      <c r="E12" s="131"/>
      <c r="F12" s="132"/>
      <c r="G12" s="133"/>
      <c r="H12" s="136" t="s">
        <v>18623</v>
      </c>
      <c r="I12" s="132" t="s">
        <v>27</v>
      </c>
      <c r="J12" s="134">
        <v>30.14</v>
      </c>
      <c r="K12" s="134"/>
      <c r="L12" s="134">
        <f>J12</f>
        <v>30.14</v>
      </c>
      <c r="M12" s="135">
        <f>L12</f>
        <v>30.14</v>
      </c>
      <c r="Q12" s="94"/>
    </row>
    <row r="13" spans="1:17" s="104" customFormat="1" ht="30" customHeight="1" x14ac:dyDescent="0.25">
      <c r="A13" s="95">
        <v>5</v>
      </c>
      <c r="B13" s="96" t="s">
        <v>119</v>
      </c>
      <c r="C13" s="96"/>
      <c r="D13" s="96" t="s">
        <v>119</v>
      </c>
      <c r="E13" s="103"/>
      <c r="F13" s="78"/>
      <c r="G13" s="139"/>
      <c r="H13" s="137" t="s">
        <v>18534</v>
      </c>
      <c r="I13" s="78" t="s">
        <v>27</v>
      </c>
      <c r="J13" s="99">
        <v>15.09</v>
      </c>
      <c r="K13" s="99"/>
      <c r="L13" s="99">
        <f>J13</f>
        <v>15.09</v>
      </c>
      <c r="M13" s="100">
        <f>L13</f>
        <v>15.09</v>
      </c>
      <c r="Q13" s="94"/>
    </row>
    <row r="14" spans="1:17" s="104" customFormat="1" ht="30" customHeight="1" x14ac:dyDescent="0.25">
      <c r="A14" s="129">
        <v>6</v>
      </c>
      <c r="B14" s="130"/>
      <c r="C14" s="130">
        <v>20029</v>
      </c>
      <c r="D14" s="130" t="s">
        <v>26094</v>
      </c>
      <c r="E14" s="131"/>
      <c r="F14" s="132"/>
      <c r="G14" s="133"/>
      <c r="H14" s="136" t="s">
        <v>18534</v>
      </c>
      <c r="I14" s="132" t="s">
        <v>137</v>
      </c>
      <c r="J14" s="134"/>
      <c r="K14" s="134">
        <f>3896.47*230.827/224.273</f>
        <v>4010.3377610769016</v>
      </c>
      <c r="L14" s="134">
        <f>K14</f>
        <v>4010.3377610769016</v>
      </c>
      <c r="M14" s="135">
        <f>ROUND(L14/176,2)</f>
        <v>22.79</v>
      </c>
      <c r="Q14" s="94"/>
    </row>
    <row r="15" spans="1:17" s="104" customFormat="1" ht="30" customHeight="1" x14ac:dyDescent="0.25">
      <c r="A15" s="95">
        <v>7</v>
      </c>
      <c r="B15" s="96" t="s">
        <v>8039</v>
      </c>
      <c r="C15" s="96"/>
      <c r="D15" s="96" t="s">
        <v>8039</v>
      </c>
      <c r="E15" s="103"/>
      <c r="F15" s="78"/>
      <c r="G15" s="139"/>
      <c r="H15" s="137" t="s">
        <v>18566</v>
      </c>
      <c r="I15" s="78" t="s">
        <v>27</v>
      </c>
      <c r="J15" s="99">
        <v>17.96</v>
      </c>
      <c r="K15" s="99"/>
      <c r="L15" s="99">
        <f>J15</f>
        <v>17.96</v>
      </c>
      <c r="M15" s="100">
        <f>L15</f>
        <v>17.96</v>
      </c>
      <c r="Q15" s="94"/>
    </row>
    <row r="16" spans="1:17" s="104" customFormat="1" ht="30" customHeight="1" x14ac:dyDescent="0.25">
      <c r="A16" s="129">
        <v>8</v>
      </c>
      <c r="B16" s="130"/>
      <c r="C16" s="130">
        <v>20098</v>
      </c>
      <c r="D16" s="130" t="s">
        <v>26095</v>
      </c>
      <c r="E16" s="131"/>
      <c r="F16" s="132"/>
      <c r="G16" s="133"/>
      <c r="H16" s="136" t="s">
        <v>18566</v>
      </c>
      <c r="I16" s="132" t="s">
        <v>137</v>
      </c>
      <c r="J16" s="134"/>
      <c r="K16" s="134">
        <f>5215.74*230.827/224.273</f>
        <v>5368.1612007687054</v>
      </c>
      <c r="L16" s="134">
        <f>K16</f>
        <v>5368.1612007687054</v>
      </c>
      <c r="M16" s="135">
        <f>ROUND(L16/176,2)</f>
        <v>30.5</v>
      </c>
      <c r="O16" s="105"/>
      <c r="Q16" s="94"/>
    </row>
    <row r="17" spans="1:17" s="104" customFormat="1" ht="30" customHeight="1" x14ac:dyDescent="0.25">
      <c r="A17" s="95">
        <v>9</v>
      </c>
      <c r="B17" s="96" t="s">
        <v>122</v>
      </c>
      <c r="C17" s="96"/>
      <c r="D17" s="96" t="s">
        <v>122</v>
      </c>
      <c r="E17" s="103"/>
      <c r="F17" s="78"/>
      <c r="G17" s="139"/>
      <c r="H17" s="137" t="s">
        <v>18634</v>
      </c>
      <c r="I17" s="78" t="s">
        <v>27</v>
      </c>
      <c r="J17" s="99">
        <v>31.1</v>
      </c>
      <c r="K17" s="99"/>
      <c r="L17" s="99">
        <f>J17</f>
        <v>31.1</v>
      </c>
      <c r="M17" s="100">
        <f>L17</f>
        <v>31.1</v>
      </c>
      <c r="Q17" s="94"/>
    </row>
    <row r="18" spans="1:17" s="104" customFormat="1" ht="29.25" customHeight="1" thickBot="1" x14ac:dyDescent="0.3">
      <c r="A18" s="140">
        <v>10</v>
      </c>
      <c r="B18" s="141"/>
      <c r="C18" s="141">
        <v>20014</v>
      </c>
      <c r="D18" s="141" t="s">
        <v>26096</v>
      </c>
      <c r="E18" s="142"/>
      <c r="F18" s="143"/>
      <c r="G18" s="144"/>
      <c r="H18" s="147" t="s">
        <v>18634</v>
      </c>
      <c r="I18" s="143" t="s">
        <v>137</v>
      </c>
      <c r="J18" s="145"/>
      <c r="K18" s="145">
        <f>6498.26*230.827/224.273</f>
        <v>6688.1606837202871</v>
      </c>
      <c r="L18" s="145">
        <f>K18</f>
        <v>6688.1606837202871</v>
      </c>
      <c r="M18" s="146">
        <f>ROUND(L18/176,2)</f>
        <v>38</v>
      </c>
      <c r="Q18" s="94"/>
    </row>
    <row r="19" spans="1:17" ht="12.75" customHeight="1" x14ac:dyDescent="0.25">
      <c r="A19" s="106"/>
      <c r="B19" s="107"/>
      <c r="C19" s="107"/>
      <c r="D19" s="107"/>
      <c r="E19" s="108"/>
      <c r="F19" s="108"/>
      <c r="G19" s="109"/>
      <c r="H19" s="108"/>
      <c r="I19" s="106"/>
      <c r="J19" s="110"/>
      <c r="K19" s="110"/>
      <c r="L19" s="111"/>
      <c r="M19" s="110"/>
    </row>
    <row r="20" spans="1:17" x14ac:dyDescent="0.25">
      <c r="A20" s="112" t="s">
        <v>112</v>
      </c>
      <c r="B20" s="113"/>
      <c r="C20" s="113"/>
      <c r="D20" s="113"/>
      <c r="E20" s="114"/>
      <c r="F20" s="114"/>
      <c r="G20" s="115"/>
      <c r="H20" s="114"/>
      <c r="I20" s="116"/>
      <c r="J20" s="117"/>
      <c r="K20" s="117"/>
      <c r="L20" s="118"/>
      <c r="M20" s="117"/>
    </row>
    <row r="21" spans="1:17" s="76" customFormat="1" x14ac:dyDescent="0.25">
      <c r="A21" s="853" t="s">
        <v>140</v>
      </c>
      <c r="B21" s="853"/>
      <c r="C21" s="853"/>
      <c r="D21" s="853"/>
      <c r="E21" s="853"/>
      <c r="F21" s="853"/>
      <c r="G21" s="853"/>
      <c r="H21" s="853"/>
      <c r="I21" s="853"/>
      <c r="J21" s="853"/>
      <c r="K21" s="853"/>
      <c r="L21" s="853"/>
      <c r="M21" s="853"/>
    </row>
    <row r="22" spans="1:17" s="76" customFormat="1" x14ac:dyDescent="0.25">
      <c r="A22" s="852" t="s">
        <v>26127</v>
      </c>
      <c r="B22" s="852"/>
      <c r="C22" s="852"/>
      <c r="D22" s="852"/>
      <c r="E22" s="852"/>
      <c r="F22" s="852"/>
      <c r="G22" s="852"/>
      <c r="H22" s="852"/>
      <c r="I22" s="852"/>
      <c r="J22" s="852"/>
      <c r="K22" s="852"/>
      <c r="L22" s="852"/>
      <c r="M22" s="852"/>
    </row>
    <row r="23" spans="1:17" s="76" customFormat="1" x14ac:dyDescent="0.25">
      <c r="A23" s="852" t="s">
        <v>26089</v>
      </c>
      <c r="B23" s="852"/>
      <c r="C23" s="852"/>
      <c r="D23" s="852"/>
      <c r="E23" s="852"/>
      <c r="F23" s="852"/>
      <c r="G23" s="852"/>
      <c r="H23" s="852"/>
      <c r="I23" s="852"/>
      <c r="J23" s="852"/>
      <c r="K23" s="852"/>
      <c r="L23" s="852"/>
      <c r="M23" s="852"/>
    </row>
    <row r="24" spans="1:17" x14ac:dyDescent="0.25">
      <c r="A24" s="852" t="s">
        <v>26145</v>
      </c>
      <c r="B24" s="852"/>
      <c r="C24" s="852"/>
      <c r="D24" s="852"/>
      <c r="E24" s="852"/>
      <c r="F24" s="852"/>
      <c r="G24" s="852"/>
      <c r="H24" s="852"/>
      <c r="I24" s="852"/>
      <c r="J24" s="852"/>
      <c r="K24" s="852"/>
      <c r="L24" s="852"/>
      <c r="M24" s="852"/>
    </row>
  </sheetData>
  <mergeCells count="19">
    <mergeCell ref="A2:M2"/>
    <mergeCell ref="A3:M3"/>
    <mergeCell ref="A4:M4"/>
    <mergeCell ref="A5:M5"/>
    <mergeCell ref="A6:M6"/>
    <mergeCell ref="M7:M8"/>
    <mergeCell ref="A22:M22"/>
    <mergeCell ref="A23:M23"/>
    <mergeCell ref="A24:M24"/>
    <mergeCell ref="A21:M21"/>
    <mergeCell ref="A7:A8"/>
    <mergeCell ref="B7:D7"/>
    <mergeCell ref="E7:E8"/>
    <mergeCell ref="F7:F8"/>
    <mergeCell ref="G7:G8"/>
    <mergeCell ref="H7:H8"/>
    <mergeCell ref="I7:I8"/>
    <mergeCell ref="J7:K7"/>
    <mergeCell ref="L7:L8"/>
  </mergeCells>
  <printOptions horizontalCentered="1"/>
  <pageMargins left="0.59055118110236227" right="0.59055118110236227" top="0.78740157480314965" bottom="0.78740157480314965" header="0.31496062992125984" footer="0.31496062992125984"/>
  <pageSetup paperSize="9" scale="81" fitToWidth="0" fitToHeight="0" orientation="landscape" r:id="rId1"/>
  <headerFooter>
    <oddFooter>&amp;R&amp;P /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30"/>
  <sheetViews>
    <sheetView workbookViewId="0">
      <selection sqref="A1:E1"/>
    </sheetView>
    <sheetView workbookViewId="1">
      <selection sqref="A1:E1"/>
    </sheetView>
  </sheetViews>
  <sheetFormatPr defaultColWidth="9.140625" defaultRowHeight="15" x14ac:dyDescent="0.25"/>
  <cols>
    <col min="1" max="1" width="32.140625" style="175" customWidth="1"/>
    <col min="2" max="4" width="9.140625" style="175"/>
    <col min="5" max="5" width="11.85546875" style="175" customWidth="1"/>
    <col min="6" max="16384" width="9.140625" style="175"/>
  </cols>
  <sheetData>
    <row r="1" spans="1:5" ht="15.75" customHeight="1" x14ac:dyDescent="0.25">
      <c r="A1" s="878" t="s">
        <v>26098</v>
      </c>
      <c r="B1" s="878"/>
      <c r="C1" s="878"/>
      <c r="D1" s="878"/>
      <c r="E1" s="878"/>
    </row>
    <row r="2" spans="1:5" x14ac:dyDescent="0.25">
      <c r="A2" s="176"/>
      <c r="B2" s="176"/>
      <c r="C2" s="176"/>
      <c r="D2" s="176"/>
      <c r="E2" s="176"/>
    </row>
    <row r="3" spans="1:5" x14ac:dyDescent="0.25">
      <c r="A3" s="879" t="s">
        <v>26099</v>
      </c>
      <c r="B3" s="879"/>
      <c r="C3" s="879"/>
      <c r="D3" s="879"/>
      <c r="E3" s="879"/>
    </row>
    <row r="4" spans="1:5" x14ac:dyDescent="0.25">
      <c r="A4" s="177" t="s">
        <v>26100</v>
      </c>
      <c r="B4" s="177"/>
      <c r="C4" s="177"/>
      <c r="D4" s="177"/>
      <c r="E4" s="177"/>
    </row>
    <row r="5" spans="1:5" x14ac:dyDescent="0.25">
      <c r="A5" s="176"/>
      <c r="B5" s="176"/>
      <c r="C5" s="176"/>
      <c r="D5" s="176"/>
      <c r="E5" s="176"/>
    </row>
    <row r="6" spans="1:5" x14ac:dyDescent="0.25">
      <c r="A6" s="178" t="s">
        <v>26101</v>
      </c>
      <c r="B6" s="179"/>
      <c r="C6" s="179"/>
      <c r="D6" s="179"/>
      <c r="E6" s="179"/>
    </row>
    <row r="7" spans="1:5" x14ac:dyDescent="0.25">
      <c r="A7" s="180" t="s">
        <v>26102</v>
      </c>
      <c r="B7" s="176"/>
      <c r="C7" s="176"/>
      <c r="D7" s="176"/>
      <c r="E7" s="176"/>
    </row>
    <row r="8" spans="1:5" hidden="1" x14ac:dyDescent="0.25">
      <c r="A8" s="177" t="s">
        <v>26103</v>
      </c>
      <c r="B8" s="177"/>
      <c r="C8" s="177"/>
      <c r="D8" s="177"/>
      <c r="E8" s="177"/>
    </row>
    <row r="9" spans="1:5" x14ac:dyDescent="0.25">
      <c r="A9" s="176"/>
      <c r="B9" s="176"/>
      <c r="C9" s="176"/>
      <c r="D9" s="176"/>
      <c r="E9" s="176"/>
    </row>
    <row r="10" spans="1:5" x14ac:dyDescent="0.25">
      <c r="A10" s="181" t="s">
        <v>26104</v>
      </c>
      <c r="B10" s="176"/>
      <c r="C10" s="176"/>
      <c r="D10" s="176"/>
      <c r="E10" s="176"/>
    </row>
    <row r="11" spans="1:5" x14ac:dyDescent="0.25">
      <c r="A11" s="880" t="s">
        <v>26105</v>
      </c>
      <c r="B11" s="880" t="s">
        <v>26106</v>
      </c>
      <c r="C11" s="880"/>
      <c r="D11" s="880"/>
      <c r="E11" s="880" t="s">
        <v>26107</v>
      </c>
    </row>
    <row r="12" spans="1:5" x14ac:dyDescent="0.25">
      <c r="A12" s="880"/>
      <c r="B12" s="182" t="s">
        <v>26108</v>
      </c>
      <c r="C12" s="182" t="s">
        <v>26109</v>
      </c>
      <c r="D12" s="182" t="s">
        <v>26110</v>
      </c>
      <c r="E12" s="880"/>
    </row>
    <row r="13" spans="1:5" x14ac:dyDescent="0.25">
      <c r="A13" s="183" t="s">
        <v>26111</v>
      </c>
      <c r="B13" s="184">
        <v>1.4999999999999999E-2</v>
      </c>
      <c r="C13" s="184">
        <v>3.4500000000000003E-2</v>
      </c>
      <c r="D13" s="184">
        <v>4.4900000000000002E-2</v>
      </c>
      <c r="E13" s="184">
        <v>3.4500000000000003E-2</v>
      </c>
    </row>
    <row r="14" spans="1:5" x14ac:dyDescent="0.25">
      <c r="A14" s="183" t="s">
        <v>26112</v>
      </c>
      <c r="B14" s="184">
        <v>5.5999999999999999E-3</v>
      </c>
      <c r="C14" s="184">
        <v>8.5000000000000006E-3</v>
      </c>
      <c r="D14" s="184">
        <v>8.8999999999999999E-3</v>
      </c>
      <c r="E14" s="184">
        <v>8.5000000000000006E-3</v>
      </c>
    </row>
    <row r="15" spans="1:5" x14ac:dyDescent="0.25">
      <c r="A15" s="183" t="s">
        <v>26113</v>
      </c>
      <c r="B15" s="184">
        <v>3.0000000000000001E-3</v>
      </c>
      <c r="C15" s="184">
        <v>4.7999999999999996E-3</v>
      </c>
      <c r="D15" s="184">
        <v>8.2000000000000007E-3</v>
      </c>
      <c r="E15" s="184">
        <v>4.7999999999999996E-3</v>
      </c>
    </row>
    <row r="16" spans="1:5" x14ac:dyDescent="0.25">
      <c r="A16" s="183" t="s">
        <v>26114</v>
      </c>
      <c r="B16" s="184">
        <v>8.5000000000000006E-3</v>
      </c>
      <c r="C16" s="184">
        <v>8.5000000000000006E-3</v>
      </c>
      <c r="D16" s="184">
        <v>1.11E-2</v>
      </c>
      <c r="E16" s="184">
        <v>8.5000000000000006E-3</v>
      </c>
    </row>
    <row r="17" spans="1:5" x14ac:dyDescent="0.25">
      <c r="A17" s="183" t="s">
        <v>26115</v>
      </c>
      <c r="B17" s="184">
        <v>3.5000000000000003E-2</v>
      </c>
      <c r="C17" s="184">
        <v>5.11E-2</v>
      </c>
      <c r="D17" s="184">
        <v>6.2199999999999998E-2</v>
      </c>
      <c r="E17" s="184">
        <v>5.11E-2</v>
      </c>
    </row>
    <row r="18" spans="1:5" x14ac:dyDescent="0.25">
      <c r="A18" s="176"/>
      <c r="B18" s="176"/>
      <c r="C18" s="176"/>
      <c r="D18" s="176"/>
      <c r="E18" s="176"/>
    </row>
    <row r="19" spans="1:5" ht="30" customHeight="1" x14ac:dyDescent="0.25">
      <c r="A19" s="879" t="s">
        <v>26116</v>
      </c>
      <c r="B19" s="879"/>
      <c r="C19" s="879"/>
      <c r="D19" s="879"/>
      <c r="E19" s="879"/>
    </row>
    <row r="20" spans="1:5" ht="26.25" x14ac:dyDescent="0.25">
      <c r="A20" s="182" t="s">
        <v>26105</v>
      </c>
      <c r="B20" s="185" t="s">
        <v>26117</v>
      </c>
      <c r="C20" s="185" t="s">
        <v>26109</v>
      </c>
      <c r="D20" s="185" t="s">
        <v>26118</v>
      </c>
      <c r="E20" s="185" t="s">
        <v>26107</v>
      </c>
    </row>
    <row r="21" spans="1:5" x14ac:dyDescent="0.25">
      <c r="A21" s="186" t="s">
        <v>26119</v>
      </c>
      <c r="B21" s="187"/>
      <c r="C21" s="187"/>
      <c r="D21" s="187"/>
      <c r="E21" s="184">
        <v>3.6499999999999998E-2</v>
      </c>
    </row>
    <row r="22" spans="1:5" x14ac:dyDescent="0.25">
      <c r="A22" s="183" t="s">
        <v>26120</v>
      </c>
      <c r="B22" s="184">
        <v>0.01</v>
      </c>
      <c r="C22" s="188"/>
      <c r="D22" s="184">
        <v>0.05</v>
      </c>
      <c r="E22" s="187"/>
    </row>
    <row r="23" spans="1:5" x14ac:dyDescent="0.25">
      <c r="A23" s="183" t="s">
        <v>26121</v>
      </c>
      <c r="B23" s="184">
        <v>0.03</v>
      </c>
      <c r="C23" s="188"/>
      <c r="D23" s="184">
        <v>0.03</v>
      </c>
      <c r="E23" s="184">
        <v>0.03</v>
      </c>
    </row>
    <row r="24" spans="1:5" x14ac:dyDescent="0.25">
      <c r="A24" s="183" t="s">
        <v>26122</v>
      </c>
      <c r="B24" s="184">
        <v>6.4999999999999997E-3</v>
      </c>
      <c r="C24" s="188"/>
      <c r="D24" s="184">
        <v>6.4999999999999997E-3</v>
      </c>
      <c r="E24" s="184">
        <v>6.4999999999999997E-3</v>
      </c>
    </row>
    <row r="25" spans="1:5" ht="26.25" x14ac:dyDescent="0.25">
      <c r="A25" s="183" t="s">
        <v>26123</v>
      </c>
      <c r="B25" s="188"/>
      <c r="C25" s="188"/>
      <c r="D25" s="188"/>
      <c r="E25" s="189">
        <v>0</v>
      </c>
    </row>
    <row r="26" spans="1:5" x14ac:dyDescent="0.25">
      <c r="A26" s="176"/>
      <c r="B26" s="176"/>
      <c r="C26" s="176"/>
      <c r="D26" s="176"/>
      <c r="E26" s="176"/>
    </row>
    <row r="27" spans="1:5" x14ac:dyDescent="0.25">
      <c r="A27" s="877" t="s">
        <v>26124</v>
      </c>
      <c r="B27" s="877"/>
      <c r="C27" s="877"/>
      <c r="D27" s="877"/>
      <c r="E27" s="877"/>
    </row>
    <row r="28" spans="1:5" x14ac:dyDescent="0.25">
      <c r="A28" s="190" t="s">
        <v>26125</v>
      </c>
      <c r="B28" s="191">
        <f>((1+E13+E15+E14)*(1+E16)*(1+E17))/(1-E22-E23-E24-E25)-1</f>
        <v>0.15278047942916406</v>
      </c>
      <c r="C28" s="176"/>
      <c r="D28" s="176"/>
      <c r="E28" s="176"/>
    </row>
    <row r="29" spans="1:5" x14ac:dyDescent="0.25">
      <c r="A29" s="190" t="s">
        <v>26126</v>
      </c>
      <c r="B29" s="176"/>
      <c r="C29" s="176"/>
      <c r="D29" s="176"/>
      <c r="E29" s="176"/>
    </row>
    <row r="30" spans="1:5" x14ac:dyDescent="0.25">
      <c r="A30" s="176"/>
      <c r="B30" s="176"/>
      <c r="C30" s="176"/>
      <c r="D30" s="176"/>
      <c r="E30" s="176"/>
    </row>
  </sheetData>
  <mergeCells count="7">
    <mergeCell ref="A27:E27"/>
    <mergeCell ref="A1:E1"/>
    <mergeCell ref="A3:E3"/>
    <mergeCell ref="A11:A12"/>
    <mergeCell ref="B11:D11"/>
    <mergeCell ref="E11:E12"/>
    <mergeCell ref="A19:E19"/>
  </mergeCells>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30"/>
  <sheetViews>
    <sheetView workbookViewId="0">
      <selection sqref="A1:E1"/>
    </sheetView>
    <sheetView workbookViewId="1">
      <selection sqref="A1:E1"/>
    </sheetView>
  </sheetViews>
  <sheetFormatPr defaultRowHeight="15" x14ac:dyDescent="0.25"/>
  <cols>
    <col min="1" max="1" width="32.140625" style="175" customWidth="1"/>
    <col min="2" max="4" width="9.140625" style="175"/>
    <col min="5" max="5" width="11.85546875" style="175" customWidth="1"/>
    <col min="6" max="16384" width="9.140625" style="175"/>
  </cols>
  <sheetData>
    <row r="1" spans="1:5" ht="15.75" customHeight="1" x14ac:dyDescent="0.25">
      <c r="A1" s="878" t="s">
        <v>26098</v>
      </c>
      <c r="B1" s="878"/>
      <c r="C1" s="878"/>
      <c r="D1" s="878"/>
      <c r="E1" s="878"/>
    </row>
    <row r="2" spans="1:5" x14ac:dyDescent="0.25">
      <c r="A2" s="176"/>
      <c r="B2" s="176"/>
      <c r="C2" s="176"/>
      <c r="D2" s="176"/>
      <c r="E2" s="176"/>
    </row>
    <row r="3" spans="1:5" x14ac:dyDescent="0.25">
      <c r="A3" s="879" t="s">
        <v>26099</v>
      </c>
      <c r="B3" s="879"/>
      <c r="C3" s="879"/>
      <c r="D3" s="879"/>
      <c r="E3" s="879"/>
    </row>
    <row r="4" spans="1:5" x14ac:dyDescent="0.25">
      <c r="A4" s="177" t="s">
        <v>26100</v>
      </c>
      <c r="B4" s="177"/>
      <c r="C4" s="177"/>
      <c r="D4" s="177"/>
      <c r="E4" s="177"/>
    </row>
    <row r="5" spans="1:5" x14ac:dyDescent="0.25">
      <c r="A5" s="176"/>
      <c r="B5" s="176"/>
      <c r="C5" s="176"/>
      <c r="D5" s="176"/>
      <c r="E5" s="176"/>
    </row>
    <row r="6" spans="1:5" x14ac:dyDescent="0.25">
      <c r="A6" s="178" t="s">
        <v>26101</v>
      </c>
      <c r="B6" s="179"/>
      <c r="C6" s="179"/>
      <c r="D6" s="179"/>
      <c r="E6" s="179"/>
    </row>
    <row r="7" spans="1:5" x14ac:dyDescent="0.25">
      <c r="A7" s="180" t="s">
        <v>26102</v>
      </c>
      <c r="B7" s="176"/>
      <c r="C7" s="176"/>
      <c r="D7" s="176"/>
      <c r="E7" s="176"/>
    </row>
    <row r="8" spans="1:5" x14ac:dyDescent="0.25">
      <c r="A8" s="177"/>
      <c r="B8" s="177"/>
      <c r="C8" s="177"/>
      <c r="D8" s="177"/>
      <c r="E8" s="177"/>
    </row>
    <row r="9" spans="1:5" x14ac:dyDescent="0.25">
      <c r="A9" s="176"/>
      <c r="B9" s="176"/>
      <c r="C9" s="176"/>
      <c r="D9" s="176"/>
      <c r="E9" s="176"/>
    </row>
    <row r="10" spans="1:5" x14ac:dyDescent="0.25">
      <c r="A10" s="181" t="s">
        <v>26104</v>
      </c>
      <c r="B10" s="176"/>
      <c r="C10" s="176"/>
      <c r="D10" s="176"/>
      <c r="E10" s="176"/>
    </row>
    <row r="11" spans="1:5" x14ac:dyDescent="0.25">
      <c r="A11" s="880" t="s">
        <v>26105</v>
      </c>
      <c r="B11" s="880" t="s">
        <v>26106</v>
      </c>
      <c r="C11" s="880"/>
      <c r="D11" s="880"/>
      <c r="E11" s="880" t="s">
        <v>26107</v>
      </c>
    </row>
    <row r="12" spans="1:5" x14ac:dyDescent="0.25">
      <c r="A12" s="880"/>
      <c r="B12" s="182" t="s">
        <v>26108</v>
      </c>
      <c r="C12" s="182" t="s">
        <v>26109</v>
      </c>
      <c r="D12" s="182" t="s">
        <v>26110</v>
      </c>
      <c r="E12" s="880"/>
    </row>
    <row r="13" spans="1:5" x14ac:dyDescent="0.25">
      <c r="A13" s="183" t="s">
        <v>26111</v>
      </c>
      <c r="B13" s="192">
        <v>0.03</v>
      </c>
      <c r="C13" s="192">
        <v>0.04</v>
      </c>
      <c r="D13" s="192">
        <v>5.5E-2</v>
      </c>
      <c r="E13" s="193">
        <v>0.04</v>
      </c>
    </row>
    <row r="14" spans="1:5" x14ac:dyDescent="0.25">
      <c r="A14" s="183" t="s">
        <v>26112</v>
      </c>
      <c r="B14" s="192">
        <v>9.7000000000000003E-3</v>
      </c>
      <c r="C14" s="192">
        <v>9.7000000000000003E-3</v>
      </c>
      <c r="D14" s="192">
        <v>1.2699999999999999E-2</v>
      </c>
      <c r="E14" s="193">
        <v>9.7000000000000003E-3</v>
      </c>
    </row>
    <row r="15" spans="1:5" x14ac:dyDescent="0.25">
      <c r="A15" s="183" t="s">
        <v>26113</v>
      </c>
      <c r="B15" s="192">
        <v>8.0000000000000002E-3</v>
      </c>
      <c r="C15" s="192">
        <v>8.0000000000000002E-3</v>
      </c>
      <c r="D15" s="192">
        <v>0.01</v>
      </c>
      <c r="E15" s="193">
        <v>8.0000000000000002E-3</v>
      </c>
    </row>
    <row r="16" spans="1:5" x14ac:dyDescent="0.25">
      <c r="A16" s="183" t="s">
        <v>26114</v>
      </c>
      <c r="B16" s="192">
        <v>5.8999999999999999E-3</v>
      </c>
      <c r="C16" s="192">
        <v>1.23E-2</v>
      </c>
      <c r="D16" s="192">
        <v>1.3899999999999999E-2</v>
      </c>
      <c r="E16" s="193">
        <v>1.23E-2</v>
      </c>
    </row>
    <row r="17" spans="1:5" x14ac:dyDescent="0.25">
      <c r="A17" s="183" t="s">
        <v>26115</v>
      </c>
      <c r="B17" s="192">
        <v>6.1600000000000002E-2</v>
      </c>
      <c r="C17" s="192">
        <v>7.3999999999999996E-2</v>
      </c>
      <c r="D17" s="192">
        <v>8.9599999999999999E-2</v>
      </c>
      <c r="E17" s="193">
        <v>7.3999999999999996E-2</v>
      </c>
    </row>
    <row r="18" spans="1:5" x14ac:dyDescent="0.25">
      <c r="A18" s="176"/>
      <c r="B18" s="176"/>
      <c r="C18" s="176"/>
      <c r="D18" s="176"/>
      <c r="E18" s="176"/>
    </row>
    <row r="19" spans="1:5" ht="30" customHeight="1" x14ac:dyDescent="0.25">
      <c r="A19" s="879" t="s">
        <v>26116</v>
      </c>
      <c r="B19" s="879"/>
      <c r="C19" s="879"/>
      <c r="D19" s="879"/>
      <c r="E19" s="879"/>
    </row>
    <row r="20" spans="1:5" ht="26.25" x14ac:dyDescent="0.25">
      <c r="A20" s="182" t="s">
        <v>26105</v>
      </c>
      <c r="B20" s="182" t="s">
        <v>26117</v>
      </c>
      <c r="C20" s="182" t="s">
        <v>26109</v>
      </c>
      <c r="D20" s="182" t="s">
        <v>26118</v>
      </c>
      <c r="E20" s="182" t="s">
        <v>26107</v>
      </c>
    </row>
    <row r="21" spans="1:5" x14ac:dyDescent="0.25">
      <c r="A21" s="186" t="s">
        <v>26119</v>
      </c>
      <c r="B21" s="186"/>
      <c r="C21" s="186"/>
      <c r="D21" s="186"/>
      <c r="E21" s="193">
        <v>7.6499999999999999E-2</v>
      </c>
    </row>
    <row r="22" spans="1:5" x14ac:dyDescent="0.25">
      <c r="A22" s="183" t="s">
        <v>26120</v>
      </c>
      <c r="B22" s="192">
        <v>0.01</v>
      </c>
      <c r="C22" s="194"/>
      <c r="D22" s="192">
        <v>0.05</v>
      </c>
      <c r="E22" s="192">
        <v>0.04</v>
      </c>
    </row>
    <row r="23" spans="1:5" x14ac:dyDescent="0.25">
      <c r="A23" s="183" t="s">
        <v>26121</v>
      </c>
      <c r="B23" s="192">
        <v>0.03</v>
      </c>
      <c r="C23" s="194"/>
      <c r="D23" s="192">
        <v>0.03</v>
      </c>
      <c r="E23" s="192">
        <v>0.03</v>
      </c>
    </row>
    <row r="24" spans="1:5" x14ac:dyDescent="0.25">
      <c r="A24" s="183" t="s">
        <v>26122</v>
      </c>
      <c r="B24" s="192">
        <v>6.4999999999999997E-3</v>
      </c>
      <c r="C24" s="194"/>
      <c r="D24" s="192">
        <v>6.4999999999999997E-3</v>
      </c>
      <c r="E24" s="192">
        <v>6.4999999999999997E-3</v>
      </c>
    </row>
    <row r="25" spans="1:5" ht="26.25" x14ac:dyDescent="0.25">
      <c r="A25" s="183" t="s">
        <v>26123</v>
      </c>
      <c r="B25" s="194"/>
      <c r="C25" s="194"/>
      <c r="D25" s="194"/>
      <c r="E25" s="195">
        <v>0</v>
      </c>
    </row>
    <row r="26" spans="1:5" x14ac:dyDescent="0.25">
      <c r="A26" s="176"/>
      <c r="B26" s="176"/>
      <c r="C26" s="176"/>
      <c r="D26" s="176"/>
      <c r="E26" s="176"/>
    </row>
    <row r="27" spans="1:5" x14ac:dyDescent="0.25">
      <c r="A27" s="877" t="s">
        <v>26124</v>
      </c>
      <c r="B27" s="877"/>
      <c r="C27" s="877"/>
      <c r="D27" s="877"/>
      <c r="E27" s="877"/>
    </row>
    <row r="28" spans="1:5" x14ac:dyDescent="0.25">
      <c r="A28" s="190" t="s">
        <v>26125</v>
      </c>
      <c r="B28" s="191">
        <f>((1+E13+E15+E14)*(1+E16)*(1+E17))/(1-E22-E23-E24-E25)-1</f>
        <v>0.24520003090416909</v>
      </c>
      <c r="C28" s="176"/>
      <c r="D28" s="176"/>
      <c r="E28" s="176"/>
    </row>
    <row r="29" spans="1:5" x14ac:dyDescent="0.25">
      <c r="A29" s="190" t="s">
        <v>26126</v>
      </c>
      <c r="B29" s="176"/>
      <c r="C29" s="176"/>
      <c r="D29" s="176"/>
      <c r="E29" s="176"/>
    </row>
    <row r="30" spans="1:5" x14ac:dyDescent="0.25">
      <c r="A30" s="176"/>
      <c r="B30" s="176"/>
      <c r="C30" s="176"/>
      <c r="D30" s="176"/>
      <c r="E30" s="176"/>
    </row>
  </sheetData>
  <mergeCells count="7">
    <mergeCell ref="A27:E27"/>
    <mergeCell ref="A1:E1"/>
    <mergeCell ref="A3:E3"/>
    <mergeCell ref="A11:A12"/>
    <mergeCell ref="B11:D11"/>
    <mergeCell ref="E11:E12"/>
    <mergeCell ref="A19:E19"/>
  </mergeCells>
  <pageMargins left="0.511811024" right="0.511811024" top="0.78740157499999996" bottom="0.78740157499999996" header="0.31496062000000002" footer="0.31496062000000002"/>
  <pageSetup orientation="portrait" verticalDpi="599"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0" tint="-0.34998626667073579"/>
  </sheetPr>
  <dimension ref="A1:I16"/>
  <sheetViews>
    <sheetView workbookViewId="0">
      <selection sqref="A1:I1"/>
    </sheetView>
    <sheetView workbookViewId="1">
      <selection sqref="A1:I1"/>
    </sheetView>
  </sheetViews>
  <sheetFormatPr defaultRowHeight="15" x14ac:dyDescent="0.25"/>
  <cols>
    <col min="2" max="2" width="53.5703125" customWidth="1"/>
    <col min="3" max="3" width="16.140625" customWidth="1"/>
    <col min="4" max="4" width="16.85546875" customWidth="1"/>
    <col min="5" max="5" width="15.7109375" customWidth="1"/>
    <col min="6" max="6" width="17.28515625" bestFit="1" customWidth="1"/>
    <col min="7" max="7" width="17.28515625" customWidth="1"/>
    <col min="8" max="9" width="15.7109375" customWidth="1"/>
  </cols>
  <sheetData>
    <row r="1" spans="1:9" ht="9.9499999999999993" customHeight="1" x14ac:dyDescent="0.25">
      <c r="A1" s="885"/>
      <c r="B1" s="886"/>
      <c r="C1" s="886"/>
      <c r="D1" s="886"/>
      <c r="E1" s="886"/>
      <c r="F1" s="886"/>
      <c r="G1" s="886"/>
      <c r="H1" s="886"/>
      <c r="I1" s="887"/>
    </row>
    <row r="2" spans="1:9" ht="21" customHeight="1" x14ac:dyDescent="0.25">
      <c r="A2" s="739" t="s">
        <v>26146</v>
      </c>
      <c r="B2" s="870"/>
      <c r="C2" s="870"/>
      <c r="D2" s="870"/>
      <c r="E2" s="870"/>
      <c r="F2" s="870"/>
      <c r="G2" s="870"/>
      <c r="H2" s="870"/>
      <c r="I2" s="738"/>
    </row>
    <row r="3" spans="1:9" ht="21" customHeight="1" x14ac:dyDescent="0.25">
      <c r="A3" s="736" t="s">
        <v>26159</v>
      </c>
      <c r="B3" s="870"/>
      <c r="C3" s="870"/>
      <c r="D3" s="870"/>
      <c r="E3" s="870"/>
      <c r="F3" s="870"/>
      <c r="G3" s="870"/>
      <c r="H3" s="870"/>
      <c r="I3" s="738"/>
    </row>
    <row r="4" spans="1:9" ht="21" x14ac:dyDescent="0.25">
      <c r="A4" s="888" t="s">
        <v>26147</v>
      </c>
      <c r="B4" s="889"/>
      <c r="C4" s="889"/>
      <c r="D4" s="889"/>
      <c r="E4" s="889"/>
      <c r="F4" s="889"/>
      <c r="G4" s="889"/>
      <c r="H4" s="889"/>
      <c r="I4" s="890"/>
    </row>
    <row r="5" spans="1:9" ht="15" customHeight="1" thickBot="1" x14ac:dyDescent="0.3">
      <c r="A5" s="891" t="s">
        <v>26148</v>
      </c>
      <c r="B5" s="892"/>
      <c r="C5" s="892"/>
      <c r="D5" s="892"/>
      <c r="E5" s="892"/>
      <c r="F5" s="892"/>
      <c r="G5" s="892"/>
      <c r="H5" s="892"/>
      <c r="I5" s="893"/>
    </row>
    <row r="6" spans="1:9" ht="18" customHeight="1" x14ac:dyDescent="0.25">
      <c r="A6" s="881" t="s">
        <v>0</v>
      </c>
      <c r="B6" s="882" t="s">
        <v>26149</v>
      </c>
      <c r="C6" s="223"/>
      <c r="D6" s="882" t="s">
        <v>26150</v>
      </c>
      <c r="E6" s="882"/>
      <c r="F6" s="882"/>
      <c r="G6" s="882"/>
      <c r="H6" s="882"/>
      <c r="I6" s="883" t="s">
        <v>26151</v>
      </c>
    </row>
    <row r="7" spans="1:9" ht="36.75" customHeight="1" thickBot="1" x14ac:dyDescent="0.3">
      <c r="A7" s="848"/>
      <c r="B7" s="849"/>
      <c r="C7" s="222" t="s">
        <v>31</v>
      </c>
      <c r="D7" s="224" t="s">
        <v>26161</v>
      </c>
      <c r="E7" s="224"/>
      <c r="F7" s="222"/>
      <c r="G7" s="222"/>
      <c r="H7" s="224"/>
      <c r="I7" s="884"/>
    </row>
    <row r="8" spans="1:9" ht="75" x14ac:dyDescent="0.25">
      <c r="A8" s="225">
        <v>1</v>
      </c>
      <c r="B8" s="226" t="s">
        <v>26155</v>
      </c>
      <c r="C8" s="227" t="s">
        <v>113</v>
      </c>
      <c r="D8" s="228"/>
      <c r="E8" s="228"/>
      <c r="F8" s="228"/>
      <c r="G8" s="228"/>
      <c r="H8" s="228"/>
      <c r="I8" s="229" t="str">
        <f t="shared" ref="I8:I16" si="0">IFERROR(MEDIAN(D8:H8),"")</f>
        <v/>
      </c>
    </row>
    <row r="9" spans="1:9" x14ac:dyDescent="0.25">
      <c r="A9" s="230"/>
      <c r="B9" s="231"/>
      <c r="C9" s="232"/>
      <c r="D9" s="233"/>
      <c r="E9" s="233"/>
      <c r="F9" s="233"/>
      <c r="G9" s="233"/>
      <c r="H9" s="233"/>
      <c r="I9" s="234" t="str">
        <f t="shared" si="0"/>
        <v/>
      </c>
    </row>
    <row r="10" spans="1:9" x14ac:dyDescent="0.25">
      <c r="A10" s="225"/>
      <c r="B10" s="235"/>
      <c r="C10" s="236"/>
      <c r="D10" s="237"/>
      <c r="E10" s="237"/>
      <c r="F10" s="237"/>
      <c r="G10" s="237"/>
      <c r="H10" s="237"/>
      <c r="I10" s="229" t="str">
        <f t="shared" si="0"/>
        <v/>
      </c>
    </row>
    <row r="11" spans="1:9" x14ac:dyDescent="0.25">
      <c r="A11" s="230"/>
      <c r="B11" s="238"/>
      <c r="C11" s="239"/>
      <c r="D11" s="233"/>
      <c r="E11" s="233"/>
      <c r="F11" s="233"/>
      <c r="G11" s="233"/>
      <c r="H11" s="233"/>
      <c r="I11" s="234" t="str">
        <f t="shared" si="0"/>
        <v/>
      </c>
    </row>
    <row r="12" spans="1:9" x14ac:dyDescent="0.25">
      <c r="A12" s="225"/>
      <c r="B12" s="235"/>
      <c r="C12" s="236"/>
      <c r="D12" s="237"/>
      <c r="E12" s="237"/>
      <c r="F12" s="237"/>
      <c r="G12" s="237"/>
      <c r="H12" s="237"/>
      <c r="I12" s="229" t="str">
        <f t="shared" si="0"/>
        <v/>
      </c>
    </row>
    <row r="13" spans="1:9" x14ac:dyDescent="0.25">
      <c r="A13" s="230"/>
      <c r="B13" s="240"/>
      <c r="C13" s="241"/>
      <c r="D13" s="233"/>
      <c r="E13" s="233"/>
      <c r="F13" s="233"/>
      <c r="G13" s="233"/>
      <c r="H13" s="233"/>
      <c r="I13" s="234" t="str">
        <f t="shared" si="0"/>
        <v/>
      </c>
    </row>
    <row r="14" spans="1:9" x14ac:dyDescent="0.25">
      <c r="A14" s="225"/>
      <c r="B14" s="235"/>
      <c r="C14" s="236"/>
      <c r="D14" s="237"/>
      <c r="E14" s="237"/>
      <c r="F14" s="237"/>
      <c r="G14" s="237"/>
      <c r="H14" s="237"/>
      <c r="I14" s="229" t="str">
        <f t="shared" si="0"/>
        <v/>
      </c>
    </row>
    <row r="15" spans="1:9" x14ac:dyDescent="0.25">
      <c r="A15" s="230"/>
      <c r="B15" s="242"/>
      <c r="C15" s="243"/>
      <c r="D15" s="233"/>
      <c r="E15" s="233"/>
      <c r="F15" s="233"/>
      <c r="G15" s="233"/>
      <c r="H15" s="233"/>
      <c r="I15" s="234" t="str">
        <f t="shared" si="0"/>
        <v/>
      </c>
    </row>
    <row r="16" spans="1:9" ht="18" customHeight="1" x14ac:dyDescent="0.25">
      <c r="A16" s="225"/>
      <c r="B16" s="83"/>
      <c r="C16" s="244"/>
      <c r="D16" s="237"/>
      <c r="E16" s="237"/>
      <c r="F16" s="237"/>
      <c r="G16" s="237"/>
      <c r="H16" s="237"/>
      <c r="I16" s="229" t="str">
        <f t="shared" si="0"/>
        <v/>
      </c>
    </row>
  </sheetData>
  <mergeCells count="9">
    <mergeCell ref="A6:A7"/>
    <mergeCell ref="B6:B7"/>
    <mergeCell ref="D6:H6"/>
    <mergeCell ref="I6:I7"/>
    <mergeCell ref="A1:I1"/>
    <mergeCell ref="A2:I2"/>
    <mergeCell ref="A3:I3"/>
    <mergeCell ref="A4:I4"/>
    <mergeCell ref="A5:I5"/>
  </mergeCells>
  <printOptions horizontalCentered="1"/>
  <pageMargins left="0.59055118110236227" right="0.59055118110236227" top="0.98425196850393704" bottom="0.98425196850393704" header="0.31496062992125984" footer="0.31496062992125984"/>
  <pageSetup paperSize="9" scale="75" orientation="landscape" r:id="rId1"/>
  <headerFooter>
    <oddFooter>&amp;R&amp;P /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6416"/>
  <sheetViews>
    <sheetView workbookViewId="0">
      <selection sqref="A1:E1"/>
    </sheetView>
    <sheetView workbookViewId="1">
      <selection sqref="A1:E1"/>
    </sheetView>
  </sheetViews>
  <sheetFormatPr defaultRowHeight="12.75" x14ac:dyDescent="0.2"/>
  <cols>
    <col min="1" max="1" width="9.7109375" style="123" customWidth="1"/>
    <col min="2" max="2" width="48.7109375" style="123" customWidth="1"/>
    <col min="3" max="3" width="8.140625" style="123" customWidth="1"/>
    <col min="4" max="4" width="21.140625" style="123" customWidth="1"/>
    <col min="5" max="256" width="9.140625" style="123"/>
    <col min="257" max="257" width="9.7109375" style="123" customWidth="1"/>
    <col min="258" max="258" width="48.7109375" style="123" customWidth="1"/>
    <col min="259" max="259" width="8.140625" style="123" customWidth="1"/>
    <col min="260" max="260" width="21.140625" style="123" customWidth="1"/>
    <col min="261" max="512" width="9.140625" style="123"/>
    <col min="513" max="513" width="9.7109375" style="123" customWidth="1"/>
    <col min="514" max="514" width="48.7109375" style="123" customWidth="1"/>
    <col min="515" max="515" width="8.140625" style="123" customWidth="1"/>
    <col min="516" max="516" width="21.140625" style="123" customWidth="1"/>
    <col min="517" max="768" width="9.140625" style="123"/>
    <col min="769" max="769" width="9.7109375" style="123" customWidth="1"/>
    <col min="770" max="770" width="48.7109375" style="123" customWidth="1"/>
    <col min="771" max="771" width="8.140625" style="123" customWidth="1"/>
    <col min="772" max="772" width="21.140625" style="123" customWidth="1"/>
    <col min="773" max="1024" width="9.140625" style="123"/>
    <col min="1025" max="1025" width="9.7109375" style="123" customWidth="1"/>
    <col min="1026" max="1026" width="48.7109375" style="123" customWidth="1"/>
    <col min="1027" max="1027" width="8.140625" style="123" customWidth="1"/>
    <col min="1028" max="1028" width="21.140625" style="123" customWidth="1"/>
    <col min="1029" max="1280" width="9.140625" style="123"/>
    <col min="1281" max="1281" width="9.7109375" style="123" customWidth="1"/>
    <col min="1282" max="1282" width="48.7109375" style="123" customWidth="1"/>
    <col min="1283" max="1283" width="8.140625" style="123" customWidth="1"/>
    <col min="1284" max="1284" width="21.140625" style="123" customWidth="1"/>
    <col min="1285" max="1536" width="9.140625" style="123"/>
    <col min="1537" max="1537" width="9.7109375" style="123" customWidth="1"/>
    <col min="1538" max="1538" width="48.7109375" style="123" customWidth="1"/>
    <col min="1539" max="1539" width="8.140625" style="123" customWidth="1"/>
    <col min="1540" max="1540" width="21.140625" style="123" customWidth="1"/>
    <col min="1541" max="1792" width="9.140625" style="123"/>
    <col min="1793" max="1793" width="9.7109375" style="123" customWidth="1"/>
    <col min="1794" max="1794" width="48.7109375" style="123" customWidth="1"/>
    <col min="1795" max="1795" width="8.140625" style="123" customWidth="1"/>
    <col min="1796" max="1796" width="21.140625" style="123" customWidth="1"/>
    <col min="1797" max="2048" width="9.140625" style="123"/>
    <col min="2049" max="2049" width="9.7109375" style="123" customWidth="1"/>
    <col min="2050" max="2050" width="48.7109375" style="123" customWidth="1"/>
    <col min="2051" max="2051" width="8.140625" style="123" customWidth="1"/>
    <col min="2052" max="2052" width="21.140625" style="123" customWidth="1"/>
    <col min="2053" max="2304" width="9.140625" style="123"/>
    <col min="2305" max="2305" width="9.7109375" style="123" customWidth="1"/>
    <col min="2306" max="2306" width="48.7109375" style="123" customWidth="1"/>
    <col min="2307" max="2307" width="8.140625" style="123" customWidth="1"/>
    <col min="2308" max="2308" width="21.140625" style="123" customWidth="1"/>
    <col min="2309" max="2560" width="9.140625" style="123"/>
    <col min="2561" max="2561" width="9.7109375" style="123" customWidth="1"/>
    <col min="2562" max="2562" width="48.7109375" style="123" customWidth="1"/>
    <col min="2563" max="2563" width="8.140625" style="123" customWidth="1"/>
    <col min="2564" max="2564" width="21.140625" style="123" customWidth="1"/>
    <col min="2565" max="2816" width="9.140625" style="123"/>
    <col min="2817" max="2817" width="9.7109375" style="123" customWidth="1"/>
    <col min="2818" max="2818" width="48.7109375" style="123" customWidth="1"/>
    <col min="2819" max="2819" width="8.140625" style="123" customWidth="1"/>
    <col min="2820" max="2820" width="21.140625" style="123" customWidth="1"/>
    <col min="2821" max="3072" width="9.140625" style="123"/>
    <col min="3073" max="3073" width="9.7109375" style="123" customWidth="1"/>
    <col min="3074" max="3074" width="48.7109375" style="123" customWidth="1"/>
    <col min="3075" max="3075" width="8.140625" style="123" customWidth="1"/>
    <col min="3076" max="3076" width="21.140625" style="123" customWidth="1"/>
    <col min="3077" max="3328" width="9.140625" style="123"/>
    <col min="3329" max="3329" width="9.7109375" style="123" customWidth="1"/>
    <col min="3330" max="3330" width="48.7109375" style="123" customWidth="1"/>
    <col min="3331" max="3331" width="8.140625" style="123" customWidth="1"/>
    <col min="3332" max="3332" width="21.140625" style="123" customWidth="1"/>
    <col min="3333" max="3584" width="9.140625" style="123"/>
    <col min="3585" max="3585" width="9.7109375" style="123" customWidth="1"/>
    <col min="3586" max="3586" width="48.7109375" style="123" customWidth="1"/>
    <col min="3587" max="3587" width="8.140625" style="123" customWidth="1"/>
    <col min="3588" max="3588" width="21.140625" style="123" customWidth="1"/>
    <col min="3589" max="3840" width="9.140625" style="123"/>
    <col min="3841" max="3841" width="9.7109375" style="123" customWidth="1"/>
    <col min="3842" max="3842" width="48.7109375" style="123" customWidth="1"/>
    <col min="3843" max="3843" width="8.140625" style="123" customWidth="1"/>
    <col min="3844" max="3844" width="21.140625" style="123" customWidth="1"/>
    <col min="3845" max="4096" width="9.140625" style="123"/>
    <col min="4097" max="4097" width="9.7109375" style="123" customWidth="1"/>
    <col min="4098" max="4098" width="48.7109375" style="123" customWidth="1"/>
    <col min="4099" max="4099" width="8.140625" style="123" customWidth="1"/>
    <col min="4100" max="4100" width="21.140625" style="123" customWidth="1"/>
    <col min="4101" max="4352" width="9.140625" style="123"/>
    <col min="4353" max="4353" width="9.7109375" style="123" customWidth="1"/>
    <col min="4354" max="4354" width="48.7109375" style="123" customWidth="1"/>
    <col min="4355" max="4355" width="8.140625" style="123" customWidth="1"/>
    <col min="4356" max="4356" width="21.140625" style="123" customWidth="1"/>
    <col min="4357" max="4608" width="9.140625" style="123"/>
    <col min="4609" max="4609" width="9.7109375" style="123" customWidth="1"/>
    <col min="4610" max="4610" width="48.7109375" style="123" customWidth="1"/>
    <col min="4611" max="4611" width="8.140625" style="123" customWidth="1"/>
    <col min="4612" max="4612" width="21.140625" style="123" customWidth="1"/>
    <col min="4613" max="4864" width="9.140625" style="123"/>
    <col min="4865" max="4865" width="9.7109375" style="123" customWidth="1"/>
    <col min="4866" max="4866" width="48.7109375" style="123" customWidth="1"/>
    <col min="4867" max="4867" width="8.140625" style="123" customWidth="1"/>
    <col min="4868" max="4868" width="21.140625" style="123" customWidth="1"/>
    <col min="4869" max="5120" width="9.140625" style="123"/>
    <col min="5121" max="5121" width="9.7109375" style="123" customWidth="1"/>
    <col min="5122" max="5122" width="48.7109375" style="123" customWidth="1"/>
    <col min="5123" max="5123" width="8.140625" style="123" customWidth="1"/>
    <col min="5124" max="5124" width="21.140625" style="123" customWidth="1"/>
    <col min="5125" max="5376" width="9.140625" style="123"/>
    <col min="5377" max="5377" width="9.7109375" style="123" customWidth="1"/>
    <col min="5378" max="5378" width="48.7109375" style="123" customWidth="1"/>
    <col min="5379" max="5379" width="8.140625" style="123" customWidth="1"/>
    <col min="5380" max="5380" width="21.140625" style="123" customWidth="1"/>
    <col min="5381" max="5632" width="9.140625" style="123"/>
    <col min="5633" max="5633" width="9.7109375" style="123" customWidth="1"/>
    <col min="5634" max="5634" width="48.7109375" style="123" customWidth="1"/>
    <col min="5635" max="5635" width="8.140625" style="123" customWidth="1"/>
    <col min="5636" max="5636" width="21.140625" style="123" customWidth="1"/>
    <col min="5637" max="5888" width="9.140625" style="123"/>
    <col min="5889" max="5889" width="9.7109375" style="123" customWidth="1"/>
    <col min="5890" max="5890" width="48.7109375" style="123" customWidth="1"/>
    <col min="5891" max="5891" width="8.140625" style="123" customWidth="1"/>
    <col min="5892" max="5892" width="21.140625" style="123" customWidth="1"/>
    <col min="5893" max="6144" width="9.140625" style="123"/>
    <col min="6145" max="6145" width="9.7109375" style="123" customWidth="1"/>
    <col min="6146" max="6146" width="48.7109375" style="123" customWidth="1"/>
    <col min="6147" max="6147" width="8.140625" style="123" customWidth="1"/>
    <col min="6148" max="6148" width="21.140625" style="123" customWidth="1"/>
    <col min="6149" max="6400" width="9.140625" style="123"/>
    <col min="6401" max="6401" width="9.7109375" style="123" customWidth="1"/>
    <col min="6402" max="6402" width="48.7109375" style="123" customWidth="1"/>
    <col min="6403" max="6403" width="8.140625" style="123" customWidth="1"/>
    <col min="6404" max="6404" width="21.140625" style="123" customWidth="1"/>
    <col min="6405" max="6656" width="9.140625" style="123"/>
    <col min="6657" max="6657" width="9.7109375" style="123" customWidth="1"/>
    <col min="6658" max="6658" width="48.7109375" style="123" customWidth="1"/>
    <col min="6659" max="6659" width="8.140625" style="123" customWidth="1"/>
    <col min="6660" max="6660" width="21.140625" style="123" customWidth="1"/>
    <col min="6661" max="6912" width="9.140625" style="123"/>
    <col min="6913" max="6913" width="9.7109375" style="123" customWidth="1"/>
    <col min="6914" max="6914" width="48.7109375" style="123" customWidth="1"/>
    <col min="6915" max="6915" width="8.140625" style="123" customWidth="1"/>
    <col min="6916" max="6916" width="21.140625" style="123" customWidth="1"/>
    <col min="6917" max="7168" width="9.140625" style="123"/>
    <col min="7169" max="7169" width="9.7109375" style="123" customWidth="1"/>
    <col min="7170" max="7170" width="48.7109375" style="123" customWidth="1"/>
    <col min="7171" max="7171" width="8.140625" style="123" customWidth="1"/>
    <col min="7172" max="7172" width="21.140625" style="123" customWidth="1"/>
    <col min="7173" max="7424" width="9.140625" style="123"/>
    <col min="7425" max="7425" width="9.7109375" style="123" customWidth="1"/>
    <col min="7426" max="7426" width="48.7109375" style="123" customWidth="1"/>
    <col min="7427" max="7427" width="8.140625" style="123" customWidth="1"/>
    <col min="7428" max="7428" width="21.140625" style="123" customWidth="1"/>
    <col min="7429" max="7680" width="9.140625" style="123"/>
    <col min="7681" max="7681" width="9.7109375" style="123" customWidth="1"/>
    <col min="7682" max="7682" width="48.7109375" style="123" customWidth="1"/>
    <col min="7683" max="7683" width="8.140625" style="123" customWidth="1"/>
    <col min="7684" max="7684" width="21.140625" style="123" customWidth="1"/>
    <col min="7685" max="7936" width="9.140625" style="123"/>
    <col min="7937" max="7937" width="9.7109375" style="123" customWidth="1"/>
    <col min="7938" max="7938" width="48.7109375" style="123" customWidth="1"/>
    <col min="7939" max="7939" width="8.140625" style="123" customWidth="1"/>
    <col min="7940" max="7940" width="21.140625" style="123" customWidth="1"/>
    <col min="7941" max="8192" width="9.140625" style="123"/>
    <col min="8193" max="8193" width="9.7109375" style="123" customWidth="1"/>
    <col min="8194" max="8194" width="48.7109375" style="123" customWidth="1"/>
    <col min="8195" max="8195" width="8.140625" style="123" customWidth="1"/>
    <col min="8196" max="8196" width="21.140625" style="123" customWidth="1"/>
    <col min="8197" max="8448" width="9.140625" style="123"/>
    <col min="8449" max="8449" width="9.7109375" style="123" customWidth="1"/>
    <col min="8450" max="8450" width="48.7109375" style="123" customWidth="1"/>
    <col min="8451" max="8451" width="8.140625" style="123" customWidth="1"/>
    <col min="8452" max="8452" width="21.140625" style="123" customWidth="1"/>
    <col min="8453" max="8704" width="9.140625" style="123"/>
    <col min="8705" max="8705" width="9.7109375" style="123" customWidth="1"/>
    <col min="8706" max="8706" width="48.7109375" style="123" customWidth="1"/>
    <col min="8707" max="8707" width="8.140625" style="123" customWidth="1"/>
    <col min="8708" max="8708" width="21.140625" style="123" customWidth="1"/>
    <col min="8709" max="8960" width="9.140625" style="123"/>
    <col min="8961" max="8961" width="9.7109375" style="123" customWidth="1"/>
    <col min="8962" max="8962" width="48.7109375" style="123" customWidth="1"/>
    <col min="8963" max="8963" width="8.140625" style="123" customWidth="1"/>
    <col min="8964" max="8964" width="21.140625" style="123" customWidth="1"/>
    <col min="8965" max="9216" width="9.140625" style="123"/>
    <col min="9217" max="9217" width="9.7109375" style="123" customWidth="1"/>
    <col min="9218" max="9218" width="48.7109375" style="123" customWidth="1"/>
    <col min="9219" max="9219" width="8.140625" style="123" customWidth="1"/>
    <col min="9220" max="9220" width="21.140625" style="123" customWidth="1"/>
    <col min="9221" max="9472" width="9.140625" style="123"/>
    <col min="9473" max="9473" width="9.7109375" style="123" customWidth="1"/>
    <col min="9474" max="9474" width="48.7109375" style="123" customWidth="1"/>
    <col min="9475" max="9475" width="8.140625" style="123" customWidth="1"/>
    <col min="9476" max="9476" width="21.140625" style="123" customWidth="1"/>
    <col min="9477" max="9728" width="9.140625" style="123"/>
    <col min="9729" max="9729" width="9.7109375" style="123" customWidth="1"/>
    <col min="9730" max="9730" width="48.7109375" style="123" customWidth="1"/>
    <col min="9731" max="9731" width="8.140625" style="123" customWidth="1"/>
    <col min="9732" max="9732" width="21.140625" style="123" customWidth="1"/>
    <col min="9733" max="9984" width="9.140625" style="123"/>
    <col min="9985" max="9985" width="9.7109375" style="123" customWidth="1"/>
    <col min="9986" max="9986" width="48.7109375" style="123" customWidth="1"/>
    <col min="9987" max="9987" width="8.140625" style="123" customWidth="1"/>
    <col min="9988" max="9988" width="21.140625" style="123" customWidth="1"/>
    <col min="9989" max="10240" width="9.140625" style="123"/>
    <col min="10241" max="10241" width="9.7109375" style="123" customWidth="1"/>
    <col min="10242" max="10242" width="48.7109375" style="123" customWidth="1"/>
    <col min="10243" max="10243" width="8.140625" style="123" customWidth="1"/>
    <col min="10244" max="10244" width="21.140625" style="123" customWidth="1"/>
    <col min="10245" max="10496" width="9.140625" style="123"/>
    <col min="10497" max="10497" width="9.7109375" style="123" customWidth="1"/>
    <col min="10498" max="10498" width="48.7109375" style="123" customWidth="1"/>
    <col min="10499" max="10499" width="8.140625" style="123" customWidth="1"/>
    <col min="10500" max="10500" width="21.140625" style="123" customWidth="1"/>
    <col min="10501" max="10752" width="9.140625" style="123"/>
    <col min="10753" max="10753" width="9.7109375" style="123" customWidth="1"/>
    <col min="10754" max="10754" width="48.7109375" style="123" customWidth="1"/>
    <col min="10755" max="10755" width="8.140625" style="123" customWidth="1"/>
    <col min="10756" max="10756" width="21.140625" style="123" customWidth="1"/>
    <col min="10757" max="11008" width="9.140625" style="123"/>
    <col min="11009" max="11009" width="9.7109375" style="123" customWidth="1"/>
    <col min="11010" max="11010" width="48.7109375" style="123" customWidth="1"/>
    <col min="11011" max="11011" width="8.140625" style="123" customWidth="1"/>
    <col min="11012" max="11012" width="21.140625" style="123" customWidth="1"/>
    <col min="11013" max="11264" width="9.140625" style="123"/>
    <col min="11265" max="11265" width="9.7109375" style="123" customWidth="1"/>
    <col min="11266" max="11266" width="48.7109375" style="123" customWidth="1"/>
    <col min="11267" max="11267" width="8.140625" style="123" customWidth="1"/>
    <col min="11268" max="11268" width="21.140625" style="123" customWidth="1"/>
    <col min="11269" max="11520" width="9.140625" style="123"/>
    <col min="11521" max="11521" width="9.7109375" style="123" customWidth="1"/>
    <col min="11522" max="11522" width="48.7109375" style="123" customWidth="1"/>
    <col min="11523" max="11523" width="8.140625" style="123" customWidth="1"/>
    <col min="11524" max="11524" width="21.140625" style="123" customWidth="1"/>
    <col min="11525" max="11776" width="9.140625" style="123"/>
    <col min="11777" max="11777" width="9.7109375" style="123" customWidth="1"/>
    <col min="11778" max="11778" width="48.7109375" style="123" customWidth="1"/>
    <col min="11779" max="11779" width="8.140625" style="123" customWidth="1"/>
    <col min="11780" max="11780" width="21.140625" style="123" customWidth="1"/>
    <col min="11781" max="12032" width="9.140625" style="123"/>
    <col min="12033" max="12033" width="9.7109375" style="123" customWidth="1"/>
    <col min="12034" max="12034" width="48.7109375" style="123" customWidth="1"/>
    <col min="12035" max="12035" width="8.140625" style="123" customWidth="1"/>
    <col min="12036" max="12036" width="21.140625" style="123" customWidth="1"/>
    <col min="12037" max="12288" width="9.140625" style="123"/>
    <col min="12289" max="12289" width="9.7109375" style="123" customWidth="1"/>
    <col min="12290" max="12290" width="48.7109375" style="123" customWidth="1"/>
    <col min="12291" max="12291" width="8.140625" style="123" customWidth="1"/>
    <col min="12292" max="12292" width="21.140625" style="123" customWidth="1"/>
    <col min="12293" max="12544" width="9.140625" style="123"/>
    <col min="12545" max="12545" width="9.7109375" style="123" customWidth="1"/>
    <col min="12546" max="12546" width="48.7109375" style="123" customWidth="1"/>
    <col min="12547" max="12547" width="8.140625" style="123" customWidth="1"/>
    <col min="12548" max="12548" width="21.140625" style="123" customWidth="1"/>
    <col min="12549" max="12800" width="9.140625" style="123"/>
    <col min="12801" max="12801" width="9.7109375" style="123" customWidth="1"/>
    <col min="12802" max="12802" width="48.7109375" style="123" customWidth="1"/>
    <col min="12803" max="12803" width="8.140625" style="123" customWidth="1"/>
    <col min="12804" max="12804" width="21.140625" style="123" customWidth="1"/>
    <col min="12805" max="13056" width="9.140625" style="123"/>
    <col min="13057" max="13057" width="9.7109375" style="123" customWidth="1"/>
    <col min="13058" max="13058" width="48.7109375" style="123" customWidth="1"/>
    <col min="13059" max="13059" width="8.140625" style="123" customWidth="1"/>
    <col min="13060" max="13060" width="21.140625" style="123" customWidth="1"/>
    <col min="13061" max="13312" width="9.140625" style="123"/>
    <col min="13313" max="13313" width="9.7109375" style="123" customWidth="1"/>
    <col min="13314" max="13314" width="48.7109375" style="123" customWidth="1"/>
    <col min="13315" max="13315" width="8.140625" style="123" customWidth="1"/>
    <col min="13316" max="13316" width="21.140625" style="123" customWidth="1"/>
    <col min="13317" max="13568" width="9.140625" style="123"/>
    <col min="13569" max="13569" width="9.7109375" style="123" customWidth="1"/>
    <col min="13570" max="13570" width="48.7109375" style="123" customWidth="1"/>
    <col min="13571" max="13571" width="8.140625" style="123" customWidth="1"/>
    <col min="13572" max="13572" width="21.140625" style="123" customWidth="1"/>
    <col min="13573" max="13824" width="9.140625" style="123"/>
    <col min="13825" max="13825" width="9.7109375" style="123" customWidth="1"/>
    <col min="13826" max="13826" width="48.7109375" style="123" customWidth="1"/>
    <col min="13827" max="13827" width="8.140625" style="123" customWidth="1"/>
    <col min="13828" max="13828" width="21.140625" style="123" customWidth="1"/>
    <col min="13829" max="14080" width="9.140625" style="123"/>
    <col min="14081" max="14081" width="9.7109375" style="123" customWidth="1"/>
    <col min="14082" max="14082" width="48.7109375" style="123" customWidth="1"/>
    <col min="14083" max="14083" width="8.140625" style="123" customWidth="1"/>
    <col min="14084" max="14084" width="21.140625" style="123" customWidth="1"/>
    <col min="14085" max="14336" width="9.140625" style="123"/>
    <col min="14337" max="14337" width="9.7109375" style="123" customWidth="1"/>
    <col min="14338" max="14338" width="48.7109375" style="123" customWidth="1"/>
    <col min="14339" max="14339" width="8.140625" style="123" customWidth="1"/>
    <col min="14340" max="14340" width="21.140625" style="123" customWidth="1"/>
    <col min="14341" max="14592" width="9.140625" style="123"/>
    <col min="14593" max="14593" width="9.7109375" style="123" customWidth="1"/>
    <col min="14594" max="14594" width="48.7109375" style="123" customWidth="1"/>
    <col min="14595" max="14595" width="8.140625" style="123" customWidth="1"/>
    <col min="14596" max="14596" width="21.140625" style="123" customWidth="1"/>
    <col min="14597" max="14848" width="9.140625" style="123"/>
    <col min="14849" max="14849" width="9.7109375" style="123" customWidth="1"/>
    <col min="14850" max="14850" width="48.7109375" style="123" customWidth="1"/>
    <col min="14851" max="14851" width="8.140625" style="123" customWidth="1"/>
    <col min="14852" max="14852" width="21.140625" style="123" customWidth="1"/>
    <col min="14853" max="15104" width="9.140625" style="123"/>
    <col min="15105" max="15105" width="9.7109375" style="123" customWidth="1"/>
    <col min="15106" max="15106" width="48.7109375" style="123" customWidth="1"/>
    <col min="15107" max="15107" width="8.140625" style="123" customWidth="1"/>
    <col min="15108" max="15108" width="21.140625" style="123" customWidth="1"/>
    <col min="15109" max="15360" width="9.140625" style="123"/>
    <col min="15361" max="15361" width="9.7109375" style="123" customWidth="1"/>
    <col min="15362" max="15362" width="48.7109375" style="123" customWidth="1"/>
    <col min="15363" max="15363" width="8.140625" style="123" customWidth="1"/>
    <col min="15364" max="15364" width="21.140625" style="123" customWidth="1"/>
    <col min="15365" max="15616" width="9.140625" style="123"/>
    <col min="15617" max="15617" width="9.7109375" style="123" customWidth="1"/>
    <col min="15618" max="15618" width="48.7109375" style="123" customWidth="1"/>
    <col min="15619" max="15619" width="8.140625" style="123" customWidth="1"/>
    <col min="15620" max="15620" width="21.140625" style="123" customWidth="1"/>
    <col min="15621" max="15872" width="9.140625" style="123"/>
    <col min="15873" max="15873" width="9.7109375" style="123" customWidth="1"/>
    <col min="15874" max="15874" width="48.7109375" style="123" customWidth="1"/>
    <col min="15875" max="15875" width="8.140625" style="123" customWidth="1"/>
    <col min="15876" max="15876" width="21.140625" style="123" customWidth="1"/>
    <col min="15877" max="16128" width="9.140625" style="123"/>
    <col min="16129" max="16129" width="9.7109375" style="123" customWidth="1"/>
    <col min="16130" max="16130" width="48.7109375" style="123" customWidth="1"/>
    <col min="16131" max="16131" width="8.140625" style="123" customWidth="1"/>
    <col min="16132" max="16132" width="21.140625" style="123" customWidth="1"/>
    <col min="16133" max="16384" width="9.140625" style="123"/>
  </cols>
  <sheetData>
    <row r="1" spans="1:5" x14ac:dyDescent="0.2">
      <c r="A1" s="894"/>
      <c r="B1" s="894"/>
      <c r="C1" s="894"/>
      <c r="D1" s="894"/>
      <c r="E1" s="894"/>
    </row>
    <row r="2" spans="1:5" x14ac:dyDescent="0.2">
      <c r="A2" s="894"/>
      <c r="B2" s="894"/>
      <c r="C2" s="894"/>
      <c r="D2" s="894"/>
      <c r="E2" s="894"/>
    </row>
    <row r="3" spans="1:5" x14ac:dyDescent="0.2">
      <c r="A3" s="894"/>
      <c r="B3" s="894"/>
      <c r="C3" s="894"/>
      <c r="D3" s="894"/>
      <c r="E3" s="894"/>
    </row>
    <row r="5" spans="1:5" ht="13.5" x14ac:dyDescent="0.25">
      <c r="A5" s="124" t="s">
        <v>9224</v>
      </c>
      <c r="B5" s="124" t="s">
        <v>141</v>
      </c>
      <c r="C5" s="124" t="s">
        <v>31</v>
      </c>
      <c r="D5" s="124" t="s">
        <v>142</v>
      </c>
    </row>
    <row r="7" spans="1:5" ht="13.5" x14ac:dyDescent="0.25">
      <c r="A7" s="124" t="s">
        <v>143</v>
      </c>
      <c r="B7" s="124" t="s">
        <v>9225</v>
      </c>
      <c r="C7" s="124" t="s">
        <v>9226</v>
      </c>
      <c r="D7" s="125" t="s">
        <v>2973</v>
      </c>
    </row>
    <row r="8" spans="1:5" ht="13.5" x14ac:dyDescent="0.25">
      <c r="A8" s="124" t="s">
        <v>145</v>
      </c>
      <c r="B8" s="124" t="s">
        <v>9227</v>
      </c>
      <c r="C8" s="124" t="s">
        <v>9226</v>
      </c>
      <c r="D8" s="125" t="s">
        <v>8863</v>
      </c>
    </row>
    <row r="9" spans="1:5" ht="13.5" x14ac:dyDescent="0.25">
      <c r="A9" s="124" t="s">
        <v>146</v>
      </c>
      <c r="B9" s="124" t="s">
        <v>9228</v>
      </c>
      <c r="C9" s="124" t="s">
        <v>9226</v>
      </c>
      <c r="D9" s="125" t="s">
        <v>8395</v>
      </c>
    </row>
    <row r="10" spans="1:5" ht="13.5" x14ac:dyDescent="0.25">
      <c r="A10" s="124" t="s">
        <v>148</v>
      </c>
      <c r="B10" s="124" t="s">
        <v>9229</v>
      </c>
      <c r="C10" s="124" t="s">
        <v>9226</v>
      </c>
      <c r="D10" s="125" t="s">
        <v>8815</v>
      </c>
    </row>
    <row r="11" spans="1:5" ht="13.5" x14ac:dyDescent="0.25">
      <c r="A11" s="124" t="s">
        <v>150</v>
      </c>
      <c r="B11" s="124" t="s">
        <v>9230</v>
      </c>
      <c r="C11" s="124" t="s">
        <v>9226</v>
      </c>
      <c r="D11" s="125" t="s">
        <v>8798</v>
      </c>
    </row>
    <row r="12" spans="1:5" ht="13.5" x14ac:dyDescent="0.25">
      <c r="A12" s="124" t="s">
        <v>152</v>
      </c>
      <c r="B12" s="124" t="s">
        <v>9231</v>
      </c>
      <c r="C12" s="124" t="s">
        <v>9226</v>
      </c>
      <c r="D12" s="125" t="s">
        <v>5575</v>
      </c>
    </row>
    <row r="13" spans="1:5" ht="13.5" x14ac:dyDescent="0.25">
      <c r="A13" s="124" t="s">
        <v>153</v>
      </c>
      <c r="B13" s="124" t="s">
        <v>9232</v>
      </c>
      <c r="C13" s="124" t="s">
        <v>9226</v>
      </c>
      <c r="D13" s="125" t="s">
        <v>1954</v>
      </c>
    </row>
    <row r="14" spans="1:5" ht="13.5" x14ac:dyDescent="0.25">
      <c r="A14" s="124" t="s">
        <v>154</v>
      </c>
      <c r="B14" s="124" t="s">
        <v>9233</v>
      </c>
      <c r="C14" s="124" t="s">
        <v>9226</v>
      </c>
      <c r="D14" s="125" t="s">
        <v>9234</v>
      </c>
    </row>
    <row r="15" spans="1:5" ht="13.5" x14ac:dyDescent="0.25">
      <c r="A15" s="124" t="s">
        <v>155</v>
      </c>
      <c r="B15" s="124" t="s">
        <v>9235</v>
      </c>
      <c r="C15" s="124" t="s">
        <v>9226</v>
      </c>
      <c r="D15" s="125" t="s">
        <v>1018</v>
      </c>
    </row>
    <row r="16" spans="1:5" ht="13.5" x14ac:dyDescent="0.25">
      <c r="A16" s="124" t="s">
        <v>156</v>
      </c>
      <c r="B16" s="124" t="s">
        <v>9236</v>
      </c>
      <c r="C16" s="124" t="s">
        <v>9226</v>
      </c>
      <c r="D16" s="125" t="s">
        <v>9237</v>
      </c>
    </row>
    <row r="17" spans="1:4" ht="13.5" x14ac:dyDescent="0.25">
      <c r="A17" s="124" t="s">
        <v>158</v>
      </c>
      <c r="B17" s="124" t="s">
        <v>9238</v>
      </c>
      <c r="C17" s="124" t="s">
        <v>9226</v>
      </c>
      <c r="D17" s="125" t="s">
        <v>9239</v>
      </c>
    </row>
    <row r="18" spans="1:4" ht="13.5" x14ac:dyDescent="0.25">
      <c r="A18" s="124" t="s">
        <v>159</v>
      </c>
      <c r="B18" s="124" t="s">
        <v>9240</v>
      </c>
      <c r="C18" s="124" t="s">
        <v>9226</v>
      </c>
      <c r="D18" s="125" t="s">
        <v>9241</v>
      </c>
    </row>
    <row r="19" spans="1:4" ht="13.5" x14ac:dyDescent="0.25">
      <c r="A19" s="124" t="s">
        <v>161</v>
      </c>
      <c r="B19" s="124" t="s">
        <v>9242</v>
      </c>
      <c r="C19" s="124" t="s">
        <v>9226</v>
      </c>
      <c r="D19" s="125" t="s">
        <v>9216</v>
      </c>
    </row>
    <row r="20" spans="1:4" ht="13.5" x14ac:dyDescent="0.25">
      <c r="A20" s="124" t="s">
        <v>162</v>
      </c>
      <c r="B20" s="124" t="s">
        <v>9243</v>
      </c>
      <c r="C20" s="124" t="s">
        <v>9226</v>
      </c>
      <c r="D20" s="125" t="s">
        <v>9244</v>
      </c>
    </row>
    <row r="21" spans="1:4" ht="13.5" x14ac:dyDescent="0.25">
      <c r="A21" s="124" t="s">
        <v>163</v>
      </c>
      <c r="B21" s="124" t="s">
        <v>9245</v>
      </c>
      <c r="C21" s="124" t="s">
        <v>9226</v>
      </c>
      <c r="D21" s="125" t="s">
        <v>9246</v>
      </c>
    </row>
    <row r="22" spans="1:4" ht="13.5" x14ac:dyDescent="0.25">
      <c r="A22" s="124" t="s">
        <v>164</v>
      </c>
      <c r="B22" s="124" t="s">
        <v>9247</v>
      </c>
      <c r="C22" s="124" t="s">
        <v>9226</v>
      </c>
      <c r="D22" s="125" t="s">
        <v>8500</v>
      </c>
    </row>
    <row r="23" spans="1:4" ht="13.5" x14ac:dyDescent="0.25">
      <c r="A23" s="124" t="s">
        <v>165</v>
      </c>
      <c r="B23" s="124" t="s">
        <v>9248</v>
      </c>
      <c r="C23" s="124" t="s">
        <v>9226</v>
      </c>
      <c r="D23" s="125" t="s">
        <v>9249</v>
      </c>
    </row>
    <row r="24" spans="1:4" ht="13.5" x14ac:dyDescent="0.25">
      <c r="A24" s="124" t="s">
        <v>167</v>
      </c>
      <c r="B24" s="124" t="s">
        <v>9250</v>
      </c>
      <c r="C24" s="124" t="s">
        <v>9226</v>
      </c>
      <c r="D24" s="125" t="s">
        <v>9251</v>
      </c>
    </row>
    <row r="25" spans="1:4" ht="13.5" x14ac:dyDescent="0.25">
      <c r="A25" s="124" t="s">
        <v>169</v>
      </c>
      <c r="B25" s="124" t="s">
        <v>9252</v>
      </c>
      <c r="C25" s="124" t="s">
        <v>9226</v>
      </c>
      <c r="D25" s="125" t="s">
        <v>8573</v>
      </c>
    </row>
    <row r="26" spans="1:4" ht="13.5" x14ac:dyDescent="0.25">
      <c r="A26" s="124" t="s">
        <v>171</v>
      </c>
      <c r="B26" s="124" t="s">
        <v>9253</v>
      </c>
      <c r="C26" s="124" t="s">
        <v>9226</v>
      </c>
      <c r="D26" s="125" t="s">
        <v>2998</v>
      </c>
    </row>
    <row r="27" spans="1:4" ht="13.5" x14ac:dyDescent="0.25">
      <c r="A27" s="124" t="s">
        <v>173</v>
      </c>
      <c r="B27" s="124" t="s">
        <v>9254</v>
      </c>
      <c r="C27" s="124" t="s">
        <v>9226</v>
      </c>
      <c r="D27" s="125" t="s">
        <v>2019</v>
      </c>
    </row>
    <row r="28" spans="1:4" ht="13.5" x14ac:dyDescent="0.25">
      <c r="A28" s="124" t="s">
        <v>174</v>
      </c>
      <c r="B28" s="124" t="s">
        <v>9255</v>
      </c>
      <c r="C28" s="124" t="s">
        <v>9226</v>
      </c>
      <c r="D28" s="125" t="s">
        <v>6274</v>
      </c>
    </row>
    <row r="29" spans="1:4" ht="13.5" x14ac:dyDescent="0.25">
      <c r="A29" s="124" t="s">
        <v>175</v>
      </c>
      <c r="B29" s="124" t="s">
        <v>9256</v>
      </c>
      <c r="C29" s="124" t="s">
        <v>9226</v>
      </c>
      <c r="D29" s="125" t="s">
        <v>7767</v>
      </c>
    </row>
    <row r="30" spans="1:4" ht="13.5" x14ac:dyDescent="0.25">
      <c r="A30" s="124" t="s">
        <v>177</v>
      </c>
      <c r="B30" s="124" t="s">
        <v>9257</v>
      </c>
      <c r="C30" s="124" t="s">
        <v>9226</v>
      </c>
      <c r="D30" s="125" t="s">
        <v>4793</v>
      </c>
    </row>
    <row r="31" spans="1:4" ht="13.5" x14ac:dyDescent="0.25">
      <c r="A31" s="124" t="s">
        <v>179</v>
      </c>
      <c r="B31" s="124" t="s">
        <v>9258</v>
      </c>
      <c r="C31" s="124" t="s">
        <v>9226</v>
      </c>
      <c r="D31" s="125" t="s">
        <v>8519</v>
      </c>
    </row>
    <row r="32" spans="1:4" ht="13.5" x14ac:dyDescent="0.25">
      <c r="A32" s="124" t="s">
        <v>181</v>
      </c>
      <c r="B32" s="124" t="s">
        <v>9259</v>
      </c>
      <c r="C32" s="124" t="s">
        <v>9226</v>
      </c>
      <c r="D32" s="125" t="s">
        <v>8775</v>
      </c>
    </row>
    <row r="33" spans="1:4" ht="13.5" x14ac:dyDescent="0.25">
      <c r="A33" s="124" t="s">
        <v>182</v>
      </c>
      <c r="B33" s="124" t="s">
        <v>9260</v>
      </c>
      <c r="C33" s="124" t="s">
        <v>9226</v>
      </c>
      <c r="D33" s="125" t="s">
        <v>9261</v>
      </c>
    </row>
    <row r="34" spans="1:4" ht="13.5" x14ac:dyDescent="0.25">
      <c r="A34" s="124" t="s">
        <v>184</v>
      </c>
      <c r="B34" s="124" t="s">
        <v>9262</v>
      </c>
      <c r="C34" s="124" t="s">
        <v>9226</v>
      </c>
      <c r="D34" s="125" t="s">
        <v>9263</v>
      </c>
    </row>
    <row r="35" spans="1:4" ht="13.5" x14ac:dyDescent="0.25">
      <c r="A35" s="124" t="s">
        <v>186</v>
      </c>
      <c r="B35" s="124" t="s">
        <v>9264</v>
      </c>
      <c r="C35" s="124" t="s">
        <v>9226</v>
      </c>
      <c r="D35" s="125" t="s">
        <v>9265</v>
      </c>
    </row>
    <row r="36" spans="1:4" ht="13.5" x14ac:dyDescent="0.25">
      <c r="A36" s="124" t="s">
        <v>188</v>
      </c>
      <c r="B36" s="124" t="s">
        <v>9266</v>
      </c>
      <c r="C36" s="124" t="s">
        <v>9226</v>
      </c>
      <c r="D36" s="125" t="s">
        <v>9267</v>
      </c>
    </row>
    <row r="37" spans="1:4" ht="13.5" x14ac:dyDescent="0.25">
      <c r="A37" s="124" t="s">
        <v>189</v>
      </c>
      <c r="B37" s="124" t="s">
        <v>9268</v>
      </c>
      <c r="C37" s="124" t="s">
        <v>9226</v>
      </c>
      <c r="D37" s="125" t="s">
        <v>9269</v>
      </c>
    </row>
    <row r="38" spans="1:4" ht="13.5" x14ac:dyDescent="0.25">
      <c r="A38" s="124" t="s">
        <v>190</v>
      </c>
      <c r="B38" s="124" t="s">
        <v>9270</v>
      </c>
      <c r="C38" s="124" t="s">
        <v>9226</v>
      </c>
      <c r="D38" s="125" t="s">
        <v>8378</v>
      </c>
    </row>
    <row r="39" spans="1:4" ht="13.5" x14ac:dyDescent="0.25">
      <c r="A39" s="124" t="s">
        <v>192</v>
      </c>
      <c r="B39" s="124" t="s">
        <v>9271</v>
      </c>
      <c r="C39" s="124" t="s">
        <v>9226</v>
      </c>
      <c r="D39" s="125" t="s">
        <v>9272</v>
      </c>
    </row>
    <row r="40" spans="1:4" ht="13.5" x14ac:dyDescent="0.25">
      <c r="A40" s="124" t="s">
        <v>193</v>
      </c>
      <c r="B40" s="124" t="s">
        <v>9273</v>
      </c>
      <c r="C40" s="124" t="s">
        <v>9226</v>
      </c>
      <c r="D40" s="125" t="s">
        <v>4220</v>
      </c>
    </row>
    <row r="41" spans="1:4" ht="13.5" x14ac:dyDescent="0.25">
      <c r="A41" s="124" t="s">
        <v>194</v>
      </c>
      <c r="B41" s="124" t="s">
        <v>9274</v>
      </c>
      <c r="C41" s="124" t="s">
        <v>9226</v>
      </c>
      <c r="D41" s="125" t="s">
        <v>9275</v>
      </c>
    </row>
    <row r="42" spans="1:4" ht="13.5" x14ac:dyDescent="0.25">
      <c r="A42" s="124" t="s">
        <v>195</v>
      </c>
      <c r="B42" s="124" t="s">
        <v>9276</v>
      </c>
      <c r="C42" s="124" t="s">
        <v>9226</v>
      </c>
      <c r="D42" s="125" t="s">
        <v>9277</v>
      </c>
    </row>
    <row r="43" spans="1:4" ht="13.5" x14ac:dyDescent="0.25">
      <c r="A43" s="124" t="s">
        <v>197</v>
      </c>
      <c r="B43" s="124" t="s">
        <v>9278</v>
      </c>
      <c r="C43" s="124" t="s">
        <v>9226</v>
      </c>
      <c r="D43" s="125" t="s">
        <v>8908</v>
      </c>
    </row>
    <row r="44" spans="1:4" ht="13.5" x14ac:dyDescent="0.25">
      <c r="A44" s="124" t="s">
        <v>198</v>
      </c>
      <c r="B44" s="124" t="s">
        <v>9279</v>
      </c>
      <c r="C44" s="124" t="s">
        <v>9226</v>
      </c>
      <c r="D44" s="125" t="s">
        <v>9280</v>
      </c>
    </row>
    <row r="45" spans="1:4" ht="13.5" x14ac:dyDescent="0.25">
      <c r="A45" s="124" t="s">
        <v>199</v>
      </c>
      <c r="B45" s="124" t="s">
        <v>9281</v>
      </c>
      <c r="C45" s="124" t="s">
        <v>9226</v>
      </c>
      <c r="D45" s="125" t="s">
        <v>9282</v>
      </c>
    </row>
    <row r="46" spans="1:4" ht="13.5" x14ac:dyDescent="0.25">
      <c r="A46" s="124" t="s">
        <v>201</v>
      </c>
      <c r="B46" s="124" t="s">
        <v>9283</v>
      </c>
      <c r="C46" s="124" t="s">
        <v>9226</v>
      </c>
      <c r="D46" s="125" t="s">
        <v>9284</v>
      </c>
    </row>
    <row r="47" spans="1:4" ht="13.5" x14ac:dyDescent="0.25">
      <c r="A47" s="124" t="s">
        <v>203</v>
      </c>
      <c r="B47" s="124" t="s">
        <v>9285</v>
      </c>
      <c r="C47" s="124" t="s">
        <v>9226</v>
      </c>
      <c r="D47" s="125" t="s">
        <v>441</v>
      </c>
    </row>
    <row r="48" spans="1:4" ht="13.5" x14ac:dyDescent="0.25">
      <c r="A48" s="124" t="s">
        <v>204</v>
      </c>
      <c r="B48" s="124" t="s">
        <v>9286</v>
      </c>
      <c r="C48" s="124" t="s">
        <v>9226</v>
      </c>
      <c r="D48" s="125" t="s">
        <v>9287</v>
      </c>
    </row>
    <row r="49" spans="1:4" ht="13.5" x14ac:dyDescent="0.25">
      <c r="A49" s="124" t="s">
        <v>206</v>
      </c>
      <c r="B49" s="124" t="s">
        <v>9288</v>
      </c>
      <c r="C49" s="124" t="s">
        <v>9226</v>
      </c>
      <c r="D49" s="125" t="s">
        <v>8029</v>
      </c>
    </row>
    <row r="50" spans="1:4" ht="13.5" x14ac:dyDescent="0.25">
      <c r="A50" s="124" t="s">
        <v>208</v>
      </c>
      <c r="B50" s="124" t="s">
        <v>9289</v>
      </c>
      <c r="C50" s="124" t="s">
        <v>9226</v>
      </c>
      <c r="D50" s="125" t="s">
        <v>9290</v>
      </c>
    </row>
    <row r="51" spans="1:4" ht="13.5" x14ac:dyDescent="0.25">
      <c r="A51" s="124" t="s">
        <v>209</v>
      </c>
      <c r="B51" s="124" t="s">
        <v>9291</v>
      </c>
      <c r="C51" s="124" t="s">
        <v>9226</v>
      </c>
      <c r="D51" s="125" t="s">
        <v>8948</v>
      </c>
    </row>
    <row r="52" spans="1:4" ht="13.5" x14ac:dyDescent="0.25">
      <c r="A52" s="124" t="s">
        <v>210</v>
      </c>
      <c r="B52" s="124" t="s">
        <v>9292</v>
      </c>
      <c r="C52" s="124" t="s">
        <v>9226</v>
      </c>
      <c r="D52" s="125" t="s">
        <v>2486</v>
      </c>
    </row>
    <row r="53" spans="1:4" ht="13.5" x14ac:dyDescent="0.25">
      <c r="A53" s="124" t="s">
        <v>212</v>
      </c>
      <c r="B53" s="124" t="s">
        <v>9293</v>
      </c>
      <c r="C53" s="124" t="s">
        <v>9226</v>
      </c>
      <c r="D53" s="125" t="s">
        <v>8875</v>
      </c>
    </row>
    <row r="54" spans="1:4" ht="13.5" x14ac:dyDescent="0.25">
      <c r="A54" s="124" t="s">
        <v>213</v>
      </c>
      <c r="B54" s="124" t="s">
        <v>9294</v>
      </c>
      <c r="C54" s="124" t="s">
        <v>9226</v>
      </c>
      <c r="D54" s="125" t="s">
        <v>9295</v>
      </c>
    </row>
    <row r="55" spans="1:4" ht="13.5" x14ac:dyDescent="0.25">
      <c r="A55" s="124" t="s">
        <v>215</v>
      </c>
      <c r="B55" s="124" t="s">
        <v>9296</v>
      </c>
      <c r="C55" s="124" t="s">
        <v>9226</v>
      </c>
      <c r="D55" s="125" t="s">
        <v>9297</v>
      </c>
    </row>
    <row r="56" spans="1:4" ht="13.5" x14ac:dyDescent="0.25">
      <c r="A56" s="124" t="s">
        <v>216</v>
      </c>
      <c r="B56" s="124" t="s">
        <v>9298</v>
      </c>
      <c r="C56" s="124" t="s">
        <v>9226</v>
      </c>
      <c r="D56" s="125" t="s">
        <v>9299</v>
      </c>
    </row>
    <row r="57" spans="1:4" ht="13.5" x14ac:dyDescent="0.25">
      <c r="A57" s="124" t="s">
        <v>218</v>
      </c>
      <c r="B57" s="124" t="s">
        <v>9300</v>
      </c>
      <c r="C57" s="124" t="s">
        <v>9226</v>
      </c>
      <c r="D57" s="125" t="s">
        <v>9301</v>
      </c>
    </row>
    <row r="58" spans="1:4" ht="13.5" x14ac:dyDescent="0.25">
      <c r="A58" s="124" t="s">
        <v>219</v>
      </c>
      <c r="B58" s="124" t="s">
        <v>9302</v>
      </c>
      <c r="C58" s="124" t="s">
        <v>9226</v>
      </c>
      <c r="D58" s="125" t="s">
        <v>9303</v>
      </c>
    </row>
    <row r="59" spans="1:4" ht="13.5" x14ac:dyDescent="0.25">
      <c r="A59" s="124" t="s">
        <v>220</v>
      </c>
      <c r="B59" s="124" t="s">
        <v>9304</v>
      </c>
      <c r="C59" s="124" t="s">
        <v>9226</v>
      </c>
      <c r="D59" s="125" t="s">
        <v>9305</v>
      </c>
    </row>
    <row r="60" spans="1:4" ht="13.5" x14ac:dyDescent="0.25">
      <c r="A60" s="124" t="s">
        <v>222</v>
      </c>
      <c r="B60" s="124" t="s">
        <v>9306</v>
      </c>
      <c r="C60" s="124" t="s">
        <v>9226</v>
      </c>
      <c r="D60" s="125" t="s">
        <v>9307</v>
      </c>
    </row>
    <row r="61" spans="1:4" ht="13.5" x14ac:dyDescent="0.25">
      <c r="A61" s="124" t="s">
        <v>223</v>
      </c>
      <c r="B61" s="124" t="s">
        <v>9308</v>
      </c>
      <c r="C61" s="124" t="s">
        <v>9226</v>
      </c>
      <c r="D61" s="125" t="s">
        <v>9309</v>
      </c>
    </row>
    <row r="62" spans="1:4" ht="13.5" x14ac:dyDescent="0.25">
      <c r="A62" s="124" t="s">
        <v>224</v>
      </c>
      <c r="B62" s="124" t="s">
        <v>9310</v>
      </c>
      <c r="C62" s="124" t="s">
        <v>9226</v>
      </c>
      <c r="D62" s="125" t="s">
        <v>9311</v>
      </c>
    </row>
    <row r="63" spans="1:4" ht="13.5" x14ac:dyDescent="0.25">
      <c r="A63" s="124" t="s">
        <v>225</v>
      </c>
      <c r="B63" s="124" t="s">
        <v>9312</v>
      </c>
      <c r="C63" s="124" t="s">
        <v>9226</v>
      </c>
      <c r="D63" s="125" t="s">
        <v>9313</v>
      </c>
    </row>
    <row r="64" spans="1:4" ht="13.5" x14ac:dyDescent="0.25">
      <c r="A64" s="124" t="s">
        <v>227</v>
      </c>
      <c r="B64" s="124" t="s">
        <v>9314</v>
      </c>
      <c r="C64" s="124" t="s">
        <v>9226</v>
      </c>
      <c r="D64" s="125" t="s">
        <v>9315</v>
      </c>
    </row>
    <row r="65" spans="1:4" ht="13.5" x14ac:dyDescent="0.25">
      <c r="A65" s="124" t="s">
        <v>228</v>
      </c>
      <c r="B65" s="124" t="s">
        <v>9316</v>
      </c>
      <c r="C65" s="124" t="s">
        <v>9226</v>
      </c>
      <c r="D65" s="125" t="s">
        <v>9317</v>
      </c>
    </row>
    <row r="66" spans="1:4" ht="13.5" x14ac:dyDescent="0.25">
      <c r="A66" s="124" t="s">
        <v>229</v>
      </c>
      <c r="B66" s="124" t="s">
        <v>9318</v>
      </c>
      <c r="C66" s="124" t="s">
        <v>9226</v>
      </c>
      <c r="D66" s="125" t="s">
        <v>750</v>
      </c>
    </row>
    <row r="67" spans="1:4" ht="13.5" x14ac:dyDescent="0.25">
      <c r="A67" s="124" t="s">
        <v>231</v>
      </c>
      <c r="B67" s="124" t="s">
        <v>9319</v>
      </c>
      <c r="C67" s="124" t="s">
        <v>9226</v>
      </c>
      <c r="D67" s="125" t="s">
        <v>9320</v>
      </c>
    </row>
    <row r="68" spans="1:4" ht="13.5" x14ac:dyDescent="0.25">
      <c r="A68" s="124" t="s">
        <v>232</v>
      </c>
      <c r="B68" s="124" t="s">
        <v>9321</v>
      </c>
      <c r="C68" s="124" t="s">
        <v>9226</v>
      </c>
      <c r="D68" s="125" t="s">
        <v>9322</v>
      </c>
    </row>
    <row r="69" spans="1:4" ht="13.5" x14ac:dyDescent="0.25">
      <c r="A69" s="124" t="s">
        <v>233</v>
      </c>
      <c r="B69" s="124" t="s">
        <v>9323</v>
      </c>
      <c r="C69" s="124" t="s">
        <v>9226</v>
      </c>
      <c r="D69" s="125" t="s">
        <v>9324</v>
      </c>
    </row>
    <row r="70" spans="1:4" ht="13.5" x14ac:dyDescent="0.25">
      <c r="A70" s="124" t="s">
        <v>234</v>
      </c>
      <c r="B70" s="124" t="s">
        <v>9325</v>
      </c>
      <c r="C70" s="124" t="s">
        <v>9226</v>
      </c>
      <c r="D70" s="125" t="s">
        <v>9326</v>
      </c>
    </row>
    <row r="71" spans="1:4" ht="13.5" x14ac:dyDescent="0.25">
      <c r="A71" s="124" t="s">
        <v>235</v>
      </c>
      <c r="B71" s="124" t="s">
        <v>9327</v>
      </c>
      <c r="C71" s="124" t="s">
        <v>9226</v>
      </c>
      <c r="D71" s="125" t="s">
        <v>9328</v>
      </c>
    </row>
    <row r="72" spans="1:4" ht="13.5" x14ac:dyDescent="0.25">
      <c r="A72" s="124" t="s">
        <v>236</v>
      </c>
      <c r="B72" s="124" t="s">
        <v>9329</v>
      </c>
      <c r="C72" s="124" t="s">
        <v>9226</v>
      </c>
      <c r="D72" s="125" t="s">
        <v>9330</v>
      </c>
    </row>
    <row r="73" spans="1:4" ht="13.5" x14ac:dyDescent="0.25">
      <c r="A73" s="124" t="s">
        <v>237</v>
      </c>
      <c r="B73" s="124" t="s">
        <v>9331</v>
      </c>
      <c r="C73" s="124" t="s">
        <v>9226</v>
      </c>
      <c r="D73" s="125" t="s">
        <v>9332</v>
      </c>
    </row>
    <row r="74" spans="1:4" ht="13.5" x14ac:dyDescent="0.25">
      <c r="A74" s="124" t="s">
        <v>238</v>
      </c>
      <c r="B74" s="124" t="s">
        <v>9333</v>
      </c>
      <c r="C74" s="124" t="s">
        <v>9226</v>
      </c>
      <c r="D74" s="125" t="s">
        <v>7361</v>
      </c>
    </row>
    <row r="75" spans="1:4" ht="13.5" x14ac:dyDescent="0.25">
      <c r="A75" s="124" t="s">
        <v>240</v>
      </c>
      <c r="B75" s="124" t="s">
        <v>9334</v>
      </c>
      <c r="C75" s="124" t="s">
        <v>9226</v>
      </c>
      <c r="D75" s="125" t="s">
        <v>7799</v>
      </c>
    </row>
    <row r="76" spans="1:4" ht="13.5" x14ac:dyDescent="0.25">
      <c r="A76" s="124" t="s">
        <v>242</v>
      </c>
      <c r="B76" s="124" t="s">
        <v>9335</v>
      </c>
      <c r="C76" s="124" t="s">
        <v>9226</v>
      </c>
      <c r="D76" s="125" t="s">
        <v>9336</v>
      </c>
    </row>
    <row r="77" spans="1:4" ht="13.5" x14ac:dyDescent="0.25">
      <c r="A77" s="124" t="s">
        <v>244</v>
      </c>
      <c r="B77" s="124" t="s">
        <v>9337</v>
      </c>
      <c r="C77" s="124" t="s">
        <v>9226</v>
      </c>
      <c r="D77" s="125" t="s">
        <v>9338</v>
      </c>
    </row>
    <row r="78" spans="1:4" ht="13.5" x14ac:dyDescent="0.25">
      <c r="A78" s="124" t="s">
        <v>245</v>
      </c>
      <c r="B78" s="124" t="s">
        <v>9339</v>
      </c>
      <c r="C78" s="124" t="s">
        <v>9226</v>
      </c>
      <c r="D78" s="125" t="s">
        <v>9340</v>
      </c>
    </row>
    <row r="79" spans="1:4" ht="13.5" x14ac:dyDescent="0.25">
      <c r="A79" s="124" t="s">
        <v>246</v>
      </c>
      <c r="B79" s="124" t="s">
        <v>9341</v>
      </c>
      <c r="C79" s="124" t="s">
        <v>9226</v>
      </c>
      <c r="D79" s="125" t="s">
        <v>9342</v>
      </c>
    </row>
    <row r="80" spans="1:4" ht="13.5" x14ac:dyDescent="0.25">
      <c r="A80" s="124" t="s">
        <v>247</v>
      </c>
      <c r="B80" s="124" t="s">
        <v>9343</v>
      </c>
      <c r="C80" s="124" t="s">
        <v>9226</v>
      </c>
      <c r="D80" s="125" t="s">
        <v>9344</v>
      </c>
    </row>
    <row r="81" spans="1:4" ht="13.5" x14ac:dyDescent="0.25">
      <c r="A81" s="124" t="s">
        <v>248</v>
      </c>
      <c r="B81" s="124" t="s">
        <v>9345</v>
      </c>
      <c r="C81" s="124" t="s">
        <v>9226</v>
      </c>
      <c r="D81" s="125" t="s">
        <v>9346</v>
      </c>
    </row>
    <row r="82" spans="1:4" ht="13.5" x14ac:dyDescent="0.25">
      <c r="A82" s="124" t="s">
        <v>250</v>
      </c>
      <c r="B82" s="124" t="s">
        <v>9347</v>
      </c>
      <c r="C82" s="124" t="s">
        <v>9226</v>
      </c>
      <c r="D82" s="125" t="s">
        <v>9348</v>
      </c>
    </row>
    <row r="83" spans="1:4" ht="13.5" x14ac:dyDescent="0.25">
      <c r="A83" s="124" t="s">
        <v>251</v>
      </c>
      <c r="B83" s="124" t="s">
        <v>9349</v>
      </c>
      <c r="C83" s="124" t="s">
        <v>9226</v>
      </c>
      <c r="D83" s="125" t="s">
        <v>9350</v>
      </c>
    </row>
    <row r="84" spans="1:4" ht="13.5" x14ac:dyDescent="0.25">
      <c r="A84" s="124" t="s">
        <v>252</v>
      </c>
      <c r="B84" s="124" t="s">
        <v>9351</v>
      </c>
      <c r="C84" s="124" t="s">
        <v>9226</v>
      </c>
      <c r="D84" s="125" t="s">
        <v>9352</v>
      </c>
    </row>
    <row r="85" spans="1:4" ht="13.5" x14ac:dyDescent="0.25">
      <c r="A85" s="124" t="s">
        <v>253</v>
      </c>
      <c r="B85" s="124" t="s">
        <v>9353</v>
      </c>
      <c r="C85" s="124" t="s">
        <v>9226</v>
      </c>
      <c r="D85" s="125" t="s">
        <v>9354</v>
      </c>
    </row>
    <row r="86" spans="1:4" ht="13.5" x14ac:dyDescent="0.25">
      <c r="A86" s="124" t="s">
        <v>254</v>
      </c>
      <c r="B86" s="124" t="s">
        <v>9355</v>
      </c>
      <c r="C86" s="124" t="s">
        <v>9226</v>
      </c>
      <c r="D86" s="125" t="s">
        <v>9356</v>
      </c>
    </row>
    <row r="87" spans="1:4" ht="13.5" x14ac:dyDescent="0.25">
      <c r="A87" s="124" t="s">
        <v>255</v>
      </c>
      <c r="B87" s="124" t="s">
        <v>9357</v>
      </c>
      <c r="C87" s="124" t="s">
        <v>9358</v>
      </c>
      <c r="D87" s="125" t="s">
        <v>9359</v>
      </c>
    </row>
    <row r="88" spans="1:4" ht="13.5" x14ac:dyDescent="0.25">
      <c r="A88" s="124" t="s">
        <v>257</v>
      </c>
      <c r="B88" s="124" t="s">
        <v>9360</v>
      </c>
      <c r="C88" s="124" t="s">
        <v>9358</v>
      </c>
      <c r="D88" s="125" t="s">
        <v>9361</v>
      </c>
    </row>
    <row r="89" spans="1:4" ht="13.5" x14ac:dyDescent="0.25">
      <c r="A89" s="124" t="s">
        <v>258</v>
      </c>
      <c r="B89" s="124" t="s">
        <v>9362</v>
      </c>
      <c r="C89" s="124" t="s">
        <v>9358</v>
      </c>
      <c r="D89" s="125" t="s">
        <v>9363</v>
      </c>
    </row>
    <row r="90" spans="1:4" ht="13.5" x14ac:dyDescent="0.25">
      <c r="A90" s="124" t="s">
        <v>259</v>
      </c>
      <c r="B90" s="124" t="s">
        <v>9364</v>
      </c>
      <c r="C90" s="124" t="s">
        <v>9358</v>
      </c>
      <c r="D90" s="125" t="s">
        <v>2557</v>
      </c>
    </row>
    <row r="91" spans="1:4" ht="13.5" x14ac:dyDescent="0.25">
      <c r="A91" s="124" t="s">
        <v>261</v>
      </c>
      <c r="B91" s="124" t="s">
        <v>9365</v>
      </c>
      <c r="C91" s="124" t="s">
        <v>9358</v>
      </c>
      <c r="D91" s="125" t="s">
        <v>9366</v>
      </c>
    </row>
    <row r="92" spans="1:4" ht="13.5" x14ac:dyDescent="0.25">
      <c r="A92" s="124" t="s">
        <v>263</v>
      </c>
      <c r="B92" s="124" t="s">
        <v>9367</v>
      </c>
      <c r="C92" s="124" t="s">
        <v>9358</v>
      </c>
      <c r="D92" s="125" t="s">
        <v>9368</v>
      </c>
    </row>
    <row r="93" spans="1:4" ht="13.5" x14ac:dyDescent="0.25">
      <c r="A93" s="124" t="s">
        <v>264</v>
      </c>
      <c r="B93" s="124" t="s">
        <v>9369</v>
      </c>
      <c r="C93" s="124" t="s">
        <v>9358</v>
      </c>
      <c r="D93" s="125" t="s">
        <v>9370</v>
      </c>
    </row>
    <row r="94" spans="1:4" ht="13.5" x14ac:dyDescent="0.25">
      <c r="A94" s="124" t="s">
        <v>265</v>
      </c>
      <c r="B94" s="124" t="s">
        <v>9371</v>
      </c>
      <c r="C94" s="124" t="s">
        <v>9358</v>
      </c>
      <c r="D94" s="125" t="s">
        <v>9372</v>
      </c>
    </row>
    <row r="95" spans="1:4" ht="13.5" x14ac:dyDescent="0.25">
      <c r="A95" s="124" t="s">
        <v>266</v>
      </c>
      <c r="B95" s="124" t="s">
        <v>9373</v>
      </c>
      <c r="C95" s="124" t="s">
        <v>9358</v>
      </c>
      <c r="D95" s="125" t="s">
        <v>4845</v>
      </c>
    </row>
    <row r="96" spans="1:4" ht="13.5" x14ac:dyDescent="0.25">
      <c r="A96" s="124" t="s">
        <v>267</v>
      </c>
      <c r="B96" s="124" t="s">
        <v>9374</v>
      </c>
      <c r="C96" s="124" t="s">
        <v>9226</v>
      </c>
      <c r="D96" s="125" t="s">
        <v>1143</v>
      </c>
    </row>
    <row r="97" spans="1:4" ht="13.5" x14ac:dyDescent="0.25">
      <c r="A97" s="124" t="s">
        <v>269</v>
      </c>
      <c r="B97" s="124" t="s">
        <v>9375</v>
      </c>
      <c r="C97" s="124" t="s">
        <v>9226</v>
      </c>
      <c r="D97" s="125" t="s">
        <v>1082</v>
      </c>
    </row>
    <row r="98" spans="1:4" ht="13.5" x14ac:dyDescent="0.25">
      <c r="A98" s="124" t="s">
        <v>271</v>
      </c>
      <c r="B98" s="124" t="s">
        <v>9376</v>
      </c>
      <c r="C98" s="124" t="s">
        <v>9226</v>
      </c>
      <c r="D98" s="125" t="s">
        <v>8546</v>
      </c>
    </row>
    <row r="99" spans="1:4" ht="13.5" x14ac:dyDescent="0.25">
      <c r="A99" s="124" t="s">
        <v>273</v>
      </c>
      <c r="B99" s="124" t="s">
        <v>9377</v>
      </c>
      <c r="C99" s="124" t="s">
        <v>9226</v>
      </c>
      <c r="D99" s="125" t="s">
        <v>4910</v>
      </c>
    </row>
    <row r="100" spans="1:4" ht="13.5" x14ac:dyDescent="0.25">
      <c r="A100" s="124" t="s">
        <v>275</v>
      </c>
      <c r="B100" s="124" t="s">
        <v>9378</v>
      </c>
      <c r="C100" s="124" t="s">
        <v>9226</v>
      </c>
      <c r="D100" s="125" t="s">
        <v>9008</v>
      </c>
    </row>
    <row r="101" spans="1:4" ht="13.5" x14ac:dyDescent="0.25">
      <c r="A101" s="124" t="s">
        <v>277</v>
      </c>
      <c r="B101" s="124" t="s">
        <v>9379</v>
      </c>
      <c r="C101" s="124" t="s">
        <v>9226</v>
      </c>
      <c r="D101" s="125" t="s">
        <v>1345</v>
      </c>
    </row>
    <row r="102" spans="1:4" ht="13.5" x14ac:dyDescent="0.25">
      <c r="A102" s="124" t="s">
        <v>279</v>
      </c>
      <c r="B102" s="124" t="s">
        <v>9380</v>
      </c>
      <c r="C102" s="124" t="s">
        <v>9226</v>
      </c>
      <c r="D102" s="125" t="s">
        <v>8664</v>
      </c>
    </row>
    <row r="103" spans="1:4" ht="13.5" x14ac:dyDescent="0.25">
      <c r="A103" s="124" t="s">
        <v>280</v>
      </c>
      <c r="B103" s="124" t="s">
        <v>9381</v>
      </c>
      <c r="C103" s="124" t="s">
        <v>9226</v>
      </c>
      <c r="D103" s="125" t="s">
        <v>1573</v>
      </c>
    </row>
    <row r="104" spans="1:4" ht="13.5" x14ac:dyDescent="0.25">
      <c r="A104" s="124" t="s">
        <v>282</v>
      </c>
      <c r="B104" s="124" t="s">
        <v>9382</v>
      </c>
      <c r="C104" s="124" t="s">
        <v>9226</v>
      </c>
      <c r="D104" s="125" t="s">
        <v>4112</v>
      </c>
    </row>
    <row r="105" spans="1:4" ht="13.5" x14ac:dyDescent="0.25">
      <c r="A105" s="124" t="s">
        <v>283</v>
      </c>
      <c r="B105" s="124" t="s">
        <v>9383</v>
      </c>
      <c r="C105" s="124" t="s">
        <v>9226</v>
      </c>
      <c r="D105" s="125" t="s">
        <v>1217</v>
      </c>
    </row>
    <row r="106" spans="1:4" ht="13.5" x14ac:dyDescent="0.25">
      <c r="A106" s="124" t="s">
        <v>285</v>
      </c>
      <c r="B106" s="124" t="s">
        <v>9384</v>
      </c>
      <c r="C106" s="124" t="s">
        <v>9226</v>
      </c>
      <c r="D106" s="125" t="s">
        <v>2998</v>
      </c>
    </row>
    <row r="107" spans="1:4" ht="13.5" x14ac:dyDescent="0.25">
      <c r="A107" s="124" t="s">
        <v>287</v>
      </c>
      <c r="B107" s="124" t="s">
        <v>9385</v>
      </c>
      <c r="C107" s="124" t="s">
        <v>9226</v>
      </c>
      <c r="D107" s="125" t="s">
        <v>1454</v>
      </c>
    </row>
    <row r="108" spans="1:4" ht="13.5" x14ac:dyDescent="0.25">
      <c r="A108" s="124" t="s">
        <v>289</v>
      </c>
      <c r="B108" s="124" t="s">
        <v>9386</v>
      </c>
      <c r="C108" s="124" t="s">
        <v>9226</v>
      </c>
      <c r="D108" s="125" t="s">
        <v>1568</v>
      </c>
    </row>
    <row r="109" spans="1:4" ht="13.5" x14ac:dyDescent="0.25">
      <c r="A109" s="124" t="s">
        <v>290</v>
      </c>
      <c r="B109" s="124" t="s">
        <v>9387</v>
      </c>
      <c r="C109" s="124" t="s">
        <v>9226</v>
      </c>
      <c r="D109" s="125" t="s">
        <v>4558</v>
      </c>
    </row>
    <row r="110" spans="1:4" ht="13.5" x14ac:dyDescent="0.25">
      <c r="A110" s="124" t="s">
        <v>292</v>
      </c>
      <c r="B110" s="124" t="s">
        <v>9388</v>
      </c>
      <c r="C110" s="124" t="s">
        <v>9226</v>
      </c>
      <c r="D110" s="125" t="s">
        <v>9389</v>
      </c>
    </row>
    <row r="111" spans="1:4" ht="13.5" x14ac:dyDescent="0.25">
      <c r="A111" s="124" t="s">
        <v>294</v>
      </c>
      <c r="B111" s="124" t="s">
        <v>9390</v>
      </c>
      <c r="C111" s="124" t="s">
        <v>9226</v>
      </c>
      <c r="D111" s="125" t="s">
        <v>6465</v>
      </c>
    </row>
    <row r="112" spans="1:4" ht="13.5" x14ac:dyDescent="0.25">
      <c r="A112" s="124" t="s">
        <v>296</v>
      </c>
      <c r="B112" s="124" t="s">
        <v>9391</v>
      </c>
      <c r="C112" s="124" t="s">
        <v>9226</v>
      </c>
      <c r="D112" s="125" t="s">
        <v>865</v>
      </c>
    </row>
    <row r="113" spans="1:4" ht="13.5" x14ac:dyDescent="0.25">
      <c r="A113" s="124" t="s">
        <v>298</v>
      </c>
      <c r="B113" s="124" t="s">
        <v>9392</v>
      </c>
      <c r="C113" s="124" t="s">
        <v>9226</v>
      </c>
      <c r="D113" s="125" t="s">
        <v>3075</v>
      </c>
    </row>
    <row r="114" spans="1:4" ht="13.5" x14ac:dyDescent="0.25">
      <c r="A114" s="124" t="s">
        <v>299</v>
      </c>
      <c r="B114" s="124" t="s">
        <v>9393</v>
      </c>
      <c r="C114" s="124" t="s">
        <v>9226</v>
      </c>
      <c r="D114" s="125" t="s">
        <v>3130</v>
      </c>
    </row>
    <row r="115" spans="1:4" ht="13.5" x14ac:dyDescent="0.25">
      <c r="A115" s="124" t="s">
        <v>301</v>
      </c>
      <c r="B115" s="124" t="s">
        <v>9394</v>
      </c>
      <c r="C115" s="124" t="s">
        <v>9226</v>
      </c>
      <c r="D115" s="125" t="s">
        <v>6459</v>
      </c>
    </row>
    <row r="116" spans="1:4" ht="13.5" x14ac:dyDescent="0.25">
      <c r="A116" s="124" t="s">
        <v>303</v>
      </c>
      <c r="B116" s="124" t="s">
        <v>9395</v>
      </c>
      <c r="C116" s="124" t="s">
        <v>9226</v>
      </c>
      <c r="D116" s="125" t="s">
        <v>1094</v>
      </c>
    </row>
    <row r="117" spans="1:4" ht="13.5" x14ac:dyDescent="0.25">
      <c r="A117" s="124" t="s">
        <v>305</v>
      </c>
      <c r="B117" s="124" t="s">
        <v>9396</v>
      </c>
      <c r="C117" s="124" t="s">
        <v>9226</v>
      </c>
      <c r="D117" s="125" t="s">
        <v>6539</v>
      </c>
    </row>
    <row r="118" spans="1:4" ht="13.5" x14ac:dyDescent="0.25">
      <c r="A118" s="124" t="s">
        <v>307</v>
      </c>
      <c r="B118" s="124" t="s">
        <v>9397</v>
      </c>
      <c r="C118" s="124" t="s">
        <v>9226</v>
      </c>
      <c r="D118" s="125" t="s">
        <v>4572</v>
      </c>
    </row>
    <row r="119" spans="1:4" ht="13.5" x14ac:dyDescent="0.25">
      <c r="A119" s="124" t="s">
        <v>309</v>
      </c>
      <c r="B119" s="124" t="s">
        <v>9398</v>
      </c>
      <c r="C119" s="124" t="s">
        <v>9226</v>
      </c>
      <c r="D119" s="125" t="s">
        <v>3011</v>
      </c>
    </row>
    <row r="120" spans="1:4" ht="13.5" x14ac:dyDescent="0.25">
      <c r="A120" s="124" t="s">
        <v>311</v>
      </c>
      <c r="B120" s="124" t="s">
        <v>9399</v>
      </c>
      <c r="C120" s="124" t="s">
        <v>9226</v>
      </c>
      <c r="D120" s="125" t="s">
        <v>6525</v>
      </c>
    </row>
    <row r="121" spans="1:4" ht="13.5" x14ac:dyDescent="0.25">
      <c r="A121" s="124" t="s">
        <v>313</v>
      </c>
      <c r="B121" s="124" t="s">
        <v>9400</v>
      </c>
      <c r="C121" s="124" t="s">
        <v>9226</v>
      </c>
      <c r="D121" s="125" t="s">
        <v>3751</v>
      </c>
    </row>
    <row r="122" spans="1:4" ht="13.5" x14ac:dyDescent="0.25">
      <c r="A122" s="124" t="s">
        <v>315</v>
      </c>
      <c r="B122" s="124" t="s">
        <v>9401</v>
      </c>
      <c r="C122" s="124" t="s">
        <v>9226</v>
      </c>
      <c r="D122" s="125" t="s">
        <v>7332</v>
      </c>
    </row>
    <row r="123" spans="1:4" ht="13.5" x14ac:dyDescent="0.25">
      <c r="A123" s="124" t="s">
        <v>317</v>
      </c>
      <c r="B123" s="124" t="s">
        <v>9402</v>
      </c>
      <c r="C123" s="124" t="s">
        <v>9226</v>
      </c>
      <c r="D123" s="125" t="s">
        <v>9403</v>
      </c>
    </row>
    <row r="124" spans="1:4" ht="13.5" x14ac:dyDescent="0.25">
      <c r="A124" s="124" t="s">
        <v>319</v>
      </c>
      <c r="B124" s="124" t="s">
        <v>9404</v>
      </c>
      <c r="C124" s="124" t="s">
        <v>9226</v>
      </c>
      <c r="D124" s="125" t="s">
        <v>166</v>
      </c>
    </row>
    <row r="125" spans="1:4" ht="13.5" x14ac:dyDescent="0.25">
      <c r="A125" s="124" t="s">
        <v>321</v>
      </c>
      <c r="B125" s="124" t="s">
        <v>9405</v>
      </c>
      <c r="C125" s="124" t="s">
        <v>9226</v>
      </c>
      <c r="D125" s="125" t="s">
        <v>3503</v>
      </c>
    </row>
    <row r="126" spans="1:4" ht="13.5" x14ac:dyDescent="0.25">
      <c r="A126" s="124" t="s">
        <v>323</v>
      </c>
      <c r="B126" s="124" t="s">
        <v>9406</v>
      </c>
      <c r="C126" s="124" t="s">
        <v>9226</v>
      </c>
      <c r="D126" s="125" t="s">
        <v>9407</v>
      </c>
    </row>
    <row r="127" spans="1:4" ht="13.5" x14ac:dyDescent="0.25">
      <c r="A127" s="124" t="s">
        <v>325</v>
      </c>
      <c r="B127" s="124" t="s">
        <v>9408</v>
      </c>
      <c r="C127" s="124" t="s">
        <v>9226</v>
      </c>
      <c r="D127" s="125" t="s">
        <v>326</v>
      </c>
    </row>
    <row r="128" spans="1:4" ht="13.5" x14ac:dyDescent="0.25">
      <c r="A128" s="124" t="s">
        <v>327</v>
      </c>
      <c r="B128" s="124" t="s">
        <v>9409</v>
      </c>
      <c r="C128" s="124" t="s">
        <v>9226</v>
      </c>
      <c r="D128" s="125" t="s">
        <v>9410</v>
      </c>
    </row>
    <row r="129" spans="1:4" ht="13.5" x14ac:dyDescent="0.25">
      <c r="A129" s="124" t="s">
        <v>328</v>
      </c>
      <c r="B129" s="124" t="s">
        <v>9411</v>
      </c>
      <c r="C129" s="124" t="s">
        <v>9226</v>
      </c>
      <c r="D129" s="125" t="s">
        <v>603</v>
      </c>
    </row>
    <row r="130" spans="1:4" ht="13.5" x14ac:dyDescent="0.25">
      <c r="A130" s="124" t="s">
        <v>330</v>
      </c>
      <c r="B130" s="124" t="s">
        <v>9412</v>
      </c>
      <c r="C130" s="124" t="s">
        <v>9226</v>
      </c>
      <c r="D130" s="125" t="s">
        <v>9413</v>
      </c>
    </row>
    <row r="131" spans="1:4" ht="13.5" x14ac:dyDescent="0.25">
      <c r="A131" s="124" t="s">
        <v>331</v>
      </c>
      <c r="B131" s="124" t="s">
        <v>9414</v>
      </c>
      <c r="C131" s="124" t="s">
        <v>9226</v>
      </c>
      <c r="D131" s="125" t="s">
        <v>8550</v>
      </c>
    </row>
    <row r="132" spans="1:4" ht="13.5" x14ac:dyDescent="0.25">
      <c r="A132" s="124" t="s">
        <v>333</v>
      </c>
      <c r="B132" s="124" t="s">
        <v>9415</v>
      </c>
      <c r="C132" s="124" t="s">
        <v>9226</v>
      </c>
      <c r="D132" s="125" t="s">
        <v>9416</v>
      </c>
    </row>
    <row r="133" spans="1:4" ht="13.5" x14ac:dyDescent="0.25">
      <c r="A133" s="124" t="s">
        <v>334</v>
      </c>
      <c r="B133" s="124" t="s">
        <v>9417</v>
      </c>
      <c r="C133" s="124" t="s">
        <v>9226</v>
      </c>
      <c r="D133" s="125" t="s">
        <v>9418</v>
      </c>
    </row>
    <row r="134" spans="1:4" ht="13.5" x14ac:dyDescent="0.25">
      <c r="A134" s="124" t="s">
        <v>335</v>
      </c>
      <c r="B134" s="124" t="s">
        <v>9419</v>
      </c>
      <c r="C134" s="124" t="s">
        <v>9226</v>
      </c>
      <c r="D134" s="125" t="s">
        <v>1022</v>
      </c>
    </row>
    <row r="135" spans="1:4" ht="13.5" x14ac:dyDescent="0.25">
      <c r="A135" s="124" t="s">
        <v>337</v>
      </c>
      <c r="B135" s="124" t="s">
        <v>9420</v>
      </c>
      <c r="C135" s="124" t="s">
        <v>9226</v>
      </c>
      <c r="D135" s="125" t="s">
        <v>9421</v>
      </c>
    </row>
    <row r="136" spans="1:4" ht="13.5" x14ac:dyDescent="0.25">
      <c r="A136" s="124" t="s">
        <v>338</v>
      </c>
      <c r="B136" s="124" t="s">
        <v>9422</v>
      </c>
      <c r="C136" s="124" t="s">
        <v>9226</v>
      </c>
      <c r="D136" s="125" t="s">
        <v>3763</v>
      </c>
    </row>
    <row r="137" spans="1:4" ht="13.5" x14ac:dyDescent="0.25">
      <c r="A137" s="124" t="s">
        <v>339</v>
      </c>
      <c r="B137" s="124" t="s">
        <v>9423</v>
      </c>
      <c r="C137" s="124" t="s">
        <v>9226</v>
      </c>
      <c r="D137" s="125" t="s">
        <v>641</v>
      </c>
    </row>
    <row r="138" spans="1:4" ht="13.5" x14ac:dyDescent="0.25">
      <c r="A138" s="124" t="s">
        <v>341</v>
      </c>
      <c r="B138" s="124" t="s">
        <v>9424</v>
      </c>
      <c r="C138" s="124" t="s">
        <v>9226</v>
      </c>
      <c r="D138" s="125" t="s">
        <v>9425</v>
      </c>
    </row>
    <row r="139" spans="1:4" ht="13.5" x14ac:dyDescent="0.25">
      <c r="A139" s="124" t="s">
        <v>342</v>
      </c>
      <c r="B139" s="124" t="s">
        <v>9426</v>
      </c>
      <c r="C139" s="124" t="s">
        <v>9226</v>
      </c>
      <c r="D139" s="125" t="s">
        <v>1829</v>
      </c>
    </row>
    <row r="140" spans="1:4" ht="13.5" x14ac:dyDescent="0.25">
      <c r="A140" s="124" t="s">
        <v>344</v>
      </c>
      <c r="B140" s="124" t="s">
        <v>9427</v>
      </c>
      <c r="C140" s="124" t="s">
        <v>9226</v>
      </c>
      <c r="D140" s="125" t="s">
        <v>9428</v>
      </c>
    </row>
    <row r="141" spans="1:4" ht="13.5" x14ac:dyDescent="0.25">
      <c r="A141" s="124" t="s">
        <v>345</v>
      </c>
      <c r="B141" s="124" t="s">
        <v>9429</v>
      </c>
      <c r="C141" s="124" t="s">
        <v>9226</v>
      </c>
      <c r="D141" s="125" t="s">
        <v>8911</v>
      </c>
    </row>
    <row r="142" spans="1:4" ht="13.5" x14ac:dyDescent="0.25">
      <c r="A142" s="124" t="s">
        <v>347</v>
      </c>
      <c r="B142" s="124" t="s">
        <v>9430</v>
      </c>
      <c r="C142" s="124" t="s">
        <v>9226</v>
      </c>
      <c r="D142" s="125" t="s">
        <v>9431</v>
      </c>
    </row>
    <row r="143" spans="1:4" ht="13.5" x14ac:dyDescent="0.25">
      <c r="A143" s="124" t="s">
        <v>348</v>
      </c>
      <c r="B143" s="124" t="s">
        <v>9432</v>
      </c>
      <c r="C143" s="124" t="s">
        <v>9226</v>
      </c>
      <c r="D143" s="125" t="s">
        <v>9034</v>
      </c>
    </row>
    <row r="144" spans="1:4" ht="13.5" x14ac:dyDescent="0.25">
      <c r="A144" s="124" t="s">
        <v>349</v>
      </c>
      <c r="B144" s="124" t="s">
        <v>9433</v>
      </c>
      <c r="C144" s="124" t="s">
        <v>9226</v>
      </c>
      <c r="D144" s="125" t="s">
        <v>9434</v>
      </c>
    </row>
    <row r="145" spans="1:4" ht="13.5" x14ac:dyDescent="0.25">
      <c r="A145" s="124" t="s">
        <v>350</v>
      </c>
      <c r="B145" s="124" t="s">
        <v>9435</v>
      </c>
      <c r="C145" s="124" t="s">
        <v>9226</v>
      </c>
      <c r="D145" s="125" t="s">
        <v>9436</v>
      </c>
    </row>
    <row r="146" spans="1:4" ht="13.5" x14ac:dyDescent="0.25">
      <c r="A146" s="124" t="s">
        <v>351</v>
      </c>
      <c r="B146" s="124" t="s">
        <v>9437</v>
      </c>
      <c r="C146" s="124" t="s">
        <v>9226</v>
      </c>
      <c r="D146" s="125" t="s">
        <v>8909</v>
      </c>
    </row>
    <row r="147" spans="1:4" ht="13.5" x14ac:dyDescent="0.25">
      <c r="A147" s="124" t="s">
        <v>352</v>
      </c>
      <c r="B147" s="124" t="s">
        <v>9438</v>
      </c>
      <c r="C147" s="124" t="s">
        <v>9226</v>
      </c>
      <c r="D147" s="125" t="s">
        <v>9439</v>
      </c>
    </row>
    <row r="148" spans="1:4" ht="13.5" x14ac:dyDescent="0.25">
      <c r="A148" s="124" t="s">
        <v>353</v>
      </c>
      <c r="B148" s="124" t="s">
        <v>9440</v>
      </c>
      <c r="C148" s="124" t="s">
        <v>9226</v>
      </c>
      <c r="D148" s="125" t="s">
        <v>9441</v>
      </c>
    </row>
    <row r="149" spans="1:4" ht="13.5" x14ac:dyDescent="0.25">
      <c r="A149" s="124" t="s">
        <v>354</v>
      </c>
      <c r="B149" s="124" t="s">
        <v>9442</v>
      </c>
      <c r="C149" s="124" t="s">
        <v>9226</v>
      </c>
      <c r="D149" s="125" t="s">
        <v>9443</v>
      </c>
    </row>
    <row r="150" spans="1:4" ht="13.5" x14ac:dyDescent="0.25">
      <c r="A150" s="124" t="s">
        <v>355</v>
      </c>
      <c r="B150" s="124" t="s">
        <v>9444</v>
      </c>
      <c r="C150" s="124" t="s">
        <v>9226</v>
      </c>
      <c r="D150" s="125" t="s">
        <v>1197</v>
      </c>
    </row>
    <row r="151" spans="1:4" ht="13.5" x14ac:dyDescent="0.25">
      <c r="A151" s="124" t="s">
        <v>356</v>
      </c>
      <c r="B151" s="124" t="s">
        <v>9445</v>
      </c>
      <c r="C151" s="124" t="s">
        <v>9226</v>
      </c>
      <c r="D151" s="125" t="s">
        <v>8847</v>
      </c>
    </row>
    <row r="152" spans="1:4" ht="13.5" x14ac:dyDescent="0.25">
      <c r="A152" s="124" t="s">
        <v>358</v>
      </c>
      <c r="B152" s="124" t="s">
        <v>9446</v>
      </c>
      <c r="C152" s="124" t="s">
        <v>9226</v>
      </c>
      <c r="D152" s="125" t="s">
        <v>8470</v>
      </c>
    </row>
    <row r="153" spans="1:4" ht="13.5" x14ac:dyDescent="0.25">
      <c r="A153" s="124" t="s">
        <v>360</v>
      </c>
      <c r="B153" s="124" t="s">
        <v>9447</v>
      </c>
      <c r="C153" s="124" t="s">
        <v>9226</v>
      </c>
      <c r="D153" s="125" t="s">
        <v>1348</v>
      </c>
    </row>
    <row r="154" spans="1:4" ht="13.5" x14ac:dyDescent="0.25">
      <c r="A154" s="124" t="s">
        <v>362</v>
      </c>
      <c r="B154" s="124" t="s">
        <v>9448</v>
      </c>
      <c r="C154" s="124" t="s">
        <v>9226</v>
      </c>
      <c r="D154" s="125" t="s">
        <v>815</v>
      </c>
    </row>
    <row r="155" spans="1:4" ht="13.5" x14ac:dyDescent="0.25">
      <c r="A155" s="124" t="s">
        <v>364</v>
      </c>
      <c r="B155" s="124" t="s">
        <v>9449</v>
      </c>
      <c r="C155" s="124" t="s">
        <v>9226</v>
      </c>
      <c r="D155" s="125" t="s">
        <v>603</v>
      </c>
    </row>
    <row r="156" spans="1:4" ht="13.5" x14ac:dyDescent="0.25">
      <c r="A156" s="124" t="s">
        <v>366</v>
      </c>
      <c r="B156" s="124" t="s">
        <v>9450</v>
      </c>
      <c r="C156" s="124" t="s">
        <v>9226</v>
      </c>
      <c r="D156" s="125" t="s">
        <v>9451</v>
      </c>
    </row>
    <row r="157" spans="1:4" ht="13.5" x14ac:dyDescent="0.25">
      <c r="A157" s="124" t="s">
        <v>367</v>
      </c>
      <c r="B157" s="124" t="s">
        <v>9452</v>
      </c>
      <c r="C157" s="124" t="s">
        <v>9226</v>
      </c>
      <c r="D157" s="125" t="s">
        <v>1761</v>
      </c>
    </row>
    <row r="158" spans="1:4" ht="13.5" x14ac:dyDescent="0.25">
      <c r="A158" s="124" t="s">
        <v>369</v>
      </c>
      <c r="B158" s="124" t="s">
        <v>9453</v>
      </c>
      <c r="C158" s="124" t="s">
        <v>9226</v>
      </c>
      <c r="D158" s="125" t="s">
        <v>9454</v>
      </c>
    </row>
    <row r="159" spans="1:4" ht="13.5" x14ac:dyDescent="0.25">
      <c r="A159" s="124" t="s">
        <v>370</v>
      </c>
      <c r="B159" s="124" t="s">
        <v>9455</v>
      </c>
      <c r="C159" s="124" t="s">
        <v>9226</v>
      </c>
      <c r="D159" s="125" t="s">
        <v>7033</v>
      </c>
    </row>
    <row r="160" spans="1:4" ht="13.5" x14ac:dyDescent="0.25">
      <c r="A160" s="124" t="s">
        <v>372</v>
      </c>
      <c r="B160" s="124" t="s">
        <v>9456</v>
      </c>
      <c r="C160" s="124" t="s">
        <v>9226</v>
      </c>
      <c r="D160" s="125" t="s">
        <v>9457</v>
      </c>
    </row>
    <row r="161" spans="1:4" ht="13.5" x14ac:dyDescent="0.25">
      <c r="A161" s="124" t="s">
        <v>373</v>
      </c>
      <c r="B161" s="124" t="s">
        <v>9458</v>
      </c>
      <c r="C161" s="124" t="s">
        <v>9226</v>
      </c>
      <c r="D161" s="125" t="s">
        <v>8535</v>
      </c>
    </row>
    <row r="162" spans="1:4" ht="13.5" x14ac:dyDescent="0.25">
      <c r="A162" s="124" t="s">
        <v>375</v>
      </c>
      <c r="B162" s="124" t="s">
        <v>9459</v>
      </c>
      <c r="C162" s="124" t="s">
        <v>9226</v>
      </c>
      <c r="D162" s="125" t="s">
        <v>9460</v>
      </c>
    </row>
    <row r="163" spans="1:4" ht="13.5" x14ac:dyDescent="0.25">
      <c r="A163" s="124" t="s">
        <v>376</v>
      </c>
      <c r="B163" s="124" t="s">
        <v>9461</v>
      </c>
      <c r="C163" s="124" t="s">
        <v>9226</v>
      </c>
      <c r="D163" s="125" t="s">
        <v>3512</v>
      </c>
    </row>
    <row r="164" spans="1:4" ht="13.5" x14ac:dyDescent="0.25">
      <c r="A164" s="124" t="s">
        <v>378</v>
      </c>
      <c r="B164" s="124" t="s">
        <v>9462</v>
      </c>
      <c r="C164" s="124" t="s">
        <v>9226</v>
      </c>
      <c r="D164" s="125" t="s">
        <v>9463</v>
      </c>
    </row>
    <row r="165" spans="1:4" ht="13.5" x14ac:dyDescent="0.25">
      <c r="A165" s="124" t="s">
        <v>379</v>
      </c>
      <c r="B165" s="124" t="s">
        <v>9464</v>
      </c>
      <c r="C165" s="124" t="s">
        <v>9226</v>
      </c>
      <c r="D165" s="125" t="s">
        <v>4895</v>
      </c>
    </row>
    <row r="166" spans="1:4" ht="13.5" x14ac:dyDescent="0.25">
      <c r="A166" s="124" t="s">
        <v>381</v>
      </c>
      <c r="B166" s="124" t="s">
        <v>9465</v>
      </c>
      <c r="C166" s="124" t="s">
        <v>9226</v>
      </c>
      <c r="D166" s="125" t="s">
        <v>9466</v>
      </c>
    </row>
    <row r="167" spans="1:4" ht="13.5" x14ac:dyDescent="0.25">
      <c r="A167" s="124" t="s">
        <v>383</v>
      </c>
      <c r="B167" s="124" t="s">
        <v>9467</v>
      </c>
      <c r="C167" s="124" t="s">
        <v>9226</v>
      </c>
      <c r="D167" s="125" t="s">
        <v>1954</v>
      </c>
    </row>
    <row r="168" spans="1:4" ht="13.5" x14ac:dyDescent="0.25">
      <c r="A168" s="124" t="s">
        <v>384</v>
      </c>
      <c r="B168" s="124" t="s">
        <v>9468</v>
      </c>
      <c r="C168" s="124" t="s">
        <v>9226</v>
      </c>
      <c r="D168" s="125" t="s">
        <v>9469</v>
      </c>
    </row>
    <row r="169" spans="1:4" ht="13.5" x14ac:dyDescent="0.25">
      <c r="A169" s="124" t="s">
        <v>385</v>
      </c>
      <c r="B169" s="124" t="s">
        <v>9470</v>
      </c>
      <c r="C169" s="124" t="s">
        <v>9226</v>
      </c>
      <c r="D169" s="125" t="s">
        <v>5380</v>
      </c>
    </row>
    <row r="170" spans="1:4" ht="13.5" x14ac:dyDescent="0.25">
      <c r="A170" s="124" t="s">
        <v>387</v>
      </c>
      <c r="B170" s="124" t="s">
        <v>9471</v>
      </c>
      <c r="C170" s="124" t="s">
        <v>9226</v>
      </c>
      <c r="D170" s="125" t="s">
        <v>9472</v>
      </c>
    </row>
    <row r="171" spans="1:4" ht="13.5" x14ac:dyDescent="0.25">
      <c r="A171" s="124" t="s">
        <v>388</v>
      </c>
      <c r="B171" s="124" t="s">
        <v>9473</v>
      </c>
      <c r="C171" s="124" t="s">
        <v>9226</v>
      </c>
      <c r="D171" s="125" t="s">
        <v>6520</v>
      </c>
    </row>
    <row r="172" spans="1:4" ht="13.5" x14ac:dyDescent="0.25">
      <c r="A172" s="124" t="s">
        <v>390</v>
      </c>
      <c r="B172" s="124" t="s">
        <v>9474</v>
      </c>
      <c r="C172" s="124" t="s">
        <v>9226</v>
      </c>
      <c r="D172" s="125" t="s">
        <v>9475</v>
      </c>
    </row>
    <row r="173" spans="1:4" ht="13.5" x14ac:dyDescent="0.25">
      <c r="A173" s="124" t="s">
        <v>391</v>
      </c>
      <c r="B173" s="124" t="s">
        <v>9476</v>
      </c>
      <c r="C173" s="124" t="s">
        <v>9226</v>
      </c>
      <c r="D173" s="125" t="s">
        <v>8448</v>
      </c>
    </row>
    <row r="174" spans="1:4" ht="13.5" x14ac:dyDescent="0.25">
      <c r="A174" s="124" t="s">
        <v>393</v>
      </c>
      <c r="B174" s="124" t="s">
        <v>9477</v>
      </c>
      <c r="C174" s="124" t="s">
        <v>9226</v>
      </c>
      <c r="D174" s="125" t="s">
        <v>9478</v>
      </c>
    </row>
    <row r="175" spans="1:4" ht="13.5" x14ac:dyDescent="0.25">
      <c r="A175" s="124" t="s">
        <v>394</v>
      </c>
      <c r="B175" s="124" t="s">
        <v>9479</v>
      </c>
      <c r="C175" s="124" t="s">
        <v>9226</v>
      </c>
      <c r="D175" s="125" t="s">
        <v>5344</v>
      </c>
    </row>
    <row r="176" spans="1:4" ht="13.5" x14ac:dyDescent="0.25">
      <c r="A176" s="124" t="s">
        <v>395</v>
      </c>
      <c r="B176" s="124" t="s">
        <v>9480</v>
      </c>
      <c r="C176" s="124" t="s">
        <v>9226</v>
      </c>
      <c r="D176" s="125" t="s">
        <v>9481</v>
      </c>
    </row>
    <row r="177" spans="1:4" ht="13.5" x14ac:dyDescent="0.25">
      <c r="A177" s="124" t="s">
        <v>396</v>
      </c>
      <c r="B177" s="124" t="s">
        <v>9482</v>
      </c>
      <c r="C177" s="124" t="s">
        <v>9226</v>
      </c>
      <c r="D177" s="125" t="s">
        <v>9483</v>
      </c>
    </row>
    <row r="178" spans="1:4" ht="13.5" x14ac:dyDescent="0.25">
      <c r="A178" s="124" t="s">
        <v>398</v>
      </c>
      <c r="B178" s="124" t="s">
        <v>9484</v>
      </c>
      <c r="C178" s="124" t="s">
        <v>9226</v>
      </c>
      <c r="D178" s="125" t="s">
        <v>9485</v>
      </c>
    </row>
    <row r="179" spans="1:4" ht="13.5" x14ac:dyDescent="0.25">
      <c r="A179" s="124" t="s">
        <v>399</v>
      </c>
      <c r="B179" s="124" t="s">
        <v>9486</v>
      </c>
      <c r="C179" s="124" t="s">
        <v>9226</v>
      </c>
      <c r="D179" s="125" t="s">
        <v>4295</v>
      </c>
    </row>
    <row r="180" spans="1:4" ht="13.5" x14ac:dyDescent="0.25">
      <c r="A180" s="124" t="s">
        <v>401</v>
      </c>
      <c r="B180" s="124" t="s">
        <v>9487</v>
      </c>
      <c r="C180" s="124" t="s">
        <v>9226</v>
      </c>
      <c r="D180" s="125" t="s">
        <v>9488</v>
      </c>
    </row>
    <row r="181" spans="1:4" ht="13.5" x14ac:dyDescent="0.25">
      <c r="A181" s="124" t="s">
        <v>402</v>
      </c>
      <c r="B181" s="124" t="s">
        <v>9489</v>
      </c>
      <c r="C181" s="124" t="s">
        <v>9226</v>
      </c>
      <c r="D181" s="125" t="s">
        <v>5517</v>
      </c>
    </row>
    <row r="182" spans="1:4" ht="13.5" x14ac:dyDescent="0.25">
      <c r="A182" s="124" t="s">
        <v>404</v>
      </c>
      <c r="B182" s="124" t="s">
        <v>9490</v>
      </c>
      <c r="C182" s="124" t="s">
        <v>9226</v>
      </c>
      <c r="D182" s="125" t="s">
        <v>9491</v>
      </c>
    </row>
    <row r="183" spans="1:4" ht="13.5" x14ac:dyDescent="0.25">
      <c r="A183" s="124" t="s">
        <v>405</v>
      </c>
      <c r="B183" s="124" t="s">
        <v>9492</v>
      </c>
      <c r="C183" s="124" t="s">
        <v>9226</v>
      </c>
      <c r="D183" s="125" t="s">
        <v>763</v>
      </c>
    </row>
    <row r="184" spans="1:4" ht="13.5" x14ac:dyDescent="0.25">
      <c r="A184" s="124" t="s">
        <v>406</v>
      </c>
      <c r="B184" s="124" t="s">
        <v>9493</v>
      </c>
      <c r="C184" s="124" t="s">
        <v>9226</v>
      </c>
      <c r="D184" s="125" t="s">
        <v>9494</v>
      </c>
    </row>
    <row r="185" spans="1:4" ht="13.5" x14ac:dyDescent="0.25">
      <c r="A185" s="124" t="s">
        <v>408</v>
      </c>
      <c r="B185" s="124" t="s">
        <v>9495</v>
      </c>
      <c r="C185" s="124" t="s">
        <v>9226</v>
      </c>
      <c r="D185" s="125" t="s">
        <v>9496</v>
      </c>
    </row>
    <row r="186" spans="1:4" ht="13.5" x14ac:dyDescent="0.25">
      <c r="A186" s="124" t="s">
        <v>409</v>
      </c>
      <c r="B186" s="124" t="s">
        <v>9497</v>
      </c>
      <c r="C186" s="124" t="s">
        <v>9226</v>
      </c>
      <c r="D186" s="125" t="s">
        <v>9498</v>
      </c>
    </row>
    <row r="187" spans="1:4" ht="13.5" x14ac:dyDescent="0.25">
      <c r="A187" s="124" t="s">
        <v>410</v>
      </c>
      <c r="B187" s="124" t="s">
        <v>9499</v>
      </c>
      <c r="C187" s="124" t="s">
        <v>9226</v>
      </c>
      <c r="D187" s="125" t="s">
        <v>9500</v>
      </c>
    </row>
    <row r="188" spans="1:4" ht="13.5" x14ac:dyDescent="0.25">
      <c r="A188" s="124" t="s">
        <v>411</v>
      </c>
      <c r="B188" s="124" t="s">
        <v>9501</v>
      </c>
      <c r="C188" s="124" t="s">
        <v>9226</v>
      </c>
      <c r="D188" s="125" t="s">
        <v>9502</v>
      </c>
    </row>
    <row r="189" spans="1:4" ht="13.5" x14ac:dyDescent="0.25">
      <c r="A189" s="124" t="s">
        <v>412</v>
      </c>
      <c r="B189" s="124" t="s">
        <v>9503</v>
      </c>
      <c r="C189" s="124" t="s">
        <v>9226</v>
      </c>
      <c r="D189" s="125" t="s">
        <v>9504</v>
      </c>
    </row>
    <row r="190" spans="1:4" ht="13.5" x14ac:dyDescent="0.25">
      <c r="A190" s="124" t="s">
        <v>413</v>
      </c>
      <c r="B190" s="124" t="s">
        <v>9505</v>
      </c>
      <c r="C190" s="124" t="s">
        <v>9226</v>
      </c>
      <c r="D190" s="125" t="s">
        <v>9506</v>
      </c>
    </row>
    <row r="191" spans="1:4" ht="13.5" x14ac:dyDescent="0.25">
      <c r="A191" s="124" t="s">
        <v>414</v>
      </c>
      <c r="B191" s="124" t="s">
        <v>9507</v>
      </c>
      <c r="C191" s="124" t="s">
        <v>9226</v>
      </c>
      <c r="D191" s="125" t="s">
        <v>1649</v>
      </c>
    </row>
    <row r="192" spans="1:4" ht="13.5" x14ac:dyDescent="0.25">
      <c r="A192" s="124" t="s">
        <v>415</v>
      </c>
      <c r="B192" s="124" t="s">
        <v>9508</v>
      </c>
      <c r="C192" s="124" t="s">
        <v>9226</v>
      </c>
      <c r="D192" s="125" t="s">
        <v>9509</v>
      </c>
    </row>
    <row r="193" spans="1:4" ht="13.5" x14ac:dyDescent="0.25">
      <c r="A193" s="124" t="s">
        <v>416</v>
      </c>
      <c r="B193" s="124" t="s">
        <v>9510</v>
      </c>
      <c r="C193" s="124" t="s">
        <v>9226</v>
      </c>
      <c r="D193" s="125" t="s">
        <v>9511</v>
      </c>
    </row>
    <row r="194" spans="1:4" ht="13.5" x14ac:dyDescent="0.25">
      <c r="A194" s="124" t="s">
        <v>417</v>
      </c>
      <c r="B194" s="124" t="s">
        <v>9512</v>
      </c>
      <c r="C194" s="124" t="s">
        <v>9226</v>
      </c>
      <c r="D194" s="125" t="s">
        <v>9513</v>
      </c>
    </row>
    <row r="195" spans="1:4" ht="13.5" x14ac:dyDescent="0.25">
      <c r="A195" s="124" t="s">
        <v>418</v>
      </c>
      <c r="B195" s="124" t="s">
        <v>9514</v>
      </c>
      <c r="C195" s="124" t="s">
        <v>9226</v>
      </c>
      <c r="D195" s="125" t="s">
        <v>9515</v>
      </c>
    </row>
    <row r="196" spans="1:4" ht="13.5" x14ac:dyDescent="0.25">
      <c r="A196" s="124" t="s">
        <v>419</v>
      </c>
      <c r="B196" s="124" t="s">
        <v>9516</v>
      </c>
      <c r="C196" s="124" t="s">
        <v>9226</v>
      </c>
      <c r="D196" s="125" t="s">
        <v>9517</v>
      </c>
    </row>
    <row r="197" spans="1:4" ht="13.5" x14ac:dyDescent="0.25">
      <c r="A197" s="124" t="s">
        <v>420</v>
      </c>
      <c r="B197" s="124" t="s">
        <v>9518</v>
      </c>
      <c r="C197" s="124" t="s">
        <v>9226</v>
      </c>
      <c r="D197" s="125" t="s">
        <v>9519</v>
      </c>
    </row>
    <row r="198" spans="1:4" ht="13.5" x14ac:dyDescent="0.25">
      <c r="A198" s="124" t="s">
        <v>421</v>
      </c>
      <c r="B198" s="124" t="s">
        <v>9520</v>
      </c>
      <c r="C198" s="124" t="s">
        <v>9226</v>
      </c>
      <c r="D198" s="125" t="s">
        <v>8840</v>
      </c>
    </row>
    <row r="199" spans="1:4" ht="13.5" x14ac:dyDescent="0.25">
      <c r="A199" s="124" t="s">
        <v>422</v>
      </c>
      <c r="B199" s="124" t="s">
        <v>9521</v>
      </c>
      <c r="C199" s="124" t="s">
        <v>9226</v>
      </c>
      <c r="D199" s="125" t="s">
        <v>9522</v>
      </c>
    </row>
    <row r="200" spans="1:4" ht="13.5" x14ac:dyDescent="0.25">
      <c r="A200" s="124" t="s">
        <v>424</v>
      </c>
      <c r="B200" s="124" t="s">
        <v>9523</v>
      </c>
      <c r="C200" s="124" t="s">
        <v>9226</v>
      </c>
      <c r="D200" s="125" t="s">
        <v>9524</v>
      </c>
    </row>
    <row r="201" spans="1:4" ht="13.5" x14ac:dyDescent="0.25">
      <c r="A201" s="124" t="s">
        <v>425</v>
      </c>
      <c r="B201" s="124" t="s">
        <v>9525</v>
      </c>
      <c r="C201" s="124" t="s">
        <v>9226</v>
      </c>
      <c r="D201" s="125" t="s">
        <v>9526</v>
      </c>
    </row>
    <row r="202" spans="1:4" ht="13.5" x14ac:dyDescent="0.25">
      <c r="A202" s="124" t="s">
        <v>426</v>
      </c>
      <c r="B202" s="124" t="s">
        <v>9527</v>
      </c>
      <c r="C202" s="124" t="s">
        <v>9226</v>
      </c>
      <c r="D202" s="125" t="s">
        <v>9528</v>
      </c>
    </row>
    <row r="203" spans="1:4" ht="13.5" x14ac:dyDescent="0.25">
      <c r="A203" s="124" t="s">
        <v>427</v>
      </c>
      <c r="B203" s="124" t="s">
        <v>9529</v>
      </c>
      <c r="C203" s="124" t="s">
        <v>9226</v>
      </c>
      <c r="D203" s="125" t="s">
        <v>9530</v>
      </c>
    </row>
    <row r="204" spans="1:4" ht="13.5" x14ac:dyDescent="0.25">
      <c r="A204" s="124" t="s">
        <v>428</v>
      </c>
      <c r="B204" s="124" t="s">
        <v>9531</v>
      </c>
      <c r="C204" s="124" t="s">
        <v>9226</v>
      </c>
      <c r="D204" s="125" t="s">
        <v>9532</v>
      </c>
    </row>
    <row r="205" spans="1:4" ht="13.5" x14ac:dyDescent="0.25">
      <c r="A205" s="124" t="s">
        <v>429</v>
      </c>
      <c r="B205" s="124" t="s">
        <v>9533</v>
      </c>
      <c r="C205" s="124" t="s">
        <v>9226</v>
      </c>
      <c r="D205" s="125" t="s">
        <v>9534</v>
      </c>
    </row>
    <row r="206" spans="1:4" ht="13.5" x14ac:dyDescent="0.25">
      <c r="A206" s="124" t="s">
        <v>430</v>
      </c>
      <c r="B206" s="124" t="s">
        <v>9535</v>
      </c>
      <c r="C206" s="124" t="s">
        <v>9226</v>
      </c>
      <c r="D206" s="125" t="s">
        <v>9536</v>
      </c>
    </row>
    <row r="207" spans="1:4" ht="13.5" x14ac:dyDescent="0.25">
      <c r="A207" s="124" t="s">
        <v>431</v>
      </c>
      <c r="B207" s="124" t="s">
        <v>9537</v>
      </c>
      <c r="C207" s="124" t="s">
        <v>9226</v>
      </c>
      <c r="D207" s="125" t="s">
        <v>9538</v>
      </c>
    </row>
    <row r="208" spans="1:4" ht="13.5" x14ac:dyDescent="0.25">
      <c r="A208" s="124" t="s">
        <v>432</v>
      </c>
      <c r="B208" s="124" t="s">
        <v>9539</v>
      </c>
      <c r="C208" s="124" t="s">
        <v>9226</v>
      </c>
      <c r="D208" s="125" t="s">
        <v>9540</v>
      </c>
    </row>
    <row r="209" spans="1:4" ht="13.5" x14ac:dyDescent="0.25">
      <c r="A209" s="124" t="s">
        <v>433</v>
      </c>
      <c r="B209" s="124" t="s">
        <v>9541</v>
      </c>
      <c r="C209" s="124" t="s">
        <v>9226</v>
      </c>
      <c r="D209" s="125" t="s">
        <v>9542</v>
      </c>
    </row>
    <row r="210" spans="1:4" ht="13.5" x14ac:dyDescent="0.25">
      <c r="A210" s="124" t="s">
        <v>434</v>
      </c>
      <c r="B210" s="124" t="s">
        <v>9543</v>
      </c>
      <c r="C210" s="124" t="s">
        <v>9226</v>
      </c>
      <c r="D210" s="125" t="s">
        <v>9544</v>
      </c>
    </row>
    <row r="211" spans="1:4" ht="13.5" x14ac:dyDescent="0.25">
      <c r="A211" s="124" t="s">
        <v>435</v>
      </c>
      <c r="B211" s="124" t="s">
        <v>9545</v>
      </c>
      <c r="C211" s="124" t="s">
        <v>9226</v>
      </c>
      <c r="D211" s="125" t="s">
        <v>9546</v>
      </c>
    </row>
    <row r="212" spans="1:4" ht="13.5" x14ac:dyDescent="0.25">
      <c r="A212" s="124" t="s">
        <v>437</v>
      </c>
      <c r="B212" s="124" t="s">
        <v>9547</v>
      </c>
      <c r="C212" s="124" t="s">
        <v>9226</v>
      </c>
      <c r="D212" s="125" t="s">
        <v>9548</v>
      </c>
    </row>
    <row r="213" spans="1:4" ht="13.5" x14ac:dyDescent="0.25">
      <c r="A213" s="124" t="s">
        <v>438</v>
      </c>
      <c r="B213" s="124" t="s">
        <v>9549</v>
      </c>
      <c r="C213" s="124" t="s">
        <v>9226</v>
      </c>
      <c r="D213" s="125" t="s">
        <v>1274</v>
      </c>
    </row>
    <row r="214" spans="1:4" ht="13.5" x14ac:dyDescent="0.25">
      <c r="A214" s="124" t="s">
        <v>439</v>
      </c>
      <c r="B214" s="124" t="s">
        <v>9550</v>
      </c>
      <c r="C214" s="124" t="s">
        <v>9226</v>
      </c>
      <c r="D214" s="125" t="s">
        <v>9551</v>
      </c>
    </row>
    <row r="215" spans="1:4" ht="13.5" x14ac:dyDescent="0.25">
      <c r="A215" s="124" t="s">
        <v>440</v>
      </c>
      <c r="B215" s="124" t="s">
        <v>9552</v>
      </c>
      <c r="C215" s="124" t="s">
        <v>9226</v>
      </c>
      <c r="D215" s="125" t="s">
        <v>9553</v>
      </c>
    </row>
    <row r="216" spans="1:4" ht="13.5" x14ac:dyDescent="0.25">
      <c r="A216" s="124" t="s">
        <v>442</v>
      </c>
      <c r="B216" s="124" t="s">
        <v>9554</v>
      </c>
      <c r="C216" s="124" t="s">
        <v>9226</v>
      </c>
      <c r="D216" s="125" t="s">
        <v>9555</v>
      </c>
    </row>
    <row r="217" spans="1:4" ht="13.5" x14ac:dyDescent="0.25">
      <c r="A217" s="124" t="s">
        <v>443</v>
      </c>
      <c r="B217" s="124" t="s">
        <v>9556</v>
      </c>
      <c r="C217" s="124" t="s">
        <v>9226</v>
      </c>
      <c r="D217" s="125" t="s">
        <v>9557</v>
      </c>
    </row>
    <row r="218" spans="1:4" ht="13.5" x14ac:dyDescent="0.25">
      <c r="A218" s="124" t="s">
        <v>444</v>
      </c>
      <c r="B218" s="124" t="s">
        <v>9558</v>
      </c>
      <c r="C218" s="124" t="s">
        <v>9226</v>
      </c>
      <c r="D218" s="125" t="s">
        <v>9559</v>
      </c>
    </row>
    <row r="219" spans="1:4" ht="13.5" x14ac:dyDescent="0.25">
      <c r="A219" s="124" t="s">
        <v>445</v>
      </c>
      <c r="B219" s="124" t="s">
        <v>9560</v>
      </c>
      <c r="C219" s="124" t="s">
        <v>9226</v>
      </c>
      <c r="D219" s="125" t="s">
        <v>9561</v>
      </c>
    </row>
    <row r="220" spans="1:4" ht="13.5" x14ac:dyDescent="0.25">
      <c r="A220" s="124" t="s">
        <v>446</v>
      </c>
      <c r="B220" s="124" t="s">
        <v>9562</v>
      </c>
      <c r="C220" s="124" t="s">
        <v>9226</v>
      </c>
      <c r="D220" s="125" t="s">
        <v>9563</v>
      </c>
    </row>
    <row r="221" spans="1:4" ht="13.5" x14ac:dyDescent="0.25">
      <c r="A221" s="124" t="s">
        <v>447</v>
      </c>
      <c r="B221" s="124" t="s">
        <v>9564</v>
      </c>
      <c r="C221" s="124" t="s">
        <v>9226</v>
      </c>
      <c r="D221" s="125" t="s">
        <v>9565</v>
      </c>
    </row>
    <row r="222" spans="1:4" ht="13.5" x14ac:dyDescent="0.25">
      <c r="A222" s="124" t="s">
        <v>448</v>
      </c>
      <c r="B222" s="124" t="s">
        <v>9566</v>
      </c>
      <c r="C222" s="124" t="s">
        <v>9226</v>
      </c>
      <c r="D222" s="125" t="s">
        <v>9567</v>
      </c>
    </row>
    <row r="223" spans="1:4" ht="13.5" x14ac:dyDescent="0.25">
      <c r="A223" s="124" t="s">
        <v>450</v>
      </c>
      <c r="B223" s="124" t="s">
        <v>9568</v>
      </c>
      <c r="C223" s="124" t="s">
        <v>9226</v>
      </c>
      <c r="D223" s="125" t="s">
        <v>9569</v>
      </c>
    </row>
    <row r="224" spans="1:4" ht="13.5" x14ac:dyDescent="0.25">
      <c r="A224" s="124" t="s">
        <v>451</v>
      </c>
      <c r="B224" s="124" t="s">
        <v>9570</v>
      </c>
      <c r="C224" s="124" t="s">
        <v>9226</v>
      </c>
      <c r="D224" s="125" t="s">
        <v>9571</v>
      </c>
    </row>
    <row r="225" spans="1:4" ht="13.5" x14ac:dyDescent="0.25">
      <c r="A225" s="124" t="s">
        <v>452</v>
      </c>
      <c r="B225" s="124" t="s">
        <v>9572</v>
      </c>
      <c r="C225" s="124" t="s">
        <v>9226</v>
      </c>
      <c r="D225" s="125" t="s">
        <v>2815</v>
      </c>
    </row>
    <row r="226" spans="1:4" ht="13.5" x14ac:dyDescent="0.25">
      <c r="A226" s="124" t="s">
        <v>454</v>
      </c>
      <c r="B226" s="124" t="s">
        <v>9573</v>
      </c>
      <c r="C226" s="124" t="s">
        <v>9226</v>
      </c>
      <c r="D226" s="125" t="s">
        <v>9574</v>
      </c>
    </row>
    <row r="227" spans="1:4" ht="13.5" x14ac:dyDescent="0.25">
      <c r="A227" s="124" t="s">
        <v>455</v>
      </c>
      <c r="B227" s="124" t="s">
        <v>9575</v>
      </c>
      <c r="C227" s="124" t="s">
        <v>9226</v>
      </c>
      <c r="D227" s="125" t="s">
        <v>9576</v>
      </c>
    </row>
    <row r="228" spans="1:4" ht="13.5" x14ac:dyDescent="0.25">
      <c r="A228" s="124" t="s">
        <v>456</v>
      </c>
      <c r="B228" s="124" t="s">
        <v>9577</v>
      </c>
      <c r="C228" s="124" t="s">
        <v>9226</v>
      </c>
      <c r="D228" s="125" t="s">
        <v>8553</v>
      </c>
    </row>
    <row r="229" spans="1:4" ht="13.5" x14ac:dyDescent="0.25">
      <c r="A229" s="124" t="s">
        <v>457</v>
      </c>
      <c r="B229" s="124" t="s">
        <v>9578</v>
      </c>
      <c r="C229" s="124" t="s">
        <v>9226</v>
      </c>
      <c r="D229" s="125" t="s">
        <v>9579</v>
      </c>
    </row>
    <row r="230" spans="1:4" ht="13.5" x14ac:dyDescent="0.25">
      <c r="A230" s="124" t="s">
        <v>458</v>
      </c>
      <c r="B230" s="124" t="s">
        <v>9580</v>
      </c>
      <c r="C230" s="124" t="s">
        <v>9358</v>
      </c>
      <c r="D230" s="125" t="s">
        <v>9581</v>
      </c>
    </row>
    <row r="231" spans="1:4" ht="13.5" x14ac:dyDescent="0.25">
      <c r="A231" s="124" t="s">
        <v>459</v>
      </c>
      <c r="B231" s="124" t="s">
        <v>9582</v>
      </c>
      <c r="C231" s="124" t="s">
        <v>9358</v>
      </c>
      <c r="D231" s="125" t="s">
        <v>9003</v>
      </c>
    </row>
    <row r="232" spans="1:4" ht="13.5" x14ac:dyDescent="0.25">
      <c r="A232" s="124" t="s">
        <v>460</v>
      </c>
      <c r="B232" s="124" t="s">
        <v>9583</v>
      </c>
      <c r="C232" s="124" t="s">
        <v>9226</v>
      </c>
      <c r="D232" s="125" t="s">
        <v>9584</v>
      </c>
    </row>
    <row r="233" spans="1:4" ht="13.5" x14ac:dyDescent="0.25">
      <c r="A233" s="124" t="s">
        <v>461</v>
      </c>
      <c r="B233" s="124" t="s">
        <v>9585</v>
      </c>
      <c r="C233" s="124" t="s">
        <v>9226</v>
      </c>
      <c r="D233" s="125" t="s">
        <v>9586</v>
      </c>
    </row>
    <row r="234" spans="1:4" ht="13.5" x14ac:dyDescent="0.25">
      <c r="A234" s="124" t="s">
        <v>462</v>
      </c>
      <c r="B234" s="124" t="s">
        <v>9587</v>
      </c>
      <c r="C234" s="124" t="s">
        <v>9226</v>
      </c>
      <c r="D234" s="125" t="s">
        <v>9588</v>
      </c>
    </row>
    <row r="235" spans="1:4" ht="13.5" x14ac:dyDescent="0.25">
      <c r="A235" s="124" t="s">
        <v>463</v>
      </c>
      <c r="B235" s="124" t="s">
        <v>9589</v>
      </c>
      <c r="C235" s="124" t="s">
        <v>9358</v>
      </c>
      <c r="D235" s="125" t="s">
        <v>9590</v>
      </c>
    </row>
    <row r="236" spans="1:4" ht="13.5" x14ac:dyDescent="0.25">
      <c r="A236" s="124" t="s">
        <v>464</v>
      </c>
      <c r="B236" s="124" t="s">
        <v>9591</v>
      </c>
      <c r="C236" s="124" t="s">
        <v>9592</v>
      </c>
      <c r="D236" s="125" t="s">
        <v>6586</v>
      </c>
    </row>
    <row r="237" spans="1:4" ht="13.5" x14ac:dyDescent="0.25">
      <c r="A237" s="124" t="s">
        <v>466</v>
      </c>
      <c r="B237" s="124" t="s">
        <v>9593</v>
      </c>
      <c r="C237" s="124" t="s">
        <v>9592</v>
      </c>
      <c r="D237" s="125" t="s">
        <v>343</v>
      </c>
    </row>
    <row r="238" spans="1:4" ht="13.5" x14ac:dyDescent="0.25">
      <c r="A238" s="124" t="s">
        <v>468</v>
      </c>
      <c r="B238" s="124" t="s">
        <v>9594</v>
      </c>
      <c r="C238" s="124" t="s">
        <v>9592</v>
      </c>
      <c r="D238" s="125" t="s">
        <v>1240</v>
      </c>
    </row>
    <row r="239" spans="1:4" ht="13.5" x14ac:dyDescent="0.25">
      <c r="A239" s="124" t="s">
        <v>470</v>
      </c>
      <c r="B239" s="124" t="s">
        <v>9595</v>
      </c>
      <c r="C239" s="124" t="s">
        <v>9226</v>
      </c>
      <c r="D239" s="125" t="s">
        <v>276</v>
      </c>
    </row>
    <row r="240" spans="1:4" ht="13.5" x14ac:dyDescent="0.25">
      <c r="A240" s="124" t="s">
        <v>472</v>
      </c>
      <c r="B240" s="124" t="s">
        <v>9596</v>
      </c>
      <c r="C240" s="124" t="s">
        <v>9226</v>
      </c>
      <c r="D240" s="125" t="s">
        <v>4120</v>
      </c>
    </row>
    <row r="241" spans="1:4" ht="13.5" x14ac:dyDescent="0.25">
      <c r="A241" s="124" t="s">
        <v>474</v>
      </c>
      <c r="B241" s="124" t="s">
        <v>9597</v>
      </c>
      <c r="C241" s="124" t="s">
        <v>9226</v>
      </c>
      <c r="D241" s="125" t="s">
        <v>7344</v>
      </c>
    </row>
    <row r="242" spans="1:4" ht="13.5" x14ac:dyDescent="0.25">
      <c r="A242" s="124" t="s">
        <v>476</v>
      </c>
      <c r="B242" s="124" t="s">
        <v>9598</v>
      </c>
      <c r="C242" s="124" t="s">
        <v>9226</v>
      </c>
      <c r="D242" s="125" t="s">
        <v>8384</v>
      </c>
    </row>
    <row r="243" spans="1:4" ht="13.5" x14ac:dyDescent="0.25">
      <c r="A243" s="124" t="s">
        <v>478</v>
      </c>
      <c r="B243" s="124" t="s">
        <v>9599</v>
      </c>
      <c r="C243" s="124" t="s">
        <v>9226</v>
      </c>
      <c r="D243" s="125" t="s">
        <v>9600</v>
      </c>
    </row>
    <row r="244" spans="1:4" ht="13.5" x14ac:dyDescent="0.25">
      <c r="A244" s="124" t="s">
        <v>479</v>
      </c>
      <c r="B244" s="124" t="s">
        <v>9601</v>
      </c>
      <c r="C244" s="124" t="s">
        <v>9226</v>
      </c>
      <c r="D244" s="125" t="s">
        <v>3714</v>
      </c>
    </row>
    <row r="245" spans="1:4" ht="13.5" x14ac:dyDescent="0.25">
      <c r="A245" s="124" t="s">
        <v>481</v>
      </c>
      <c r="B245" s="124" t="s">
        <v>9602</v>
      </c>
      <c r="C245" s="124" t="s">
        <v>9226</v>
      </c>
      <c r="D245" s="125" t="s">
        <v>8042</v>
      </c>
    </row>
    <row r="246" spans="1:4" ht="13.5" x14ac:dyDescent="0.25">
      <c r="A246" s="124" t="s">
        <v>483</v>
      </c>
      <c r="B246" s="124" t="s">
        <v>9603</v>
      </c>
      <c r="C246" s="124" t="s">
        <v>9226</v>
      </c>
      <c r="D246" s="125" t="s">
        <v>6258</v>
      </c>
    </row>
    <row r="247" spans="1:4" ht="13.5" x14ac:dyDescent="0.25">
      <c r="A247" s="124" t="s">
        <v>485</v>
      </c>
      <c r="B247" s="124" t="s">
        <v>9604</v>
      </c>
      <c r="C247" s="124" t="s">
        <v>9226</v>
      </c>
      <c r="D247" s="125" t="s">
        <v>4087</v>
      </c>
    </row>
    <row r="248" spans="1:4" ht="13.5" x14ac:dyDescent="0.25">
      <c r="A248" s="124" t="s">
        <v>487</v>
      </c>
      <c r="B248" s="124" t="s">
        <v>9605</v>
      </c>
      <c r="C248" s="124" t="s">
        <v>9226</v>
      </c>
      <c r="D248" s="125" t="s">
        <v>4988</v>
      </c>
    </row>
    <row r="249" spans="1:4" ht="13.5" x14ac:dyDescent="0.25">
      <c r="A249" s="124" t="s">
        <v>489</v>
      </c>
      <c r="B249" s="124" t="s">
        <v>9606</v>
      </c>
      <c r="C249" s="124" t="s">
        <v>9226</v>
      </c>
      <c r="D249" s="125" t="s">
        <v>3032</v>
      </c>
    </row>
    <row r="250" spans="1:4" ht="13.5" x14ac:dyDescent="0.25">
      <c r="A250" s="124" t="s">
        <v>491</v>
      </c>
      <c r="B250" s="124" t="s">
        <v>9607</v>
      </c>
      <c r="C250" s="124" t="s">
        <v>9226</v>
      </c>
      <c r="D250" s="125" t="s">
        <v>3040</v>
      </c>
    </row>
    <row r="251" spans="1:4" ht="13.5" x14ac:dyDescent="0.25">
      <c r="A251" s="124" t="s">
        <v>493</v>
      </c>
      <c r="B251" s="124" t="s">
        <v>9608</v>
      </c>
      <c r="C251" s="124" t="s">
        <v>9226</v>
      </c>
      <c r="D251" s="125" t="s">
        <v>1785</v>
      </c>
    </row>
    <row r="252" spans="1:4" ht="13.5" x14ac:dyDescent="0.25">
      <c r="A252" s="124" t="s">
        <v>495</v>
      </c>
      <c r="B252" s="124" t="s">
        <v>9609</v>
      </c>
      <c r="C252" s="124" t="s">
        <v>9226</v>
      </c>
      <c r="D252" s="125" t="s">
        <v>5692</v>
      </c>
    </row>
    <row r="253" spans="1:4" ht="13.5" x14ac:dyDescent="0.25">
      <c r="A253" s="124" t="s">
        <v>496</v>
      </c>
      <c r="B253" s="124" t="s">
        <v>9610</v>
      </c>
      <c r="C253" s="124" t="s">
        <v>9358</v>
      </c>
      <c r="D253" s="125" t="s">
        <v>9611</v>
      </c>
    </row>
    <row r="254" spans="1:4" ht="13.5" x14ac:dyDescent="0.25">
      <c r="A254" s="124" t="s">
        <v>498</v>
      </c>
      <c r="B254" s="124" t="s">
        <v>9612</v>
      </c>
      <c r="C254" s="124" t="s">
        <v>9358</v>
      </c>
      <c r="D254" s="125" t="s">
        <v>9613</v>
      </c>
    </row>
    <row r="255" spans="1:4" ht="13.5" x14ac:dyDescent="0.25">
      <c r="A255" s="124" t="s">
        <v>499</v>
      </c>
      <c r="B255" s="124" t="s">
        <v>9614</v>
      </c>
      <c r="C255" s="124" t="s">
        <v>9358</v>
      </c>
      <c r="D255" s="125" t="s">
        <v>9615</v>
      </c>
    </row>
    <row r="256" spans="1:4" ht="13.5" x14ac:dyDescent="0.25">
      <c r="A256" s="124" t="s">
        <v>500</v>
      </c>
      <c r="B256" s="124" t="s">
        <v>9616</v>
      </c>
      <c r="C256" s="124" t="s">
        <v>9617</v>
      </c>
      <c r="D256" s="125" t="s">
        <v>9618</v>
      </c>
    </row>
    <row r="257" spans="1:4" ht="13.5" x14ac:dyDescent="0.25">
      <c r="A257" s="124" t="s">
        <v>502</v>
      </c>
      <c r="B257" s="124" t="s">
        <v>9619</v>
      </c>
      <c r="C257" s="124" t="s">
        <v>9617</v>
      </c>
      <c r="D257" s="125" t="s">
        <v>9620</v>
      </c>
    </row>
    <row r="258" spans="1:4" ht="13.5" x14ac:dyDescent="0.25">
      <c r="A258" s="124" t="s">
        <v>503</v>
      </c>
      <c r="B258" s="124" t="s">
        <v>9621</v>
      </c>
      <c r="C258" s="124" t="s">
        <v>9617</v>
      </c>
      <c r="D258" s="125" t="s">
        <v>9622</v>
      </c>
    </row>
    <row r="259" spans="1:4" ht="13.5" x14ac:dyDescent="0.25">
      <c r="A259" s="124" t="s">
        <v>504</v>
      </c>
      <c r="B259" s="124" t="s">
        <v>9623</v>
      </c>
      <c r="C259" s="124" t="s">
        <v>9617</v>
      </c>
      <c r="D259" s="125" t="s">
        <v>9624</v>
      </c>
    </row>
    <row r="260" spans="1:4" ht="13.5" x14ac:dyDescent="0.25">
      <c r="A260" s="124" t="s">
        <v>505</v>
      </c>
      <c r="B260" s="124" t="s">
        <v>9625</v>
      </c>
      <c r="C260" s="124" t="s">
        <v>9617</v>
      </c>
      <c r="D260" s="125" t="s">
        <v>2491</v>
      </c>
    </row>
    <row r="261" spans="1:4" ht="13.5" x14ac:dyDescent="0.25">
      <c r="A261" s="124" t="s">
        <v>506</v>
      </c>
      <c r="B261" s="124" t="s">
        <v>9626</v>
      </c>
      <c r="C261" s="124" t="s">
        <v>9617</v>
      </c>
      <c r="D261" s="125" t="s">
        <v>9627</v>
      </c>
    </row>
    <row r="262" spans="1:4" ht="13.5" x14ac:dyDescent="0.25">
      <c r="A262" s="124" t="s">
        <v>507</v>
      </c>
      <c r="B262" s="124" t="s">
        <v>9628</v>
      </c>
      <c r="C262" s="124" t="s">
        <v>9617</v>
      </c>
      <c r="D262" s="125" t="s">
        <v>9629</v>
      </c>
    </row>
    <row r="263" spans="1:4" ht="13.5" x14ac:dyDescent="0.25">
      <c r="A263" s="124" t="s">
        <v>508</v>
      </c>
      <c r="B263" s="124" t="s">
        <v>9630</v>
      </c>
      <c r="C263" s="124" t="s">
        <v>9617</v>
      </c>
      <c r="D263" s="125" t="s">
        <v>9631</v>
      </c>
    </row>
    <row r="264" spans="1:4" ht="13.5" x14ac:dyDescent="0.25">
      <c r="A264" s="124" t="s">
        <v>509</v>
      </c>
      <c r="B264" s="124" t="s">
        <v>9632</v>
      </c>
      <c r="C264" s="124" t="s">
        <v>9617</v>
      </c>
      <c r="D264" s="125" t="s">
        <v>9633</v>
      </c>
    </row>
    <row r="265" spans="1:4" ht="13.5" x14ac:dyDescent="0.25">
      <c r="A265" s="124" t="s">
        <v>510</v>
      </c>
      <c r="B265" s="124" t="s">
        <v>9634</v>
      </c>
      <c r="C265" s="124" t="s">
        <v>9358</v>
      </c>
      <c r="D265" s="125" t="s">
        <v>9635</v>
      </c>
    </row>
    <row r="266" spans="1:4" ht="13.5" x14ac:dyDescent="0.25">
      <c r="A266" s="124" t="s">
        <v>511</v>
      </c>
      <c r="B266" s="124" t="s">
        <v>9636</v>
      </c>
      <c r="C266" s="124" t="s">
        <v>9358</v>
      </c>
      <c r="D266" s="125" t="s">
        <v>9637</v>
      </c>
    </row>
    <row r="267" spans="1:4" ht="13.5" x14ac:dyDescent="0.25">
      <c r="A267" s="124" t="s">
        <v>512</v>
      </c>
      <c r="B267" s="124" t="s">
        <v>9638</v>
      </c>
      <c r="C267" s="124" t="s">
        <v>9617</v>
      </c>
      <c r="D267" s="125" t="s">
        <v>9639</v>
      </c>
    </row>
    <row r="268" spans="1:4" ht="13.5" x14ac:dyDescent="0.25">
      <c r="A268" s="124" t="s">
        <v>513</v>
      </c>
      <c r="B268" s="124" t="s">
        <v>9640</v>
      </c>
      <c r="C268" s="124" t="s">
        <v>9617</v>
      </c>
      <c r="D268" s="125" t="s">
        <v>9641</v>
      </c>
    </row>
    <row r="269" spans="1:4" ht="13.5" x14ac:dyDescent="0.25">
      <c r="A269" s="124" t="s">
        <v>514</v>
      </c>
      <c r="B269" s="124" t="s">
        <v>9642</v>
      </c>
      <c r="C269" s="124" t="s">
        <v>9617</v>
      </c>
      <c r="D269" s="125" t="s">
        <v>9643</v>
      </c>
    </row>
    <row r="270" spans="1:4" ht="13.5" x14ac:dyDescent="0.25">
      <c r="A270" s="124" t="s">
        <v>515</v>
      </c>
      <c r="B270" s="124" t="s">
        <v>9644</v>
      </c>
      <c r="C270" s="124" t="s">
        <v>9617</v>
      </c>
      <c r="D270" s="125" t="s">
        <v>9645</v>
      </c>
    </row>
    <row r="271" spans="1:4" ht="13.5" x14ac:dyDescent="0.25">
      <c r="A271" s="124" t="s">
        <v>516</v>
      </c>
      <c r="B271" s="124" t="s">
        <v>9646</v>
      </c>
      <c r="C271" s="124" t="s">
        <v>9617</v>
      </c>
      <c r="D271" s="125" t="s">
        <v>520</v>
      </c>
    </row>
    <row r="272" spans="1:4" ht="13.5" x14ac:dyDescent="0.25">
      <c r="A272" s="124" t="s">
        <v>517</v>
      </c>
      <c r="B272" s="124" t="s">
        <v>9647</v>
      </c>
      <c r="C272" s="124" t="s">
        <v>9617</v>
      </c>
      <c r="D272" s="125" t="s">
        <v>9648</v>
      </c>
    </row>
    <row r="273" spans="1:4" ht="13.5" x14ac:dyDescent="0.25">
      <c r="A273" s="124" t="s">
        <v>518</v>
      </c>
      <c r="B273" s="124" t="s">
        <v>9649</v>
      </c>
      <c r="C273" s="124" t="s">
        <v>9617</v>
      </c>
      <c r="D273" s="125" t="s">
        <v>9650</v>
      </c>
    </row>
    <row r="274" spans="1:4" ht="13.5" x14ac:dyDescent="0.25">
      <c r="A274" s="124" t="s">
        <v>519</v>
      </c>
      <c r="B274" s="124" t="s">
        <v>9651</v>
      </c>
      <c r="C274" s="124" t="s">
        <v>9617</v>
      </c>
      <c r="D274" s="125" t="s">
        <v>9652</v>
      </c>
    </row>
    <row r="275" spans="1:4" ht="13.5" x14ac:dyDescent="0.25">
      <c r="A275" s="124" t="s">
        <v>521</v>
      </c>
      <c r="B275" s="124" t="s">
        <v>9653</v>
      </c>
      <c r="C275" s="124" t="s">
        <v>9617</v>
      </c>
      <c r="D275" s="125" t="s">
        <v>9654</v>
      </c>
    </row>
    <row r="276" spans="1:4" ht="13.5" x14ac:dyDescent="0.25">
      <c r="A276" s="124" t="s">
        <v>522</v>
      </c>
      <c r="B276" s="124" t="s">
        <v>9655</v>
      </c>
      <c r="C276" s="124" t="s">
        <v>9617</v>
      </c>
      <c r="D276" s="125" t="s">
        <v>9656</v>
      </c>
    </row>
    <row r="277" spans="1:4" ht="13.5" x14ac:dyDescent="0.25">
      <c r="A277" s="124" t="s">
        <v>524</v>
      </c>
      <c r="B277" s="124" t="s">
        <v>9657</v>
      </c>
      <c r="C277" s="124" t="s">
        <v>9617</v>
      </c>
      <c r="D277" s="125" t="s">
        <v>9658</v>
      </c>
    </row>
    <row r="278" spans="1:4" ht="13.5" x14ac:dyDescent="0.25">
      <c r="A278" s="124" t="s">
        <v>525</v>
      </c>
      <c r="B278" s="124" t="s">
        <v>9659</v>
      </c>
      <c r="C278" s="124" t="s">
        <v>9617</v>
      </c>
      <c r="D278" s="125" t="s">
        <v>9660</v>
      </c>
    </row>
    <row r="279" spans="1:4" ht="13.5" x14ac:dyDescent="0.25">
      <c r="A279" s="124" t="s">
        <v>526</v>
      </c>
      <c r="B279" s="124" t="s">
        <v>9661</v>
      </c>
      <c r="C279" s="124" t="s">
        <v>9617</v>
      </c>
      <c r="D279" s="125" t="s">
        <v>9662</v>
      </c>
    </row>
    <row r="280" spans="1:4" ht="13.5" x14ac:dyDescent="0.25">
      <c r="A280" s="124" t="s">
        <v>527</v>
      </c>
      <c r="B280" s="124" t="s">
        <v>9663</v>
      </c>
      <c r="C280" s="124" t="s">
        <v>9617</v>
      </c>
      <c r="D280" s="125" t="s">
        <v>9664</v>
      </c>
    </row>
    <row r="281" spans="1:4" ht="13.5" x14ac:dyDescent="0.25">
      <c r="A281" s="124" t="s">
        <v>528</v>
      </c>
      <c r="B281" s="124" t="s">
        <v>9665</v>
      </c>
      <c r="C281" s="124" t="s">
        <v>9617</v>
      </c>
      <c r="D281" s="125" t="s">
        <v>9666</v>
      </c>
    </row>
    <row r="282" spans="1:4" ht="13.5" x14ac:dyDescent="0.25">
      <c r="A282" s="124" t="s">
        <v>529</v>
      </c>
      <c r="B282" s="124" t="s">
        <v>9667</v>
      </c>
      <c r="C282" s="124" t="s">
        <v>9617</v>
      </c>
      <c r="D282" s="125" t="s">
        <v>9668</v>
      </c>
    </row>
    <row r="283" spans="1:4" ht="13.5" x14ac:dyDescent="0.25">
      <c r="A283" s="124" t="s">
        <v>530</v>
      </c>
      <c r="B283" s="124" t="s">
        <v>9669</v>
      </c>
      <c r="C283" s="124" t="s">
        <v>9617</v>
      </c>
      <c r="D283" s="125" t="s">
        <v>9670</v>
      </c>
    </row>
    <row r="284" spans="1:4" ht="13.5" x14ac:dyDescent="0.25">
      <c r="A284" s="124" t="s">
        <v>531</v>
      </c>
      <c r="B284" s="124" t="s">
        <v>9671</v>
      </c>
      <c r="C284" s="124" t="s">
        <v>9617</v>
      </c>
      <c r="D284" s="125" t="s">
        <v>9672</v>
      </c>
    </row>
    <row r="285" spans="1:4" ht="13.5" x14ac:dyDescent="0.25">
      <c r="A285" s="124" t="s">
        <v>532</v>
      </c>
      <c r="B285" s="124" t="s">
        <v>9673</v>
      </c>
      <c r="C285" s="124" t="s">
        <v>9617</v>
      </c>
      <c r="D285" s="125" t="s">
        <v>9674</v>
      </c>
    </row>
    <row r="286" spans="1:4" ht="13.5" x14ac:dyDescent="0.25">
      <c r="A286" s="124" t="s">
        <v>533</v>
      </c>
      <c r="B286" s="124" t="s">
        <v>9675</v>
      </c>
      <c r="C286" s="124" t="s">
        <v>9617</v>
      </c>
      <c r="D286" s="125" t="s">
        <v>9676</v>
      </c>
    </row>
    <row r="287" spans="1:4" ht="13.5" x14ac:dyDescent="0.25">
      <c r="A287" s="124" t="s">
        <v>534</v>
      </c>
      <c r="B287" s="124" t="s">
        <v>9677</v>
      </c>
      <c r="C287" s="124" t="s">
        <v>9617</v>
      </c>
      <c r="D287" s="125" t="s">
        <v>9678</v>
      </c>
    </row>
    <row r="288" spans="1:4" ht="13.5" x14ac:dyDescent="0.25">
      <c r="A288" s="124" t="s">
        <v>536</v>
      </c>
      <c r="B288" s="124" t="s">
        <v>9679</v>
      </c>
      <c r="C288" s="124" t="s">
        <v>9617</v>
      </c>
      <c r="D288" s="125" t="s">
        <v>9680</v>
      </c>
    </row>
    <row r="289" spans="1:4" ht="13.5" x14ac:dyDescent="0.25">
      <c r="A289" s="124" t="s">
        <v>537</v>
      </c>
      <c r="B289" s="124" t="s">
        <v>9681</v>
      </c>
      <c r="C289" s="124" t="s">
        <v>9617</v>
      </c>
      <c r="D289" s="125" t="s">
        <v>8842</v>
      </c>
    </row>
    <row r="290" spans="1:4" ht="13.5" x14ac:dyDescent="0.25">
      <c r="A290" s="124" t="s">
        <v>538</v>
      </c>
      <c r="B290" s="124" t="s">
        <v>9682</v>
      </c>
      <c r="C290" s="124" t="s">
        <v>9358</v>
      </c>
      <c r="D290" s="125" t="s">
        <v>9683</v>
      </c>
    </row>
    <row r="291" spans="1:4" ht="13.5" x14ac:dyDescent="0.25">
      <c r="A291" s="124" t="s">
        <v>539</v>
      </c>
      <c r="B291" s="124" t="s">
        <v>9684</v>
      </c>
      <c r="C291" s="124" t="s">
        <v>9358</v>
      </c>
      <c r="D291" s="125" t="s">
        <v>9685</v>
      </c>
    </row>
    <row r="292" spans="1:4" ht="13.5" x14ac:dyDescent="0.25">
      <c r="A292" s="124" t="s">
        <v>540</v>
      </c>
      <c r="B292" s="124" t="s">
        <v>9686</v>
      </c>
      <c r="C292" s="124" t="s">
        <v>9617</v>
      </c>
      <c r="D292" s="125" t="s">
        <v>9687</v>
      </c>
    </row>
    <row r="293" spans="1:4" ht="13.5" x14ac:dyDescent="0.25">
      <c r="A293" s="124" t="s">
        <v>542</v>
      </c>
      <c r="B293" s="124" t="s">
        <v>9688</v>
      </c>
      <c r="C293" s="124" t="s">
        <v>9689</v>
      </c>
      <c r="D293" s="125" t="s">
        <v>9690</v>
      </c>
    </row>
    <row r="294" spans="1:4" ht="13.5" x14ac:dyDescent="0.25">
      <c r="A294" s="124" t="s">
        <v>543</v>
      </c>
      <c r="B294" s="124" t="s">
        <v>9691</v>
      </c>
      <c r="C294" s="124" t="s">
        <v>9689</v>
      </c>
      <c r="D294" s="125" t="s">
        <v>9692</v>
      </c>
    </row>
    <row r="295" spans="1:4" ht="13.5" x14ac:dyDescent="0.25">
      <c r="A295" s="124" t="s">
        <v>544</v>
      </c>
      <c r="B295" s="124" t="s">
        <v>9693</v>
      </c>
      <c r="C295" s="124" t="s">
        <v>9689</v>
      </c>
      <c r="D295" s="125" t="s">
        <v>9694</v>
      </c>
    </row>
    <row r="296" spans="1:4" ht="13.5" x14ac:dyDescent="0.25">
      <c r="A296" s="124" t="s">
        <v>545</v>
      </c>
      <c r="B296" s="124" t="s">
        <v>9695</v>
      </c>
      <c r="C296" s="124" t="s">
        <v>9689</v>
      </c>
      <c r="D296" s="125" t="s">
        <v>2753</v>
      </c>
    </row>
    <row r="297" spans="1:4" ht="13.5" x14ac:dyDescent="0.25">
      <c r="A297" s="124" t="s">
        <v>546</v>
      </c>
      <c r="B297" s="124" t="s">
        <v>9696</v>
      </c>
      <c r="C297" s="124" t="s">
        <v>9689</v>
      </c>
      <c r="D297" s="125" t="s">
        <v>1175</v>
      </c>
    </row>
    <row r="298" spans="1:4" ht="13.5" x14ac:dyDescent="0.25">
      <c r="A298" s="124" t="s">
        <v>548</v>
      </c>
      <c r="B298" s="124" t="s">
        <v>9697</v>
      </c>
      <c r="C298" s="124" t="s">
        <v>9689</v>
      </c>
      <c r="D298" s="125" t="s">
        <v>9698</v>
      </c>
    </row>
    <row r="299" spans="1:4" ht="13.5" x14ac:dyDescent="0.25">
      <c r="A299" s="124" t="s">
        <v>549</v>
      </c>
      <c r="B299" s="124" t="s">
        <v>9699</v>
      </c>
      <c r="C299" s="124" t="s">
        <v>9689</v>
      </c>
      <c r="D299" s="125" t="s">
        <v>9700</v>
      </c>
    </row>
    <row r="300" spans="1:4" ht="13.5" x14ac:dyDescent="0.25">
      <c r="A300" s="124" t="s">
        <v>550</v>
      </c>
      <c r="B300" s="124" t="s">
        <v>9701</v>
      </c>
      <c r="C300" s="124" t="s">
        <v>9689</v>
      </c>
      <c r="D300" s="125" t="s">
        <v>9702</v>
      </c>
    </row>
    <row r="301" spans="1:4" ht="13.5" x14ac:dyDescent="0.25">
      <c r="A301" s="124" t="s">
        <v>551</v>
      </c>
      <c r="B301" s="124" t="s">
        <v>9703</v>
      </c>
      <c r="C301" s="124" t="s">
        <v>9689</v>
      </c>
      <c r="D301" s="125" t="s">
        <v>3952</v>
      </c>
    </row>
    <row r="302" spans="1:4" ht="13.5" x14ac:dyDescent="0.25">
      <c r="A302" s="124" t="s">
        <v>552</v>
      </c>
      <c r="B302" s="124" t="s">
        <v>9704</v>
      </c>
      <c r="C302" s="124" t="s">
        <v>9689</v>
      </c>
      <c r="D302" s="125" t="s">
        <v>9705</v>
      </c>
    </row>
    <row r="303" spans="1:4" ht="13.5" x14ac:dyDescent="0.25">
      <c r="A303" s="124" t="s">
        <v>553</v>
      </c>
      <c r="B303" s="124" t="s">
        <v>9706</v>
      </c>
      <c r="C303" s="124" t="s">
        <v>9689</v>
      </c>
      <c r="D303" s="125" t="s">
        <v>8653</v>
      </c>
    </row>
    <row r="304" spans="1:4" ht="13.5" x14ac:dyDescent="0.25">
      <c r="A304" s="124" t="s">
        <v>555</v>
      </c>
      <c r="B304" s="124" t="s">
        <v>9707</v>
      </c>
      <c r="C304" s="124" t="s">
        <v>9689</v>
      </c>
      <c r="D304" s="125" t="s">
        <v>9708</v>
      </c>
    </row>
    <row r="305" spans="1:4" ht="13.5" x14ac:dyDescent="0.25">
      <c r="A305" s="124" t="s">
        <v>556</v>
      </c>
      <c r="B305" s="124" t="s">
        <v>9709</v>
      </c>
      <c r="C305" s="124" t="s">
        <v>9689</v>
      </c>
      <c r="D305" s="125" t="s">
        <v>9710</v>
      </c>
    </row>
    <row r="306" spans="1:4" ht="13.5" x14ac:dyDescent="0.25">
      <c r="A306" s="124" t="s">
        <v>557</v>
      </c>
      <c r="B306" s="124" t="s">
        <v>9711</v>
      </c>
      <c r="C306" s="124" t="s">
        <v>9689</v>
      </c>
      <c r="D306" s="125" t="s">
        <v>9712</v>
      </c>
    </row>
    <row r="307" spans="1:4" ht="13.5" x14ac:dyDescent="0.25">
      <c r="A307" s="124" t="s">
        <v>558</v>
      </c>
      <c r="B307" s="124" t="s">
        <v>9713</v>
      </c>
      <c r="C307" s="124" t="s">
        <v>9689</v>
      </c>
      <c r="D307" s="125" t="s">
        <v>9714</v>
      </c>
    </row>
    <row r="308" spans="1:4" ht="13.5" x14ac:dyDescent="0.25">
      <c r="A308" s="124" t="s">
        <v>559</v>
      </c>
      <c r="B308" s="124" t="s">
        <v>9715</v>
      </c>
      <c r="C308" s="124" t="s">
        <v>9689</v>
      </c>
      <c r="D308" s="125" t="s">
        <v>3413</v>
      </c>
    </row>
    <row r="309" spans="1:4" ht="13.5" x14ac:dyDescent="0.25">
      <c r="A309" s="124" t="s">
        <v>561</v>
      </c>
      <c r="B309" s="124" t="s">
        <v>9716</v>
      </c>
      <c r="C309" s="124" t="s">
        <v>9689</v>
      </c>
      <c r="D309" s="125" t="s">
        <v>9717</v>
      </c>
    </row>
    <row r="310" spans="1:4" ht="13.5" x14ac:dyDescent="0.25">
      <c r="A310" s="124" t="s">
        <v>562</v>
      </c>
      <c r="B310" s="124" t="s">
        <v>9718</v>
      </c>
      <c r="C310" s="124" t="s">
        <v>9689</v>
      </c>
      <c r="D310" s="125" t="s">
        <v>8843</v>
      </c>
    </row>
    <row r="311" spans="1:4" ht="13.5" x14ac:dyDescent="0.25">
      <c r="A311" s="124" t="s">
        <v>564</v>
      </c>
      <c r="B311" s="124" t="s">
        <v>9719</v>
      </c>
      <c r="C311" s="124" t="s">
        <v>9689</v>
      </c>
      <c r="D311" s="125" t="s">
        <v>9720</v>
      </c>
    </row>
    <row r="312" spans="1:4" ht="13.5" x14ac:dyDescent="0.25">
      <c r="A312" s="124" t="s">
        <v>565</v>
      </c>
      <c r="B312" s="124" t="s">
        <v>9721</v>
      </c>
      <c r="C312" s="124" t="s">
        <v>9689</v>
      </c>
      <c r="D312" s="125" t="s">
        <v>9722</v>
      </c>
    </row>
    <row r="313" spans="1:4" ht="13.5" x14ac:dyDescent="0.25">
      <c r="A313" s="124" t="s">
        <v>566</v>
      </c>
      <c r="B313" s="124" t="s">
        <v>9723</v>
      </c>
      <c r="C313" s="124" t="s">
        <v>9689</v>
      </c>
      <c r="D313" s="125" t="s">
        <v>9724</v>
      </c>
    </row>
    <row r="314" spans="1:4" ht="13.5" x14ac:dyDescent="0.25">
      <c r="A314" s="124" t="s">
        <v>567</v>
      </c>
      <c r="B314" s="124" t="s">
        <v>9725</v>
      </c>
      <c r="C314" s="124" t="s">
        <v>9689</v>
      </c>
      <c r="D314" s="125" t="s">
        <v>9726</v>
      </c>
    </row>
    <row r="315" spans="1:4" ht="13.5" x14ac:dyDescent="0.25">
      <c r="A315" s="124" t="s">
        <v>568</v>
      </c>
      <c r="B315" s="124" t="s">
        <v>9727</v>
      </c>
      <c r="C315" s="124" t="s">
        <v>9689</v>
      </c>
      <c r="D315" s="125" t="s">
        <v>9728</v>
      </c>
    </row>
    <row r="316" spans="1:4" ht="13.5" x14ac:dyDescent="0.25">
      <c r="A316" s="124" t="s">
        <v>569</v>
      </c>
      <c r="B316" s="124" t="s">
        <v>9729</v>
      </c>
      <c r="C316" s="124" t="s">
        <v>9689</v>
      </c>
      <c r="D316" s="125" t="s">
        <v>9730</v>
      </c>
    </row>
    <row r="317" spans="1:4" ht="13.5" x14ac:dyDescent="0.25">
      <c r="A317" s="124" t="s">
        <v>571</v>
      </c>
      <c r="B317" s="124" t="s">
        <v>9731</v>
      </c>
      <c r="C317" s="124" t="s">
        <v>9689</v>
      </c>
      <c r="D317" s="125" t="s">
        <v>8362</v>
      </c>
    </row>
    <row r="318" spans="1:4" ht="13.5" x14ac:dyDescent="0.25">
      <c r="A318" s="124" t="s">
        <v>572</v>
      </c>
      <c r="B318" s="124" t="s">
        <v>9732</v>
      </c>
      <c r="C318" s="124" t="s">
        <v>9689</v>
      </c>
      <c r="D318" s="125" t="s">
        <v>9733</v>
      </c>
    </row>
    <row r="319" spans="1:4" ht="13.5" x14ac:dyDescent="0.25">
      <c r="A319" s="124" t="s">
        <v>573</v>
      </c>
      <c r="B319" s="124" t="s">
        <v>9734</v>
      </c>
      <c r="C319" s="124" t="s">
        <v>9689</v>
      </c>
      <c r="D319" s="125" t="s">
        <v>9735</v>
      </c>
    </row>
    <row r="320" spans="1:4" ht="13.5" x14ac:dyDescent="0.25">
      <c r="A320" s="124" t="s">
        <v>574</v>
      </c>
      <c r="B320" s="124" t="s">
        <v>9736</v>
      </c>
      <c r="C320" s="124" t="s">
        <v>9689</v>
      </c>
      <c r="D320" s="125" t="s">
        <v>9737</v>
      </c>
    </row>
    <row r="321" spans="1:4" ht="13.5" x14ac:dyDescent="0.25">
      <c r="A321" s="124" t="s">
        <v>575</v>
      </c>
      <c r="B321" s="124" t="s">
        <v>9738</v>
      </c>
      <c r="C321" s="124" t="s">
        <v>9689</v>
      </c>
      <c r="D321" s="125" t="s">
        <v>9739</v>
      </c>
    </row>
    <row r="322" spans="1:4" ht="13.5" x14ac:dyDescent="0.25">
      <c r="A322" s="124" t="s">
        <v>576</v>
      </c>
      <c r="B322" s="124" t="s">
        <v>9740</v>
      </c>
      <c r="C322" s="124" t="s">
        <v>9689</v>
      </c>
      <c r="D322" s="125" t="s">
        <v>753</v>
      </c>
    </row>
    <row r="323" spans="1:4" ht="13.5" x14ac:dyDescent="0.25">
      <c r="A323" s="124" t="s">
        <v>578</v>
      </c>
      <c r="B323" s="124" t="s">
        <v>9741</v>
      </c>
      <c r="C323" s="124" t="s">
        <v>9689</v>
      </c>
      <c r="D323" s="125" t="s">
        <v>9742</v>
      </c>
    </row>
    <row r="324" spans="1:4" ht="13.5" x14ac:dyDescent="0.25">
      <c r="A324" s="124" t="s">
        <v>579</v>
      </c>
      <c r="B324" s="124" t="s">
        <v>9743</v>
      </c>
      <c r="C324" s="124" t="s">
        <v>9689</v>
      </c>
      <c r="D324" s="125" t="s">
        <v>9744</v>
      </c>
    </row>
    <row r="325" spans="1:4" ht="13.5" x14ac:dyDescent="0.25">
      <c r="A325" s="124" t="s">
        <v>580</v>
      </c>
      <c r="B325" s="124" t="s">
        <v>9745</v>
      </c>
      <c r="C325" s="124" t="s">
        <v>9689</v>
      </c>
      <c r="D325" s="125" t="s">
        <v>9746</v>
      </c>
    </row>
    <row r="326" spans="1:4" ht="13.5" x14ac:dyDescent="0.25">
      <c r="A326" s="124" t="s">
        <v>581</v>
      </c>
      <c r="B326" s="124" t="s">
        <v>9747</v>
      </c>
      <c r="C326" s="124" t="s">
        <v>9689</v>
      </c>
      <c r="D326" s="125" t="s">
        <v>4657</v>
      </c>
    </row>
    <row r="327" spans="1:4" ht="13.5" x14ac:dyDescent="0.25">
      <c r="A327" s="124" t="s">
        <v>583</v>
      </c>
      <c r="B327" s="124" t="s">
        <v>9748</v>
      </c>
      <c r="C327" s="124" t="s">
        <v>9689</v>
      </c>
      <c r="D327" s="125" t="s">
        <v>9749</v>
      </c>
    </row>
    <row r="328" spans="1:4" ht="13.5" x14ac:dyDescent="0.25">
      <c r="A328" s="124" t="s">
        <v>584</v>
      </c>
      <c r="B328" s="124" t="s">
        <v>9750</v>
      </c>
      <c r="C328" s="124" t="s">
        <v>9689</v>
      </c>
      <c r="D328" s="125" t="s">
        <v>9751</v>
      </c>
    </row>
    <row r="329" spans="1:4" ht="13.5" x14ac:dyDescent="0.25">
      <c r="A329" s="124" t="s">
        <v>585</v>
      </c>
      <c r="B329" s="124" t="s">
        <v>9752</v>
      </c>
      <c r="C329" s="124" t="s">
        <v>9689</v>
      </c>
      <c r="D329" s="125" t="s">
        <v>9753</v>
      </c>
    </row>
    <row r="330" spans="1:4" ht="13.5" x14ac:dyDescent="0.25">
      <c r="A330" s="124" t="s">
        <v>586</v>
      </c>
      <c r="B330" s="124" t="s">
        <v>9754</v>
      </c>
      <c r="C330" s="124" t="s">
        <v>9689</v>
      </c>
      <c r="D330" s="125" t="s">
        <v>9755</v>
      </c>
    </row>
    <row r="331" spans="1:4" ht="13.5" x14ac:dyDescent="0.25">
      <c r="A331" s="124" t="s">
        <v>587</v>
      </c>
      <c r="B331" s="124" t="s">
        <v>9756</v>
      </c>
      <c r="C331" s="124" t="s">
        <v>9689</v>
      </c>
      <c r="D331" s="125" t="s">
        <v>6432</v>
      </c>
    </row>
    <row r="332" spans="1:4" ht="13.5" x14ac:dyDescent="0.25">
      <c r="A332" s="124" t="s">
        <v>588</v>
      </c>
      <c r="B332" s="124" t="s">
        <v>9757</v>
      </c>
      <c r="C332" s="124" t="s">
        <v>9689</v>
      </c>
      <c r="D332" s="125" t="s">
        <v>8715</v>
      </c>
    </row>
    <row r="333" spans="1:4" ht="13.5" x14ac:dyDescent="0.25">
      <c r="A333" s="124" t="s">
        <v>590</v>
      </c>
      <c r="B333" s="124" t="s">
        <v>9758</v>
      </c>
      <c r="C333" s="124" t="s">
        <v>9689</v>
      </c>
      <c r="D333" s="125" t="s">
        <v>9759</v>
      </c>
    </row>
    <row r="334" spans="1:4" ht="13.5" x14ac:dyDescent="0.25">
      <c r="A334" s="124" t="s">
        <v>591</v>
      </c>
      <c r="B334" s="124" t="s">
        <v>9760</v>
      </c>
      <c r="C334" s="124" t="s">
        <v>9689</v>
      </c>
      <c r="D334" s="125" t="s">
        <v>9761</v>
      </c>
    </row>
    <row r="335" spans="1:4" ht="13.5" x14ac:dyDescent="0.25">
      <c r="A335" s="124" t="s">
        <v>592</v>
      </c>
      <c r="B335" s="124" t="s">
        <v>9762</v>
      </c>
      <c r="C335" s="124" t="s">
        <v>9689</v>
      </c>
      <c r="D335" s="125" t="s">
        <v>3556</v>
      </c>
    </row>
    <row r="336" spans="1:4" ht="13.5" x14ac:dyDescent="0.25">
      <c r="A336" s="124" t="s">
        <v>593</v>
      </c>
      <c r="B336" s="124" t="s">
        <v>9763</v>
      </c>
      <c r="C336" s="124" t="s">
        <v>9689</v>
      </c>
      <c r="D336" s="125" t="s">
        <v>8613</v>
      </c>
    </row>
    <row r="337" spans="1:4" ht="13.5" x14ac:dyDescent="0.25">
      <c r="A337" s="124" t="s">
        <v>595</v>
      </c>
      <c r="B337" s="124" t="s">
        <v>9764</v>
      </c>
      <c r="C337" s="124" t="s">
        <v>9689</v>
      </c>
      <c r="D337" s="125" t="s">
        <v>3077</v>
      </c>
    </row>
    <row r="338" spans="1:4" ht="13.5" x14ac:dyDescent="0.25">
      <c r="A338" s="124" t="s">
        <v>597</v>
      </c>
      <c r="B338" s="124" t="s">
        <v>9765</v>
      </c>
      <c r="C338" s="124" t="s">
        <v>9689</v>
      </c>
      <c r="D338" s="125" t="s">
        <v>9766</v>
      </c>
    </row>
    <row r="339" spans="1:4" ht="13.5" x14ac:dyDescent="0.25">
      <c r="A339" s="124" t="s">
        <v>598</v>
      </c>
      <c r="B339" s="124" t="s">
        <v>9767</v>
      </c>
      <c r="C339" s="124" t="s">
        <v>9689</v>
      </c>
      <c r="D339" s="125" t="s">
        <v>4700</v>
      </c>
    </row>
    <row r="340" spans="1:4" ht="13.5" x14ac:dyDescent="0.25">
      <c r="A340" s="124" t="s">
        <v>600</v>
      </c>
      <c r="B340" s="124" t="s">
        <v>9768</v>
      </c>
      <c r="C340" s="124" t="s">
        <v>9689</v>
      </c>
      <c r="D340" s="125" t="s">
        <v>3420</v>
      </c>
    </row>
    <row r="341" spans="1:4" ht="13.5" x14ac:dyDescent="0.25">
      <c r="A341" s="124" t="s">
        <v>602</v>
      </c>
      <c r="B341" s="124" t="s">
        <v>9769</v>
      </c>
      <c r="C341" s="124" t="s">
        <v>9689</v>
      </c>
      <c r="D341" s="125" t="s">
        <v>6362</v>
      </c>
    </row>
    <row r="342" spans="1:4" ht="13.5" x14ac:dyDescent="0.25">
      <c r="A342" s="124" t="s">
        <v>604</v>
      </c>
      <c r="B342" s="124" t="s">
        <v>9770</v>
      </c>
      <c r="C342" s="124" t="s">
        <v>9689</v>
      </c>
      <c r="D342" s="125" t="s">
        <v>9771</v>
      </c>
    </row>
    <row r="343" spans="1:4" ht="13.5" x14ac:dyDescent="0.25">
      <c r="A343" s="124" t="s">
        <v>605</v>
      </c>
      <c r="B343" s="124" t="s">
        <v>9772</v>
      </c>
      <c r="C343" s="124" t="s">
        <v>9689</v>
      </c>
      <c r="D343" s="125" t="s">
        <v>9773</v>
      </c>
    </row>
    <row r="344" spans="1:4" ht="13.5" x14ac:dyDescent="0.25">
      <c r="A344" s="124" t="s">
        <v>606</v>
      </c>
      <c r="B344" s="124" t="s">
        <v>9774</v>
      </c>
      <c r="C344" s="124" t="s">
        <v>9689</v>
      </c>
      <c r="D344" s="125" t="s">
        <v>8588</v>
      </c>
    </row>
    <row r="345" spans="1:4" ht="13.5" x14ac:dyDescent="0.25">
      <c r="A345" s="124" t="s">
        <v>607</v>
      </c>
      <c r="B345" s="124" t="s">
        <v>9775</v>
      </c>
      <c r="C345" s="124" t="s">
        <v>9689</v>
      </c>
      <c r="D345" s="125" t="s">
        <v>9776</v>
      </c>
    </row>
    <row r="346" spans="1:4" ht="13.5" x14ac:dyDescent="0.25">
      <c r="A346" s="124" t="s">
        <v>608</v>
      </c>
      <c r="B346" s="124" t="s">
        <v>9777</v>
      </c>
      <c r="C346" s="124" t="s">
        <v>9689</v>
      </c>
      <c r="D346" s="125" t="s">
        <v>9778</v>
      </c>
    </row>
    <row r="347" spans="1:4" ht="13.5" x14ac:dyDescent="0.25">
      <c r="A347" s="124" t="s">
        <v>609</v>
      </c>
      <c r="B347" s="124" t="s">
        <v>9779</v>
      </c>
      <c r="C347" s="124" t="s">
        <v>9689</v>
      </c>
      <c r="D347" s="125" t="s">
        <v>9780</v>
      </c>
    </row>
    <row r="348" spans="1:4" ht="13.5" x14ac:dyDescent="0.25">
      <c r="A348" s="124" t="s">
        <v>610</v>
      </c>
      <c r="B348" s="124" t="s">
        <v>9781</v>
      </c>
      <c r="C348" s="124" t="s">
        <v>9689</v>
      </c>
      <c r="D348" s="125" t="s">
        <v>5067</v>
      </c>
    </row>
    <row r="349" spans="1:4" ht="13.5" x14ac:dyDescent="0.25">
      <c r="A349" s="124" t="s">
        <v>612</v>
      </c>
      <c r="B349" s="124" t="s">
        <v>9782</v>
      </c>
      <c r="C349" s="124" t="s">
        <v>9689</v>
      </c>
      <c r="D349" s="125" t="s">
        <v>9783</v>
      </c>
    </row>
    <row r="350" spans="1:4" ht="13.5" x14ac:dyDescent="0.25">
      <c r="A350" s="124" t="s">
        <v>613</v>
      </c>
      <c r="B350" s="124" t="s">
        <v>9784</v>
      </c>
      <c r="C350" s="124" t="s">
        <v>9689</v>
      </c>
      <c r="D350" s="125" t="s">
        <v>9785</v>
      </c>
    </row>
    <row r="351" spans="1:4" ht="13.5" x14ac:dyDescent="0.25">
      <c r="A351" s="124" t="s">
        <v>614</v>
      </c>
      <c r="B351" s="124" t="s">
        <v>9786</v>
      </c>
      <c r="C351" s="124" t="s">
        <v>9689</v>
      </c>
      <c r="D351" s="125" t="s">
        <v>9787</v>
      </c>
    </row>
    <row r="352" spans="1:4" ht="13.5" x14ac:dyDescent="0.25">
      <c r="A352" s="124" t="s">
        <v>615</v>
      </c>
      <c r="B352" s="124" t="s">
        <v>9788</v>
      </c>
      <c r="C352" s="124" t="s">
        <v>9689</v>
      </c>
      <c r="D352" s="125" t="s">
        <v>9789</v>
      </c>
    </row>
    <row r="353" spans="1:4" ht="13.5" x14ac:dyDescent="0.25">
      <c r="A353" s="124" t="s">
        <v>616</v>
      </c>
      <c r="B353" s="124" t="s">
        <v>9790</v>
      </c>
      <c r="C353" s="124" t="s">
        <v>9689</v>
      </c>
      <c r="D353" s="125" t="s">
        <v>3876</v>
      </c>
    </row>
    <row r="354" spans="1:4" ht="13.5" x14ac:dyDescent="0.25">
      <c r="A354" s="124" t="s">
        <v>617</v>
      </c>
      <c r="B354" s="124" t="s">
        <v>9791</v>
      </c>
      <c r="C354" s="124" t="s">
        <v>9689</v>
      </c>
      <c r="D354" s="125" t="s">
        <v>9792</v>
      </c>
    </row>
    <row r="355" spans="1:4" ht="13.5" x14ac:dyDescent="0.25">
      <c r="A355" s="124" t="s">
        <v>619</v>
      </c>
      <c r="B355" s="124" t="s">
        <v>9793</v>
      </c>
      <c r="C355" s="124" t="s">
        <v>9689</v>
      </c>
      <c r="D355" s="125" t="s">
        <v>9794</v>
      </c>
    </row>
    <row r="356" spans="1:4" ht="13.5" x14ac:dyDescent="0.25">
      <c r="A356" s="124" t="s">
        <v>620</v>
      </c>
      <c r="B356" s="124" t="s">
        <v>9795</v>
      </c>
      <c r="C356" s="124" t="s">
        <v>9689</v>
      </c>
      <c r="D356" s="125" t="s">
        <v>9796</v>
      </c>
    </row>
    <row r="357" spans="1:4" ht="13.5" x14ac:dyDescent="0.25">
      <c r="A357" s="124" t="s">
        <v>621</v>
      </c>
      <c r="B357" s="124" t="s">
        <v>9797</v>
      </c>
      <c r="C357" s="124" t="s">
        <v>9689</v>
      </c>
      <c r="D357" s="125" t="s">
        <v>2253</v>
      </c>
    </row>
    <row r="358" spans="1:4" ht="13.5" x14ac:dyDescent="0.25">
      <c r="A358" s="124" t="s">
        <v>622</v>
      </c>
      <c r="B358" s="124" t="s">
        <v>9798</v>
      </c>
      <c r="C358" s="124" t="s">
        <v>9689</v>
      </c>
      <c r="D358" s="125" t="s">
        <v>7763</v>
      </c>
    </row>
    <row r="359" spans="1:4" ht="13.5" x14ac:dyDescent="0.25">
      <c r="A359" s="124" t="s">
        <v>624</v>
      </c>
      <c r="B359" s="124" t="s">
        <v>9799</v>
      </c>
      <c r="C359" s="124" t="s">
        <v>9689</v>
      </c>
      <c r="D359" s="125" t="s">
        <v>3077</v>
      </c>
    </row>
    <row r="360" spans="1:4" ht="13.5" x14ac:dyDescent="0.25">
      <c r="A360" s="124" t="s">
        <v>625</v>
      </c>
      <c r="B360" s="124" t="s">
        <v>9800</v>
      </c>
      <c r="C360" s="124" t="s">
        <v>9689</v>
      </c>
      <c r="D360" s="125" t="s">
        <v>9801</v>
      </c>
    </row>
    <row r="361" spans="1:4" ht="13.5" x14ac:dyDescent="0.25">
      <c r="A361" s="124" t="s">
        <v>626</v>
      </c>
      <c r="B361" s="124" t="s">
        <v>9802</v>
      </c>
      <c r="C361" s="124" t="s">
        <v>9689</v>
      </c>
      <c r="D361" s="125" t="s">
        <v>2343</v>
      </c>
    </row>
    <row r="362" spans="1:4" ht="13.5" x14ac:dyDescent="0.25">
      <c r="A362" s="124" t="s">
        <v>628</v>
      </c>
      <c r="B362" s="124" t="s">
        <v>9803</v>
      </c>
      <c r="C362" s="124" t="s">
        <v>9689</v>
      </c>
      <c r="D362" s="125" t="s">
        <v>3661</v>
      </c>
    </row>
    <row r="363" spans="1:4" ht="13.5" x14ac:dyDescent="0.25">
      <c r="A363" s="124" t="s">
        <v>629</v>
      </c>
      <c r="B363" s="124" t="s">
        <v>9804</v>
      </c>
      <c r="C363" s="124" t="s">
        <v>9689</v>
      </c>
      <c r="D363" s="125" t="s">
        <v>7188</v>
      </c>
    </row>
    <row r="364" spans="1:4" ht="13.5" x14ac:dyDescent="0.25">
      <c r="A364" s="124" t="s">
        <v>630</v>
      </c>
      <c r="B364" s="124" t="s">
        <v>9805</v>
      </c>
      <c r="C364" s="124" t="s">
        <v>9689</v>
      </c>
      <c r="D364" s="125" t="s">
        <v>6856</v>
      </c>
    </row>
    <row r="365" spans="1:4" ht="13.5" x14ac:dyDescent="0.25">
      <c r="A365" s="124" t="s">
        <v>632</v>
      </c>
      <c r="B365" s="124" t="s">
        <v>9806</v>
      </c>
      <c r="C365" s="124" t="s">
        <v>9689</v>
      </c>
      <c r="D365" s="125" t="s">
        <v>6439</v>
      </c>
    </row>
    <row r="366" spans="1:4" ht="13.5" x14ac:dyDescent="0.25">
      <c r="A366" s="124" t="s">
        <v>633</v>
      </c>
      <c r="B366" s="124" t="s">
        <v>9807</v>
      </c>
      <c r="C366" s="124" t="s">
        <v>9689</v>
      </c>
      <c r="D366" s="125" t="s">
        <v>4917</v>
      </c>
    </row>
    <row r="367" spans="1:4" ht="13.5" x14ac:dyDescent="0.25">
      <c r="A367" s="124" t="s">
        <v>634</v>
      </c>
      <c r="B367" s="124" t="s">
        <v>9808</v>
      </c>
      <c r="C367" s="124" t="s">
        <v>9689</v>
      </c>
      <c r="D367" s="125" t="s">
        <v>9809</v>
      </c>
    </row>
    <row r="368" spans="1:4" ht="13.5" x14ac:dyDescent="0.25">
      <c r="A368" s="124" t="s">
        <v>635</v>
      </c>
      <c r="B368" s="124" t="s">
        <v>9810</v>
      </c>
      <c r="C368" s="124" t="s">
        <v>9689</v>
      </c>
      <c r="D368" s="125" t="s">
        <v>9811</v>
      </c>
    </row>
    <row r="369" spans="1:4" ht="13.5" x14ac:dyDescent="0.25">
      <c r="A369" s="124" t="s">
        <v>636</v>
      </c>
      <c r="B369" s="124" t="s">
        <v>9812</v>
      </c>
      <c r="C369" s="124" t="s">
        <v>9689</v>
      </c>
      <c r="D369" s="125" t="s">
        <v>9813</v>
      </c>
    </row>
    <row r="370" spans="1:4" ht="13.5" x14ac:dyDescent="0.25">
      <c r="A370" s="124" t="s">
        <v>637</v>
      </c>
      <c r="B370" s="124" t="s">
        <v>9814</v>
      </c>
      <c r="C370" s="124" t="s">
        <v>9689</v>
      </c>
      <c r="D370" s="125" t="s">
        <v>9815</v>
      </c>
    </row>
    <row r="371" spans="1:4" ht="13.5" x14ac:dyDescent="0.25">
      <c r="A371" s="124" t="s">
        <v>638</v>
      </c>
      <c r="B371" s="124" t="s">
        <v>9816</v>
      </c>
      <c r="C371" s="124" t="s">
        <v>9689</v>
      </c>
      <c r="D371" s="125" t="s">
        <v>8467</v>
      </c>
    </row>
    <row r="372" spans="1:4" ht="13.5" x14ac:dyDescent="0.25">
      <c r="A372" s="124" t="s">
        <v>640</v>
      </c>
      <c r="B372" s="124" t="s">
        <v>9817</v>
      </c>
      <c r="C372" s="124" t="s">
        <v>9689</v>
      </c>
      <c r="D372" s="125" t="s">
        <v>9127</v>
      </c>
    </row>
    <row r="373" spans="1:4" ht="13.5" x14ac:dyDescent="0.25">
      <c r="A373" s="124" t="s">
        <v>642</v>
      </c>
      <c r="B373" s="124" t="s">
        <v>9818</v>
      </c>
      <c r="C373" s="124" t="s">
        <v>9689</v>
      </c>
      <c r="D373" s="125" t="s">
        <v>9819</v>
      </c>
    </row>
    <row r="374" spans="1:4" ht="13.5" x14ac:dyDescent="0.25">
      <c r="A374" s="124" t="s">
        <v>643</v>
      </c>
      <c r="B374" s="124" t="s">
        <v>9820</v>
      </c>
      <c r="C374" s="124" t="s">
        <v>9689</v>
      </c>
      <c r="D374" s="125" t="s">
        <v>9821</v>
      </c>
    </row>
    <row r="375" spans="1:4" ht="13.5" x14ac:dyDescent="0.25">
      <c r="A375" s="124" t="s">
        <v>644</v>
      </c>
      <c r="B375" s="124" t="s">
        <v>9822</v>
      </c>
      <c r="C375" s="124" t="s">
        <v>9689</v>
      </c>
      <c r="D375" s="125" t="s">
        <v>9823</v>
      </c>
    </row>
    <row r="376" spans="1:4" ht="13.5" x14ac:dyDescent="0.25">
      <c r="A376" s="124" t="s">
        <v>645</v>
      </c>
      <c r="B376" s="124" t="s">
        <v>9824</v>
      </c>
      <c r="C376" s="124" t="s">
        <v>9689</v>
      </c>
      <c r="D376" s="125" t="s">
        <v>9825</v>
      </c>
    </row>
    <row r="377" spans="1:4" ht="13.5" x14ac:dyDescent="0.25">
      <c r="A377" s="124" t="s">
        <v>646</v>
      </c>
      <c r="B377" s="124" t="s">
        <v>9826</v>
      </c>
      <c r="C377" s="124" t="s">
        <v>9689</v>
      </c>
      <c r="D377" s="125" t="s">
        <v>6463</v>
      </c>
    </row>
    <row r="378" spans="1:4" ht="13.5" x14ac:dyDescent="0.25">
      <c r="A378" s="124" t="s">
        <v>648</v>
      </c>
      <c r="B378" s="124" t="s">
        <v>9827</v>
      </c>
      <c r="C378" s="124" t="s">
        <v>9689</v>
      </c>
      <c r="D378" s="125" t="s">
        <v>4933</v>
      </c>
    </row>
    <row r="379" spans="1:4" ht="13.5" x14ac:dyDescent="0.25">
      <c r="A379" s="124" t="s">
        <v>650</v>
      </c>
      <c r="B379" s="124" t="s">
        <v>9828</v>
      </c>
      <c r="C379" s="124" t="s">
        <v>9689</v>
      </c>
      <c r="D379" s="125" t="s">
        <v>6613</v>
      </c>
    </row>
    <row r="380" spans="1:4" ht="13.5" x14ac:dyDescent="0.25">
      <c r="A380" s="124" t="s">
        <v>651</v>
      </c>
      <c r="B380" s="124" t="s">
        <v>9829</v>
      </c>
      <c r="C380" s="124" t="s">
        <v>9689</v>
      </c>
      <c r="D380" s="125" t="s">
        <v>9830</v>
      </c>
    </row>
    <row r="381" spans="1:4" ht="13.5" x14ac:dyDescent="0.25">
      <c r="A381" s="124" t="s">
        <v>653</v>
      </c>
      <c r="B381" s="124" t="s">
        <v>9831</v>
      </c>
      <c r="C381" s="124" t="s">
        <v>9689</v>
      </c>
      <c r="D381" s="125" t="s">
        <v>9832</v>
      </c>
    </row>
    <row r="382" spans="1:4" ht="13.5" x14ac:dyDescent="0.25">
      <c r="A382" s="124" t="s">
        <v>654</v>
      </c>
      <c r="B382" s="124" t="s">
        <v>9833</v>
      </c>
      <c r="C382" s="124" t="s">
        <v>9689</v>
      </c>
      <c r="D382" s="125" t="s">
        <v>541</v>
      </c>
    </row>
    <row r="383" spans="1:4" ht="13.5" x14ac:dyDescent="0.25">
      <c r="A383" s="124" t="s">
        <v>655</v>
      </c>
      <c r="B383" s="124" t="s">
        <v>9834</v>
      </c>
      <c r="C383" s="124" t="s">
        <v>9689</v>
      </c>
      <c r="D383" s="125" t="s">
        <v>9835</v>
      </c>
    </row>
    <row r="384" spans="1:4" ht="13.5" x14ac:dyDescent="0.25">
      <c r="A384" s="124" t="s">
        <v>656</v>
      </c>
      <c r="B384" s="124" t="s">
        <v>9836</v>
      </c>
      <c r="C384" s="124" t="s">
        <v>9689</v>
      </c>
      <c r="D384" s="125" t="s">
        <v>657</v>
      </c>
    </row>
    <row r="385" spans="1:4" ht="13.5" x14ac:dyDescent="0.25">
      <c r="A385" s="124" t="s">
        <v>658</v>
      </c>
      <c r="B385" s="124" t="s">
        <v>9837</v>
      </c>
      <c r="C385" s="124" t="s">
        <v>9689</v>
      </c>
      <c r="D385" s="125" t="s">
        <v>9838</v>
      </c>
    </row>
    <row r="386" spans="1:4" ht="13.5" x14ac:dyDescent="0.25">
      <c r="A386" s="124" t="s">
        <v>659</v>
      </c>
      <c r="B386" s="124" t="s">
        <v>9839</v>
      </c>
      <c r="C386" s="124" t="s">
        <v>9689</v>
      </c>
      <c r="D386" s="125" t="s">
        <v>1803</v>
      </c>
    </row>
    <row r="387" spans="1:4" ht="13.5" x14ac:dyDescent="0.25">
      <c r="A387" s="124" t="s">
        <v>661</v>
      </c>
      <c r="B387" s="124" t="s">
        <v>9840</v>
      </c>
      <c r="C387" s="124" t="s">
        <v>9689</v>
      </c>
      <c r="D387" s="125" t="s">
        <v>662</v>
      </c>
    </row>
    <row r="388" spans="1:4" ht="13.5" x14ac:dyDescent="0.25">
      <c r="A388" s="124" t="s">
        <v>123</v>
      </c>
      <c r="B388" s="124" t="s">
        <v>9841</v>
      </c>
      <c r="C388" s="124" t="s">
        <v>9689</v>
      </c>
      <c r="D388" s="125" t="s">
        <v>9842</v>
      </c>
    </row>
    <row r="389" spans="1:4" ht="13.5" x14ac:dyDescent="0.25">
      <c r="A389" s="124" t="s">
        <v>127</v>
      </c>
      <c r="B389" s="124" t="s">
        <v>9843</v>
      </c>
      <c r="C389" s="124" t="s">
        <v>9689</v>
      </c>
      <c r="D389" s="125" t="s">
        <v>9844</v>
      </c>
    </row>
    <row r="390" spans="1:4" ht="13.5" x14ac:dyDescent="0.25">
      <c r="A390" s="124" t="s">
        <v>663</v>
      </c>
      <c r="B390" s="124" t="s">
        <v>9845</v>
      </c>
      <c r="C390" s="124" t="s">
        <v>9689</v>
      </c>
      <c r="D390" s="125" t="s">
        <v>9846</v>
      </c>
    </row>
    <row r="391" spans="1:4" ht="13.5" x14ac:dyDescent="0.25">
      <c r="A391" s="124" t="s">
        <v>664</v>
      </c>
      <c r="B391" s="124" t="s">
        <v>9847</v>
      </c>
      <c r="C391" s="124" t="s">
        <v>9689</v>
      </c>
      <c r="D391" s="125" t="s">
        <v>6397</v>
      </c>
    </row>
    <row r="392" spans="1:4" ht="13.5" x14ac:dyDescent="0.25">
      <c r="A392" s="124" t="s">
        <v>666</v>
      </c>
      <c r="B392" s="124" t="s">
        <v>9848</v>
      </c>
      <c r="C392" s="124" t="s">
        <v>9689</v>
      </c>
      <c r="D392" s="125" t="s">
        <v>1891</v>
      </c>
    </row>
    <row r="393" spans="1:4" ht="13.5" x14ac:dyDescent="0.25">
      <c r="A393" s="124" t="s">
        <v>668</v>
      </c>
      <c r="B393" s="124" t="s">
        <v>9849</v>
      </c>
      <c r="C393" s="124" t="s">
        <v>9689</v>
      </c>
      <c r="D393" s="125" t="s">
        <v>9850</v>
      </c>
    </row>
    <row r="394" spans="1:4" ht="13.5" x14ac:dyDescent="0.25">
      <c r="A394" s="124" t="s">
        <v>670</v>
      </c>
      <c r="B394" s="124" t="s">
        <v>9851</v>
      </c>
      <c r="C394" s="124" t="s">
        <v>9689</v>
      </c>
      <c r="D394" s="125" t="s">
        <v>9852</v>
      </c>
    </row>
    <row r="395" spans="1:4" ht="13.5" x14ac:dyDescent="0.25">
      <c r="A395" s="124" t="s">
        <v>671</v>
      </c>
      <c r="B395" s="124" t="s">
        <v>9853</v>
      </c>
      <c r="C395" s="124" t="s">
        <v>9689</v>
      </c>
      <c r="D395" s="125" t="s">
        <v>1137</v>
      </c>
    </row>
    <row r="396" spans="1:4" ht="13.5" x14ac:dyDescent="0.25">
      <c r="A396" s="124" t="s">
        <v>672</v>
      </c>
      <c r="B396" s="124" t="s">
        <v>9854</v>
      </c>
      <c r="C396" s="124" t="s">
        <v>9689</v>
      </c>
      <c r="D396" s="125" t="s">
        <v>9855</v>
      </c>
    </row>
    <row r="397" spans="1:4" ht="13.5" x14ac:dyDescent="0.25">
      <c r="A397" s="124" t="s">
        <v>673</v>
      </c>
      <c r="B397" s="124" t="s">
        <v>9856</v>
      </c>
      <c r="C397" s="124" t="s">
        <v>9689</v>
      </c>
      <c r="D397" s="125" t="s">
        <v>8275</v>
      </c>
    </row>
    <row r="398" spans="1:4" ht="13.5" x14ac:dyDescent="0.25">
      <c r="A398" s="124" t="s">
        <v>674</v>
      </c>
      <c r="B398" s="124" t="s">
        <v>9857</v>
      </c>
      <c r="C398" s="124" t="s">
        <v>9689</v>
      </c>
      <c r="D398" s="125" t="s">
        <v>9858</v>
      </c>
    </row>
    <row r="399" spans="1:4" ht="13.5" x14ac:dyDescent="0.25">
      <c r="A399" s="124" t="s">
        <v>675</v>
      </c>
      <c r="B399" s="124" t="s">
        <v>9859</v>
      </c>
      <c r="C399" s="124" t="s">
        <v>9689</v>
      </c>
      <c r="D399" s="125" t="s">
        <v>9860</v>
      </c>
    </row>
    <row r="400" spans="1:4" ht="13.5" x14ac:dyDescent="0.25">
      <c r="A400" s="124" t="s">
        <v>676</v>
      </c>
      <c r="B400" s="124" t="s">
        <v>9861</v>
      </c>
      <c r="C400" s="124" t="s">
        <v>9689</v>
      </c>
      <c r="D400" s="125" t="s">
        <v>9862</v>
      </c>
    </row>
    <row r="401" spans="1:4" ht="13.5" x14ac:dyDescent="0.25">
      <c r="A401" s="124" t="s">
        <v>677</v>
      </c>
      <c r="B401" s="124" t="s">
        <v>9863</v>
      </c>
      <c r="C401" s="124" t="s">
        <v>9689</v>
      </c>
      <c r="D401" s="125" t="s">
        <v>3411</v>
      </c>
    </row>
    <row r="402" spans="1:4" ht="13.5" x14ac:dyDescent="0.25">
      <c r="A402" s="124" t="s">
        <v>679</v>
      </c>
      <c r="B402" s="124" t="s">
        <v>9864</v>
      </c>
      <c r="C402" s="124" t="s">
        <v>9689</v>
      </c>
      <c r="D402" s="125" t="s">
        <v>9865</v>
      </c>
    </row>
    <row r="403" spans="1:4" ht="13.5" x14ac:dyDescent="0.25">
      <c r="A403" s="124" t="s">
        <v>680</v>
      </c>
      <c r="B403" s="124" t="s">
        <v>9866</v>
      </c>
      <c r="C403" s="124" t="s">
        <v>9689</v>
      </c>
      <c r="D403" s="125" t="s">
        <v>9867</v>
      </c>
    </row>
    <row r="404" spans="1:4" ht="13.5" x14ac:dyDescent="0.25">
      <c r="A404" s="124" t="s">
        <v>681</v>
      </c>
      <c r="B404" s="124" t="s">
        <v>9868</v>
      </c>
      <c r="C404" s="124" t="s">
        <v>9689</v>
      </c>
      <c r="D404" s="125" t="s">
        <v>9869</v>
      </c>
    </row>
    <row r="405" spans="1:4" ht="13.5" x14ac:dyDescent="0.25">
      <c r="A405" s="124" t="s">
        <v>682</v>
      </c>
      <c r="B405" s="124" t="s">
        <v>9870</v>
      </c>
      <c r="C405" s="124" t="s">
        <v>9689</v>
      </c>
      <c r="D405" s="125" t="s">
        <v>9871</v>
      </c>
    </row>
    <row r="406" spans="1:4" ht="13.5" x14ac:dyDescent="0.25">
      <c r="A406" s="124" t="s">
        <v>683</v>
      </c>
      <c r="B406" s="124" t="s">
        <v>9872</v>
      </c>
      <c r="C406" s="124" t="s">
        <v>9689</v>
      </c>
      <c r="D406" s="125" t="s">
        <v>9873</v>
      </c>
    </row>
    <row r="407" spans="1:4" ht="13.5" x14ac:dyDescent="0.25">
      <c r="A407" s="124" t="s">
        <v>684</v>
      </c>
      <c r="B407" s="124" t="s">
        <v>9874</v>
      </c>
      <c r="C407" s="124" t="s">
        <v>9689</v>
      </c>
      <c r="D407" s="125" t="s">
        <v>9875</v>
      </c>
    </row>
    <row r="408" spans="1:4" ht="13.5" x14ac:dyDescent="0.25">
      <c r="A408" s="124" t="s">
        <v>685</v>
      </c>
      <c r="B408" s="124" t="s">
        <v>9876</v>
      </c>
      <c r="C408" s="124" t="s">
        <v>9689</v>
      </c>
      <c r="D408" s="125" t="s">
        <v>9877</v>
      </c>
    </row>
    <row r="409" spans="1:4" ht="13.5" x14ac:dyDescent="0.25">
      <c r="A409" s="124" t="s">
        <v>686</v>
      </c>
      <c r="B409" s="124" t="s">
        <v>9878</v>
      </c>
      <c r="C409" s="124" t="s">
        <v>9689</v>
      </c>
      <c r="D409" s="125" t="s">
        <v>1516</v>
      </c>
    </row>
    <row r="410" spans="1:4" ht="13.5" x14ac:dyDescent="0.25">
      <c r="A410" s="124" t="s">
        <v>688</v>
      </c>
      <c r="B410" s="124" t="s">
        <v>9879</v>
      </c>
      <c r="C410" s="124" t="s">
        <v>9689</v>
      </c>
      <c r="D410" s="125" t="s">
        <v>9880</v>
      </c>
    </row>
    <row r="411" spans="1:4" ht="13.5" x14ac:dyDescent="0.25">
      <c r="A411" s="124" t="s">
        <v>689</v>
      </c>
      <c r="B411" s="124" t="s">
        <v>9881</v>
      </c>
      <c r="C411" s="124" t="s">
        <v>9689</v>
      </c>
      <c r="D411" s="125" t="s">
        <v>1031</v>
      </c>
    </row>
    <row r="412" spans="1:4" ht="13.5" x14ac:dyDescent="0.25">
      <c r="A412" s="124" t="s">
        <v>690</v>
      </c>
      <c r="B412" s="124" t="s">
        <v>9882</v>
      </c>
      <c r="C412" s="124" t="s">
        <v>9689</v>
      </c>
      <c r="D412" s="125" t="s">
        <v>5696</v>
      </c>
    </row>
    <row r="413" spans="1:4" ht="13.5" x14ac:dyDescent="0.25">
      <c r="A413" s="124" t="s">
        <v>692</v>
      </c>
      <c r="B413" s="124" t="s">
        <v>9883</v>
      </c>
      <c r="C413" s="124" t="s">
        <v>9689</v>
      </c>
      <c r="D413" s="125" t="s">
        <v>8587</v>
      </c>
    </row>
    <row r="414" spans="1:4" ht="13.5" x14ac:dyDescent="0.25">
      <c r="A414" s="124" t="s">
        <v>694</v>
      </c>
      <c r="B414" s="124" t="s">
        <v>9884</v>
      </c>
      <c r="C414" s="124" t="s">
        <v>9689</v>
      </c>
      <c r="D414" s="125" t="s">
        <v>699</v>
      </c>
    </row>
    <row r="415" spans="1:4" ht="13.5" x14ac:dyDescent="0.25">
      <c r="A415" s="124" t="s">
        <v>696</v>
      </c>
      <c r="B415" s="124" t="s">
        <v>9885</v>
      </c>
      <c r="C415" s="124" t="s">
        <v>9689</v>
      </c>
      <c r="D415" s="125" t="s">
        <v>9886</v>
      </c>
    </row>
    <row r="416" spans="1:4" ht="13.5" x14ac:dyDescent="0.25">
      <c r="A416" s="124" t="s">
        <v>698</v>
      </c>
      <c r="B416" s="124" t="s">
        <v>9887</v>
      </c>
      <c r="C416" s="124" t="s">
        <v>9689</v>
      </c>
      <c r="D416" s="125" t="s">
        <v>1839</v>
      </c>
    </row>
    <row r="417" spans="1:4" ht="13.5" x14ac:dyDescent="0.25">
      <c r="A417" s="124" t="s">
        <v>700</v>
      </c>
      <c r="B417" s="124" t="s">
        <v>9888</v>
      </c>
      <c r="C417" s="124" t="s">
        <v>9689</v>
      </c>
      <c r="D417" s="125" t="s">
        <v>9071</v>
      </c>
    </row>
    <row r="418" spans="1:4" ht="13.5" x14ac:dyDescent="0.25">
      <c r="A418" s="124" t="s">
        <v>702</v>
      </c>
      <c r="B418" s="124" t="s">
        <v>9889</v>
      </c>
      <c r="C418" s="124" t="s">
        <v>9689</v>
      </c>
      <c r="D418" s="125" t="s">
        <v>9890</v>
      </c>
    </row>
    <row r="419" spans="1:4" ht="13.5" x14ac:dyDescent="0.25">
      <c r="A419" s="124" t="s">
        <v>703</v>
      </c>
      <c r="B419" s="124" t="s">
        <v>9891</v>
      </c>
      <c r="C419" s="124" t="s">
        <v>9689</v>
      </c>
      <c r="D419" s="125" t="s">
        <v>2320</v>
      </c>
    </row>
    <row r="420" spans="1:4" ht="13.5" x14ac:dyDescent="0.25">
      <c r="A420" s="124" t="s">
        <v>705</v>
      </c>
      <c r="B420" s="124" t="s">
        <v>9892</v>
      </c>
      <c r="C420" s="124" t="s">
        <v>9689</v>
      </c>
      <c r="D420" s="125" t="s">
        <v>9893</v>
      </c>
    </row>
    <row r="421" spans="1:4" ht="13.5" x14ac:dyDescent="0.25">
      <c r="A421" s="124" t="s">
        <v>706</v>
      </c>
      <c r="B421" s="124" t="s">
        <v>9894</v>
      </c>
      <c r="C421" s="124" t="s">
        <v>9689</v>
      </c>
      <c r="D421" s="125" t="s">
        <v>9895</v>
      </c>
    </row>
    <row r="422" spans="1:4" ht="13.5" x14ac:dyDescent="0.25">
      <c r="A422" s="124" t="s">
        <v>707</v>
      </c>
      <c r="B422" s="124" t="s">
        <v>9896</v>
      </c>
      <c r="C422" s="124" t="s">
        <v>9689</v>
      </c>
      <c r="D422" s="125" t="s">
        <v>9897</v>
      </c>
    </row>
    <row r="423" spans="1:4" ht="13.5" x14ac:dyDescent="0.25">
      <c r="A423" s="124" t="s">
        <v>708</v>
      </c>
      <c r="B423" s="124" t="s">
        <v>9898</v>
      </c>
      <c r="C423" s="124" t="s">
        <v>9689</v>
      </c>
      <c r="D423" s="125" t="s">
        <v>9899</v>
      </c>
    </row>
    <row r="424" spans="1:4" ht="13.5" x14ac:dyDescent="0.25">
      <c r="A424" s="124" t="s">
        <v>709</v>
      </c>
      <c r="B424" s="124" t="s">
        <v>9900</v>
      </c>
      <c r="C424" s="124" t="s">
        <v>9689</v>
      </c>
      <c r="D424" s="125" t="s">
        <v>9901</v>
      </c>
    </row>
    <row r="425" spans="1:4" ht="13.5" x14ac:dyDescent="0.25">
      <c r="A425" s="124" t="s">
        <v>711</v>
      </c>
      <c r="B425" s="124" t="s">
        <v>9902</v>
      </c>
      <c r="C425" s="124" t="s">
        <v>9689</v>
      </c>
      <c r="D425" s="125" t="s">
        <v>9903</v>
      </c>
    </row>
    <row r="426" spans="1:4" ht="13.5" x14ac:dyDescent="0.25">
      <c r="A426" s="124" t="s">
        <v>712</v>
      </c>
      <c r="B426" s="124" t="s">
        <v>9904</v>
      </c>
      <c r="C426" s="124" t="s">
        <v>9689</v>
      </c>
      <c r="D426" s="125" t="s">
        <v>9156</v>
      </c>
    </row>
    <row r="427" spans="1:4" ht="13.5" x14ac:dyDescent="0.25">
      <c r="A427" s="124" t="s">
        <v>713</v>
      </c>
      <c r="B427" s="124" t="s">
        <v>9905</v>
      </c>
      <c r="C427" s="124" t="s">
        <v>9689</v>
      </c>
      <c r="D427" s="125" t="s">
        <v>9906</v>
      </c>
    </row>
    <row r="428" spans="1:4" ht="13.5" x14ac:dyDescent="0.25">
      <c r="A428" s="124" t="s">
        <v>715</v>
      </c>
      <c r="B428" s="124" t="s">
        <v>9907</v>
      </c>
      <c r="C428" s="124" t="s">
        <v>9689</v>
      </c>
      <c r="D428" s="125" t="s">
        <v>9908</v>
      </c>
    </row>
    <row r="429" spans="1:4" ht="13.5" x14ac:dyDescent="0.25">
      <c r="A429" s="124" t="s">
        <v>716</v>
      </c>
      <c r="B429" s="124" t="s">
        <v>9909</v>
      </c>
      <c r="C429" s="124" t="s">
        <v>9689</v>
      </c>
      <c r="D429" s="125" t="s">
        <v>9910</v>
      </c>
    </row>
    <row r="430" spans="1:4" ht="13.5" x14ac:dyDescent="0.25">
      <c r="A430" s="124" t="s">
        <v>717</v>
      </c>
      <c r="B430" s="124" t="s">
        <v>9911</v>
      </c>
      <c r="C430" s="124" t="s">
        <v>9689</v>
      </c>
      <c r="D430" s="125" t="s">
        <v>9912</v>
      </c>
    </row>
    <row r="431" spans="1:4" ht="13.5" x14ac:dyDescent="0.25">
      <c r="A431" s="124" t="s">
        <v>719</v>
      </c>
      <c r="B431" s="124" t="s">
        <v>9913</v>
      </c>
      <c r="C431" s="124" t="s">
        <v>9689</v>
      </c>
      <c r="D431" s="125" t="s">
        <v>9914</v>
      </c>
    </row>
    <row r="432" spans="1:4" ht="13.5" x14ac:dyDescent="0.25">
      <c r="A432" s="124" t="s">
        <v>720</v>
      </c>
      <c r="B432" s="124" t="s">
        <v>9915</v>
      </c>
      <c r="C432" s="124" t="s">
        <v>9689</v>
      </c>
      <c r="D432" s="125" t="s">
        <v>8372</v>
      </c>
    </row>
    <row r="433" spans="1:4" ht="13.5" x14ac:dyDescent="0.25">
      <c r="A433" s="124" t="s">
        <v>722</v>
      </c>
      <c r="B433" s="124" t="s">
        <v>9916</v>
      </c>
      <c r="C433" s="124" t="s">
        <v>9689</v>
      </c>
      <c r="D433" s="125" t="s">
        <v>9917</v>
      </c>
    </row>
    <row r="434" spans="1:4" ht="13.5" x14ac:dyDescent="0.25">
      <c r="A434" s="124" t="s">
        <v>723</v>
      </c>
      <c r="B434" s="124" t="s">
        <v>9918</v>
      </c>
      <c r="C434" s="124" t="s">
        <v>9689</v>
      </c>
      <c r="D434" s="125" t="s">
        <v>8456</v>
      </c>
    </row>
    <row r="435" spans="1:4" ht="13.5" x14ac:dyDescent="0.25">
      <c r="A435" s="124" t="s">
        <v>9919</v>
      </c>
      <c r="B435" s="124" t="s">
        <v>9920</v>
      </c>
      <c r="C435" s="124" t="s">
        <v>9689</v>
      </c>
      <c r="D435" s="125" t="s">
        <v>1560</v>
      </c>
    </row>
    <row r="436" spans="1:4" ht="13.5" x14ac:dyDescent="0.25">
      <c r="A436" s="124" t="s">
        <v>725</v>
      </c>
      <c r="B436" s="124" t="s">
        <v>9921</v>
      </c>
      <c r="C436" s="124" t="s">
        <v>9922</v>
      </c>
      <c r="D436" s="125" t="s">
        <v>9923</v>
      </c>
    </row>
    <row r="437" spans="1:4" ht="13.5" x14ac:dyDescent="0.25">
      <c r="A437" s="124" t="s">
        <v>726</v>
      </c>
      <c r="B437" s="124" t="s">
        <v>9924</v>
      </c>
      <c r="C437" s="124" t="s">
        <v>9922</v>
      </c>
      <c r="D437" s="125" t="s">
        <v>3964</v>
      </c>
    </row>
    <row r="438" spans="1:4" ht="13.5" x14ac:dyDescent="0.25">
      <c r="A438" s="124" t="s">
        <v>727</v>
      </c>
      <c r="B438" s="124" t="s">
        <v>9925</v>
      </c>
      <c r="C438" s="124" t="s">
        <v>9922</v>
      </c>
      <c r="D438" s="125" t="s">
        <v>5330</v>
      </c>
    </row>
    <row r="439" spans="1:4" ht="13.5" x14ac:dyDescent="0.25">
      <c r="A439" s="124" t="s">
        <v>728</v>
      </c>
      <c r="B439" s="124" t="s">
        <v>9926</v>
      </c>
      <c r="C439" s="124" t="s">
        <v>9922</v>
      </c>
      <c r="D439" s="125" t="s">
        <v>8781</v>
      </c>
    </row>
    <row r="440" spans="1:4" ht="13.5" x14ac:dyDescent="0.25">
      <c r="A440" s="124" t="s">
        <v>730</v>
      </c>
      <c r="B440" s="124" t="s">
        <v>9927</v>
      </c>
      <c r="C440" s="124" t="s">
        <v>9922</v>
      </c>
      <c r="D440" s="125" t="s">
        <v>7851</v>
      </c>
    </row>
    <row r="441" spans="1:4" ht="13.5" x14ac:dyDescent="0.25">
      <c r="A441" s="124" t="s">
        <v>732</v>
      </c>
      <c r="B441" s="124" t="s">
        <v>9928</v>
      </c>
      <c r="C441" s="124" t="s">
        <v>9922</v>
      </c>
      <c r="D441" s="125" t="s">
        <v>733</v>
      </c>
    </row>
    <row r="442" spans="1:4" ht="13.5" x14ac:dyDescent="0.25">
      <c r="A442" s="124" t="s">
        <v>734</v>
      </c>
      <c r="B442" s="124" t="s">
        <v>9929</v>
      </c>
      <c r="C442" s="124" t="s">
        <v>9922</v>
      </c>
      <c r="D442" s="125" t="s">
        <v>9930</v>
      </c>
    </row>
    <row r="443" spans="1:4" ht="13.5" x14ac:dyDescent="0.25">
      <c r="A443" s="124" t="s">
        <v>735</v>
      </c>
      <c r="B443" s="124" t="s">
        <v>9931</v>
      </c>
      <c r="C443" s="124" t="s">
        <v>9922</v>
      </c>
      <c r="D443" s="125" t="s">
        <v>9932</v>
      </c>
    </row>
    <row r="444" spans="1:4" ht="13.5" x14ac:dyDescent="0.25">
      <c r="A444" s="124" t="s">
        <v>736</v>
      </c>
      <c r="B444" s="124" t="s">
        <v>9933</v>
      </c>
      <c r="C444" s="124" t="s">
        <v>9922</v>
      </c>
      <c r="D444" s="125" t="s">
        <v>4870</v>
      </c>
    </row>
    <row r="445" spans="1:4" ht="13.5" x14ac:dyDescent="0.25">
      <c r="A445" s="124" t="s">
        <v>738</v>
      </c>
      <c r="B445" s="124" t="s">
        <v>9934</v>
      </c>
      <c r="C445" s="124" t="s">
        <v>9922</v>
      </c>
      <c r="D445" s="125" t="s">
        <v>4101</v>
      </c>
    </row>
    <row r="446" spans="1:4" ht="13.5" x14ac:dyDescent="0.25">
      <c r="A446" s="124" t="s">
        <v>740</v>
      </c>
      <c r="B446" s="124" t="s">
        <v>9935</v>
      </c>
      <c r="C446" s="124" t="s">
        <v>9922</v>
      </c>
      <c r="D446" s="125" t="s">
        <v>8786</v>
      </c>
    </row>
    <row r="447" spans="1:4" ht="13.5" x14ac:dyDescent="0.25">
      <c r="A447" s="124" t="s">
        <v>742</v>
      </c>
      <c r="B447" s="124" t="s">
        <v>9936</v>
      </c>
      <c r="C447" s="124" t="s">
        <v>9922</v>
      </c>
      <c r="D447" s="125" t="s">
        <v>9937</v>
      </c>
    </row>
    <row r="448" spans="1:4" ht="13.5" x14ac:dyDescent="0.25">
      <c r="A448" s="124" t="s">
        <v>744</v>
      </c>
      <c r="B448" s="124" t="s">
        <v>9938</v>
      </c>
      <c r="C448" s="124" t="s">
        <v>9922</v>
      </c>
      <c r="D448" s="125" t="s">
        <v>9939</v>
      </c>
    </row>
    <row r="449" spans="1:4" ht="13.5" x14ac:dyDescent="0.25">
      <c r="A449" s="124" t="s">
        <v>745</v>
      </c>
      <c r="B449" s="124" t="s">
        <v>9940</v>
      </c>
      <c r="C449" s="124" t="s">
        <v>9922</v>
      </c>
      <c r="D449" s="125" t="s">
        <v>9941</v>
      </c>
    </row>
    <row r="450" spans="1:4" ht="13.5" x14ac:dyDescent="0.25">
      <c r="A450" s="124" t="s">
        <v>746</v>
      </c>
      <c r="B450" s="124" t="s">
        <v>9942</v>
      </c>
      <c r="C450" s="124" t="s">
        <v>9922</v>
      </c>
      <c r="D450" s="125" t="s">
        <v>5348</v>
      </c>
    </row>
    <row r="451" spans="1:4" ht="13.5" x14ac:dyDescent="0.25">
      <c r="A451" s="124" t="s">
        <v>747</v>
      </c>
      <c r="B451" s="124" t="s">
        <v>9943</v>
      </c>
      <c r="C451" s="124" t="s">
        <v>9922</v>
      </c>
      <c r="D451" s="125" t="s">
        <v>9944</v>
      </c>
    </row>
    <row r="452" spans="1:4" ht="13.5" x14ac:dyDescent="0.25">
      <c r="A452" s="124" t="s">
        <v>749</v>
      </c>
      <c r="B452" s="124" t="s">
        <v>9945</v>
      </c>
      <c r="C452" s="124" t="s">
        <v>9922</v>
      </c>
      <c r="D452" s="125" t="s">
        <v>8717</v>
      </c>
    </row>
    <row r="453" spans="1:4" ht="13.5" x14ac:dyDescent="0.25">
      <c r="A453" s="124" t="s">
        <v>751</v>
      </c>
      <c r="B453" s="124" t="s">
        <v>9946</v>
      </c>
      <c r="C453" s="124" t="s">
        <v>9922</v>
      </c>
      <c r="D453" s="125" t="s">
        <v>9947</v>
      </c>
    </row>
    <row r="454" spans="1:4" ht="13.5" x14ac:dyDescent="0.25">
      <c r="A454" s="124" t="s">
        <v>752</v>
      </c>
      <c r="B454" s="124" t="s">
        <v>9948</v>
      </c>
      <c r="C454" s="124" t="s">
        <v>9922</v>
      </c>
      <c r="D454" s="125" t="s">
        <v>9089</v>
      </c>
    </row>
    <row r="455" spans="1:4" ht="13.5" x14ac:dyDescent="0.25">
      <c r="A455" s="124" t="s">
        <v>754</v>
      </c>
      <c r="B455" s="124" t="s">
        <v>9949</v>
      </c>
      <c r="C455" s="124" t="s">
        <v>9922</v>
      </c>
      <c r="D455" s="125" t="s">
        <v>9950</v>
      </c>
    </row>
    <row r="456" spans="1:4" ht="13.5" x14ac:dyDescent="0.25">
      <c r="A456" s="124" t="s">
        <v>756</v>
      </c>
      <c r="B456" s="124" t="s">
        <v>9951</v>
      </c>
      <c r="C456" s="124" t="s">
        <v>9922</v>
      </c>
      <c r="D456" s="125" t="s">
        <v>1957</v>
      </c>
    </row>
    <row r="457" spans="1:4" ht="13.5" x14ac:dyDescent="0.25">
      <c r="A457" s="124" t="s">
        <v>757</v>
      </c>
      <c r="B457" s="124" t="s">
        <v>9952</v>
      </c>
      <c r="C457" s="124" t="s">
        <v>9922</v>
      </c>
      <c r="D457" s="125" t="s">
        <v>8387</v>
      </c>
    </row>
    <row r="458" spans="1:4" ht="13.5" x14ac:dyDescent="0.25">
      <c r="A458" s="124" t="s">
        <v>759</v>
      </c>
      <c r="B458" s="124" t="s">
        <v>9953</v>
      </c>
      <c r="C458" s="124" t="s">
        <v>9922</v>
      </c>
      <c r="D458" s="125" t="s">
        <v>9954</v>
      </c>
    </row>
    <row r="459" spans="1:4" ht="13.5" x14ac:dyDescent="0.25">
      <c r="A459" s="124" t="s">
        <v>760</v>
      </c>
      <c r="B459" s="124" t="s">
        <v>9955</v>
      </c>
      <c r="C459" s="124" t="s">
        <v>9922</v>
      </c>
      <c r="D459" s="125" t="s">
        <v>6885</v>
      </c>
    </row>
    <row r="460" spans="1:4" ht="13.5" x14ac:dyDescent="0.25">
      <c r="A460" s="124" t="s">
        <v>762</v>
      </c>
      <c r="B460" s="124" t="s">
        <v>9956</v>
      </c>
      <c r="C460" s="124" t="s">
        <v>9922</v>
      </c>
      <c r="D460" s="125" t="s">
        <v>9957</v>
      </c>
    </row>
    <row r="461" spans="1:4" ht="13.5" x14ac:dyDescent="0.25">
      <c r="A461" s="124" t="s">
        <v>764</v>
      </c>
      <c r="B461" s="124" t="s">
        <v>9958</v>
      </c>
      <c r="C461" s="124" t="s">
        <v>9922</v>
      </c>
      <c r="D461" s="125" t="s">
        <v>9959</v>
      </c>
    </row>
    <row r="462" spans="1:4" ht="13.5" x14ac:dyDescent="0.25">
      <c r="A462" s="124" t="s">
        <v>765</v>
      </c>
      <c r="B462" s="124" t="s">
        <v>9960</v>
      </c>
      <c r="C462" s="124" t="s">
        <v>9922</v>
      </c>
      <c r="D462" s="125" t="s">
        <v>9961</v>
      </c>
    </row>
    <row r="463" spans="1:4" ht="13.5" x14ac:dyDescent="0.25">
      <c r="A463" s="124" t="s">
        <v>766</v>
      </c>
      <c r="B463" s="124" t="s">
        <v>9962</v>
      </c>
      <c r="C463" s="124" t="s">
        <v>9922</v>
      </c>
      <c r="D463" s="125" t="s">
        <v>9963</v>
      </c>
    </row>
    <row r="464" spans="1:4" ht="13.5" x14ac:dyDescent="0.25">
      <c r="A464" s="124" t="s">
        <v>767</v>
      </c>
      <c r="B464" s="124" t="s">
        <v>9964</v>
      </c>
      <c r="C464" s="124" t="s">
        <v>9922</v>
      </c>
      <c r="D464" s="125" t="s">
        <v>5408</v>
      </c>
    </row>
    <row r="465" spans="1:4" ht="13.5" x14ac:dyDescent="0.25">
      <c r="A465" s="124" t="s">
        <v>768</v>
      </c>
      <c r="B465" s="124" t="s">
        <v>9965</v>
      </c>
      <c r="C465" s="124" t="s">
        <v>9922</v>
      </c>
      <c r="D465" s="125" t="s">
        <v>4563</v>
      </c>
    </row>
    <row r="466" spans="1:4" ht="13.5" x14ac:dyDescent="0.25">
      <c r="A466" s="124" t="s">
        <v>769</v>
      </c>
      <c r="B466" s="124" t="s">
        <v>9966</v>
      </c>
      <c r="C466" s="124" t="s">
        <v>9922</v>
      </c>
      <c r="D466" s="125" t="s">
        <v>8831</v>
      </c>
    </row>
    <row r="467" spans="1:4" ht="13.5" x14ac:dyDescent="0.25">
      <c r="A467" s="124" t="s">
        <v>770</v>
      </c>
      <c r="B467" s="124" t="s">
        <v>9967</v>
      </c>
      <c r="C467" s="124" t="s">
        <v>9922</v>
      </c>
      <c r="D467" s="125" t="s">
        <v>9968</v>
      </c>
    </row>
    <row r="468" spans="1:4" ht="13.5" x14ac:dyDescent="0.25">
      <c r="A468" s="124" t="s">
        <v>771</v>
      </c>
      <c r="B468" s="124" t="s">
        <v>9969</v>
      </c>
      <c r="C468" s="124" t="s">
        <v>9922</v>
      </c>
      <c r="D468" s="125" t="s">
        <v>9970</v>
      </c>
    </row>
    <row r="469" spans="1:4" ht="13.5" x14ac:dyDescent="0.25">
      <c r="A469" s="124" t="s">
        <v>773</v>
      </c>
      <c r="B469" s="124" t="s">
        <v>9971</v>
      </c>
      <c r="C469" s="124" t="s">
        <v>9922</v>
      </c>
      <c r="D469" s="125" t="s">
        <v>4910</v>
      </c>
    </row>
    <row r="470" spans="1:4" ht="13.5" x14ac:dyDescent="0.25">
      <c r="A470" s="124" t="s">
        <v>774</v>
      </c>
      <c r="B470" s="124" t="s">
        <v>9972</v>
      </c>
      <c r="C470" s="124" t="s">
        <v>9922</v>
      </c>
      <c r="D470" s="125" t="s">
        <v>775</v>
      </c>
    </row>
    <row r="471" spans="1:4" ht="13.5" x14ac:dyDescent="0.25">
      <c r="A471" s="124" t="s">
        <v>776</v>
      </c>
      <c r="B471" s="124" t="s">
        <v>9973</v>
      </c>
      <c r="C471" s="124" t="s">
        <v>9922</v>
      </c>
      <c r="D471" s="125" t="s">
        <v>6211</v>
      </c>
    </row>
    <row r="472" spans="1:4" ht="13.5" x14ac:dyDescent="0.25">
      <c r="A472" s="124" t="s">
        <v>777</v>
      </c>
      <c r="B472" s="124" t="s">
        <v>9974</v>
      </c>
      <c r="C472" s="124" t="s">
        <v>9922</v>
      </c>
      <c r="D472" s="125" t="s">
        <v>9975</v>
      </c>
    </row>
    <row r="473" spans="1:4" ht="13.5" x14ac:dyDescent="0.25">
      <c r="A473" s="124" t="s">
        <v>779</v>
      </c>
      <c r="B473" s="124" t="s">
        <v>9976</v>
      </c>
      <c r="C473" s="124" t="s">
        <v>9922</v>
      </c>
      <c r="D473" s="125" t="s">
        <v>3051</v>
      </c>
    </row>
    <row r="474" spans="1:4" ht="13.5" x14ac:dyDescent="0.25">
      <c r="A474" s="124" t="s">
        <v>781</v>
      </c>
      <c r="B474" s="124" t="s">
        <v>9977</v>
      </c>
      <c r="C474" s="124" t="s">
        <v>9922</v>
      </c>
      <c r="D474" s="125" t="s">
        <v>9978</v>
      </c>
    </row>
    <row r="475" spans="1:4" ht="13.5" x14ac:dyDescent="0.25">
      <c r="A475" s="124" t="s">
        <v>783</v>
      </c>
      <c r="B475" s="124" t="s">
        <v>9979</v>
      </c>
      <c r="C475" s="124" t="s">
        <v>9922</v>
      </c>
      <c r="D475" s="125" t="s">
        <v>9980</v>
      </c>
    </row>
    <row r="476" spans="1:4" ht="13.5" x14ac:dyDescent="0.25">
      <c r="A476" s="124" t="s">
        <v>785</v>
      </c>
      <c r="B476" s="124" t="s">
        <v>9981</v>
      </c>
      <c r="C476" s="124" t="s">
        <v>9922</v>
      </c>
      <c r="D476" s="125" t="s">
        <v>1719</v>
      </c>
    </row>
    <row r="477" spans="1:4" ht="13.5" x14ac:dyDescent="0.25">
      <c r="A477" s="124" t="s">
        <v>787</v>
      </c>
      <c r="B477" s="124" t="s">
        <v>9982</v>
      </c>
      <c r="C477" s="124" t="s">
        <v>9922</v>
      </c>
      <c r="D477" s="125" t="s">
        <v>1112</v>
      </c>
    </row>
    <row r="478" spans="1:4" ht="13.5" x14ac:dyDescent="0.25">
      <c r="A478" s="124" t="s">
        <v>789</v>
      </c>
      <c r="B478" s="124" t="s">
        <v>9983</v>
      </c>
      <c r="C478" s="124" t="s">
        <v>9922</v>
      </c>
      <c r="D478" s="125" t="s">
        <v>9984</v>
      </c>
    </row>
    <row r="479" spans="1:4" ht="13.5" x14ac:dyDescent="0.25">
      <c r="A479" s="124" t="s">
        <v>791</v>
      </c>
      <c r="B479" s="124" t="s">
        <v>9985</v>
      </c>
      <c r="C479" s="124" t="s">
        <v>9922</v>
      </c>
      <c r="D479" s="125" t="s">
        <v>1126</v>
      </c>
    </row>
    <row r="480" spans="1:4" ht="13.5" x14ac:dyDescent="0.25">
      <c r="A480" s="124" t="s">
        <v>793</v>
      </c>
      <c r="B480" s="124" t="s">
        <v>9986</v>
      </c>
      <c r="C480" s="124" t="s">
        <v>9922</v>
      </c>
      <c r="D480" s="125" t="s">
        <v>1350</v>
      </c>
    </row>
    <row r="481" spans="1:4" ht="13.5" x14ac:dyDescent="0.25">
      <c r="A481" s="124" t="s">
        <v>795</v>
      </c>
      <c r="B481" s="124" t="s">
        <v>9987</v>
      </c>
      <c r="C481" s="124" t="s">
        <v>9922</v>
      </c>
      <c r="D481" s="125" t="s">
        <v>1793</v>
      </c>
    </row>
    <row r="482" spans="1:4" ht="13.5" x14ac:dyDescent="0.25">
      <c r="A482" s="124" t="s">
        <v>797</v>
      </c>
      <c r="B482" s="124" t="s">
        <v>9988</v>
      </c>
      <c r="C482" s="124" t="s">
        <v>9922</v>
      </c>
      <c r="D482" s="125" t="s">
        <v>775</v>
      </c>
    </row>
    <row r="483" spans="1:4" ht="13.5" x14ac:dyDescent="0.25">
      <c r="A483" s="124" t="s">
        <v>799</v>
      </c>
      <c r="B483" s="124" t="s">
        <v>9989</v>
      </c>
      <c r="C483" s="124" t="s">
        <v>9922</v>
      </c>
      <c r="D483" s="125" t="s">
        <v>9990</v>
      </c>
    </row>
    <row r="484" spans="1:4" ht="13.5" x14ac:dyDescent="0.25">
      <c r="A484" s="124" t="s">
        <v>800</v>
      </c>
      <c r="B484" s="124" t="s">
        <v>9991</v>
      </c>
      <c r="C484" s="124" t="s">
        <v>9922</v>
      </c>
      <c r="D484" s="125" t="s">
        <v>7054</v>
      </c>
    </row>
    <row r="485" spans="1:4" ht="13.5" x14ac:dyDescent="0.25">
      <c r="A485" s="124" t="s">
        <v>801</v>
      </c>
      <c r="B485" s="124" t="s">
        <v>9992</v>
      </c>
      <c r="C485" s="124" t="s">
        <v>9922</v>
      </c>
      <c r="D485" s="125" t="s">
        <v>775</v>
      </c>
    </row>
    <row r="486" spans="1:4" ht="13.5" x14ac:dyDescent="0.25">
      <c r="A486" s="124" t="s">
        <v>802</v>
      </c>
      <c r="B486" s="124" t="s">
        <v>9993</v>
      </c>
      <c r="C486" s="124" t="s">
        <v>9922</v>
      </c>
      <c r="D486" s="125" t="s">
        <v>4558</v>
      </c>
    </row>
    <row r="487" spans="1:4" ht="13.5" x14ac:dyDescent="0.25">
      <c r="A487" s="124" t="s">
        <v>803</v>
      </c>
      <c r="B487" s="124" t="s">
        <v>9994</v>
      </c>
      <c r="C487" s="124" t="s">
        <v>9922</v>
      </c>
      <c r="D487" s="125" t="s">
        <v>9995</v>
      </c>
    </row>
    <row r="488" spans="1:4" ht="13.5" x14ac:dyDescent="0.25">
      <c r="A488" s="124" t="s">
        <v>804</v>
      </c>
      <c r="B488" s="124" t="s">
        <v>9996</v>
      </c>
      <c r="C488" s="124" t="s">
        <v>9922</v>
      </c>
      <c r="D488" s="125" t="s">
        <v>9997</v>
      </c>
    </row>
    <row r="489" spans="1:4" ht="13.5" x14ac:dyDescent="0.25">
      <c r="A489" s="124" t="s">
        <v>806</v>
      </c>
      <c r="B489" s="124" t="s">
        <v>9998</v>
      </c>
      <c r="C489" s="124" t="s">
        <v>9922</v>
      </c>
      <c r="D489" s="125" t="s">
        <v>9999</v>
      </c>
    </row>
    <row r="490" spans="1:4" ht="13.5" x14ac:dyDescent="0.25">
      <c r="A490" s="124" t="s">
        <v>807</v>
      </c>
      <c r="B490" s="124" t="s">
        <v>10000</v>
      </c>
      <c r="C490" s="124" t="s">
        <v>9922</v>
      </c>
      <c r="D490" s="125" t="s">
        <v>8816</v>
      </c>
    </row>
    <row r="491" spans="1:4" ht="13.5" x14ac:dyDescent="0.25">
      <c r="A491" s="124" t="s">
        <v>809</v>
      </c>
      <c r="B491" s="124" t="s">
        <v>10001</v>
      </c>
      <c r="C491" s="124" t="s">
        <v>9922</v>
      </c>
      <c r="D491" s="125" t="s">
        <v>10002</v>
      </c>
    </row>
    <row r="492" spans="1:4" ht="13.5" x14ac:dyDescent="0.25">
      <c r="A492" s="124" t="s">
        <v>810</v>
      </c>
      <c r="B492" s="124" t="s">
        <v>10003</v>
      </c>
      <c r="C492" s="124" t="s">
        <v>9922</v>
      </c>
      <c r="D492" s="125" t="s">
        <v>10004</v>
      </c>
    </row>
    <row r="493" spans="1:4" ht="13.5" x14ac:dyDescent="0.25">
      <c r="A493" s="124" t="s">
        <v>811</v>
      </c>
      <c r="B493" s="124" t="s">
        <v>10005</v>
      </c>
      <c r="C493" s="124" t="s">
        <v>9922</v>
      </c>
      <c r="D493" s="125" t="s">
        <v>10006</v>
      </c>
    </row>
    <row r="494" spans="1:4" ht="13.5" x14ac:dyDescent="0.25">
      <c r="A494" s="124" t="s">
        <v>812</v>
      </c>
      <c r="B494" s="124" t="s">
        <v>10007</v>
      </c>
      <c r="C494" s="124" t="s">
        <v>9922</v>
      </c>
      <c r="D494" s="125" t="s">
        <v>10008</v>
      </c>
    </row>
    <row r="495" spans="1:4" ht="13.5" x14ac:dyDescent="0.25">
      <c r="A495" s="124" t="s">
        <v>813</v>
      </c>
      <c r="B495" s="124" t="s">
        <v>10009</v>
      </c>
      <c r="C495" s="124" t="s">
        <v>9922</v>
      </c>
      <c r="D495" s="125" t="s">
        <v>7117</v>
      </c>
    </row>
    <row r="496" spans="1:4" ht="13.5" x14ac:dyDescent="0.25">
      <c r="A496" s="124" t="s">
        <v>814</v>
      </c>
      <c r="B496" s="124" t="s">
        <v>10010</v>
      </c>
      <c r="C496" s="124" t="s">
        <v>9922</v>
      </c>
      <c r="D496" s="125" t="s">
        <v>7825</v>
      </c>
    </row>
    <row r="497" spans="1:4" ht="13.5" x14ac:dyDescent="0.25">
      <c r="A497" s="124" t="s">
        <v>816</v>
      </c>
      <c r="B497" s="124" t="s">
        <v>10011</v>
      </c>
      <c r="C497" s="124" t="s">
        <v>9922</v>
      </c>
      <c r="D497" s="125" t="s">
        <v>10012</v>
      </c>
    </row>
    <row r="498" spans="1:4" ht="13.5" x14ac:dyDescent="0.25">
      <c r="A498" s="124" t="s">
        <v>817</v>
      </c>
      <c r="B498" s="124" t="s">
        <v>10013</v>
      </c>
      <c r="C498" s="124" t="s">
        <v>9922</v>
      </c>
      <c r="D498" s="125" t="s">
        <v>7136</v>
      </c>
    </row>
    <row r="499" spans="1:4" ht="13.5" x14ac:dyDescent="0.25">
      <c r="A499" s="124" t="s">
        <v>819</v>
      </c>
      <c r="B499" s="124" t="s">
        <v>10014</v>
      </c>
      <c r="C499" s="124" t="s">
        <v>9922</v>
      </c>
      <c r="D499" s="125" t="s">
        <v>775</v>
      </c>
    </row>
    <row r="500" spans="1:4" ht="13.5" x14ac:dyDescent="0.25">
      <c r="A500" s="124" t="s">
        <v>821</v>
      </c>
      <c r="B500" s="124" t="s">
        <v>10015</v>
      </c>
      <c r="C500" s="124" t="s">
        <v>9922</v>
      </c>
      <c r="D500" s="125" t="s">
        <v>1653</v>
      </c>
    </row>
    <row r="501" spans="1:4" ht="13.5" x14ac:dyDescent="0.25">
      <c r="A501" s="124" t="s">
        <v>823</v>
      </c>
      <c r="B501" s="124" t="s">
        <v>10016</v>
      </c>
      <c r="C501" s="124" t="s">
        <v>9922</v>
      </c>
      <c r="D501" s="125" t="s">
        <v>10017</v>
      </c>
    </row>
    <row r="502" spans="1:4" ht="13.5" x14ac:dyDescent="0.25">
      <c r="A502" s="124" t="s">
        <v>825</v>
      </c>
      <c r="B502" s="124" t="s">
        <v>10018</v>
      </c>
      <c r="C502" s="124" t="s">
        <v>9922</v>
      </c>
      <c r="D502" s="125" t="s">
        <v>270</v>
      </c>
    </row>
    <row r="503" spans="1:4" ht="13.5" x14ac:dyDescent="0.25">
      <c r="A503" s="124" t="s">
        <v>827</v>
      </c>
      <c r="B503" s="124" t="s">
        <v>10019</v>
      </c>
      <c r="C503" s="124" t="s">
        <v>9922</v>
      </c>
      <c r="D503" s="125" t="s">
        <v>8703</v>
      </c>
    </row>
    <row r="504" spans="1:4" ht="13.5" x14ac:dyDescent="0.25">
      <c r="A504" s="124" t="s">
        <v>829</v>
      </c>
      <c r="B504" s="124" t="s">
        <v>10020</v>
      </c>
      <c r="C504" s="124" t="s">
        <v>9922</v>
      </c>
      <c r="D504" s="125" t="s">
        <v>830</v>
      </c>
    </row>
    <row r="505" spans="1:4" ht="13.5" x14ac:dyDescent="0.25">
      <c r="A505" s="124" t="s">
        <v>831</v>
      </c>
      <c r="B505" s="124" t="s">
        <v>10021</v>
      </c>
      <c r="C505" s="124" t="s">
        <v>9922</v>
      </c>
      <c r="D505" s="125" t="s">
        <v>6237</v>
      </c>
    </row>
    <row r="506" spans="1:4" ht="13.5" x14ac:dyDescent="0.25">
      <c r="A506" s="124" t="s">
        <v>833</v>
      </c>
      <c r="B506" s="124" t="s">
        <v>10022</v>
      </c>
      <c r="C506" s="124" t="s">
        <v>9922</v>
      </c>
      <c r="D506" s="125" t="s">
        <v>7868</v>
      </c>
    </row>
    <row r="507" spans="1:4" ht="13.5" x14ac:dyDescent="0.25">
      <c r="A507" s="124" t="s">
        <v>835</v>
      </c>
      <c r="B507" s="124" t="s">
        <v>10023</v>
      </c>
      <c r="C507" s="124" t="s">
        <v>9922</v>
      </c>
      <c r="D507" s="125" t="s">
        <v>4657</v>
      </c>
    </row>
    <row r="508" spans="1:4" ht="13.5" x14ac:dyDescent="0.25">
      <c r="A508" s="124" t="s">
        <v>837</v>
      </c>
      <c r="B508" s="124" t="s">
        <v>10024</v>
      </c>
      <c r="C508" s="124" t="s">
        <v>9922</v>
      </c>
      <c r="D508" s="125" t="s">
        <v>8817</v>
      </c>
    </row>
    <row r="509" spans="1:4" ht="13.5" x14ac:dyDescent="0.25">
      <c r="A509" s="124" t="s">
        <v>838</v>
      </c>
      <c r="B509" s="124" t="s">
        <v>10025</v>
      </c>
      <c r="C509" s="124" t="s">
        <v>9922</v>
      </c>
      <c r="D509" s="125" t="s">
        <v>10026</v>
      </c>
    </row>
    <row r="510" spans="1:4" ht="13.5" x14ac:dyDescent="0.25">
      <c r="A510" s="124" t="s">
        <v>839</v>
      </c>
      <c r="B510" s="124" t="s">
        <v>10027</v>
      </c>
      <c r="C510" s="124" t="s">
        <v>9922</v>
      </c>
      <c r="D510" s="125" t="s">
        <v>10028</v>
      </c>
    </row>
    <row r="511" spans="1:4" ht="13.5" x14ac:dyDescent="0.25">
      <c r="A511" s="124" t="s">
        <v>840</v>
      </c>
      <c r="B511" s="124" t="s">
        <v>10029</v>
      </c>
      <c r="C511" s="124" t="s">
        <v>9922</v>
      </c>
      <c r="D511" s="125" t="s">
        <v>10030</v>
      </c>
    </row>
    <row r="512" spans="1:4" ht="13.5" x14ac:dyDescent="0.25">
      <c r="A512" s="124" t="s">
        <v>841</v>
      </c>
      <c r="B512" s="124" t="s">
        <v>10031</v>
      </c>
      <c r="C512" s="124" t="s">
        <v>9922</v>
      </c>
      <c r="D512" s="125" t="s">
        <v>8466</v>
      </c>
    </row>
    <row r="513" spans="1:4" ht="13.5" x14ac:dyDescent="0.25">
      <c r="A513" s="124" t="s">
        <v>843</v>
      </c>
      <c r="B513" s="124" t="s">
        <v>10032</v>
      </c>
      <c r="C513" s="124" t="s">
        <v>9922</v>
      </c>
      <c r="D513" s="125" t="s">
        <v>724</v>
      </c>
    </row>
    <row r="514" spans="1:4" ht="13.5" x14ac:dyDescent="0.25">
      <c r="A514" s="124" t="s">
        <v>844</v>
      </c>
      <c r="B514" s="124" t="s">
        <v>10033</v>
      </c>
      <c r="C514" s="124" t="s">
        <v>9922</v>
      </c>
      <c r="D514" s="125" t="s">
        <v>8559</v>
      </c>
    </row>
    <row r="515" spans="1:4" ht="13.5" x14ac:dyDescent="0.25">
      <c r="A515" s="124" t="s">
        <v>846</v>
      </c>
      <c r="B515" s="124" t="s">
        <v>10034</v>
      </c>
      <c r="C515" s="124" t="s">
        <v>9922</v>
      </c>
      <c r="D515" s="125" t="s">
        <v>9251</v>
      </c>
    </row>
    <row r="516" spans="1:4" ht="13.5" x14ac:dyDescent="0.25">
      <c r="A516" s="124" t="s">
        <v>847</v>
      </c>
      <c r="B516" s="124" t="s">
        <v>10035</v>
      </c>
      <c r="C516" s="124" t="s">
        <v>9922</v>
      </c>
      <c r="D516" s="125" t="s">
        <v>6125</v>
      </c>
    </row>
    <row r="517" spans="1:4" ht="13.5" x14ac:dyDescent="0.25">
      <c r="A517" s="124" t="s">
        <v>849</v>
      </c>
      <c r="B517" s="124" t="s">
        <v>10036</v>
      </c>
      <c r="C517" s="124" t="s">
        <v>9922</v>
      </c>
      <c r="D517" s="125" t="s">
        <v>850</v>
      </c>
    </row>
    <row r="518" spans="1:4" ht="13.5" x14ac:dyDescent="0.25">
      <c r="A518" s="124" t="s">
        <v>851</v>
      </c>
      <c r="B518" s="124" t="s">
        <v>10037</v>
      </c>
      <c r="C518" s="124" t="s">
        <v>9922</v>
      </c>
      <c r="D518" s="125" t="s">
        <v>469</v>
      </c>
    </row>
    <row r="519" spans="1:4" ht="13.5" x14ac:dyDescent="0.25">
      <c r="A519" s="124" t="s">
        <v>853</v>
      </c>
      <c r="B519" s="124" t="s">
        <v>10038</v>
      </c>
      <c r="C519" s="124" t="s">
        <v>9922</v>
      </c>
      <c r="D519" s="125" t="s">
        <v>10039</v>
      </c>
    </row>
    <row r="520" spans="1:4" ht="13.5" x14ac:dyDescent="0.25">
      <c r="A520" s="124" t="s">
        <v>854</v>
      </c>
      <c r="B520" s="124" t="s">
        <v>10040</v>
      </c>
      <c r="C520" s="124" t="s">
        <v>9922</v>
      </c>
      <c r="D520" s="125" t="s">
        <v>8975</v>
      </c>
    </row>
    <row r="521" spans="1:4" ht="13.5" x14ac:dyDescent="0.25">
      <c r="A521" s="124" t="s">
        <v>856</v>
      </c>
      <c r="B521" s="124" t="s">
        <v>10041</v>
      </c>
      <c r="C521" s="124" t="s">
        <v>9922</v>
      </c>
      <c r="D521" s="125" t="s">
        <v>930</v>
      </c>
    </row>
    <row r="522" spans="1:4" ht="13.5" x14ac:dyDescent="0.25">
      <c r="A522" s="124" t="s">
        <v>858</v>
      </c>
      <c r="B522" s="124" t="s">
        <v>10042</v>
      </c>
      <c r="C522" s="124" t="s">
        <v>9922</v>
      </c>
      <c r="D522" s="125" t="s">
        <v>5206</v>
      </c>
    </row>
    <row r="523" spans="1:4" ht="13.5" x14ac:dyDescent="0.25">
      <c r="A523" s="124" t="s">
        <v>860</v>
      </c>
      <c r="B523" s="124" t="s">
        <v>10043</v>
      </c>
      <c r="C523" s="124" t="s">
        <v>9922</v>
      </c>
      <c r="D523" s="125" t="s">
        <v>10044</v>
      </c>
    </row>
    <row r="524" spans="1:4" ht="13.5" x14ac:dyDescent="0.25">
      <c r="A524" s="124" t="s">
        <v>861</v>
      </c>
      <c r="B524" s="124" t="s">
        <v>10045</v>
      </c>
      <c r="C524" s="124" t="s">
        <v>9922</v>
      </c>
      <c r="D524" s="125" t="s">
        <v>4282</v>
      </c>
    </row>
    <row r="525" spans="1:4" ht="13.5" x14ac:dyDescent="0.25">
      <c r="A525" s="124" t="s">
        <v>863</v>
      </c>
      <c r="B525" s="124" t="s">
        <v>10046</v>
      </c>
      <c r="C525" s="124" t="s">
        <v>9922</v>
      </c>
      <c r="D525" s="125" t="s">
        <v>10047</v>
      </c>
    </row>
    <row r="526" spans="1:4" ht="13.5" x14ac:dyDescent="0.25">
      <c r="A526" s="124" t="s">
        <v>864</v>
      </c>
      <c r="B526" s="124" t="s">
        <v>10048</v>
      </c>
      <c r="C526" s="124" t="s">
        <v>9922</v>
      </c>
      <c r="D526" s="125" t="s">
        <v>865</v>
      </c>
    </row>
    <row r="527" spans="1:4" ht="13.5" x14ac:dyDescent="0.25">
      <c r="A527" s="124" t="s">
        <v>866</v>
      </c>
      <c r="B527" s="124" t="s">
        <v>10049</v>
      </c>
      <c r="C527" s="124" t="s">
        <v>9922</v>
      </c>
      <c r="D527" s="125" t="s">
        <v>10050</v>
      </c>
    </row>
    <row r="528" spans="1:4" ht="13.5" x14ac:dyDescent="0.25">
      <c r="A528" s="124" t="s">
        <v>867</v>
      </c>
      <c r="B528" s="124" t="s">
        <v>10051</v>
      </c>
      <c r="C528" s="124" t="s">
        <v>9922</v>
      </c>
      <c r="D528" s="125" t="s">
        <v>1132</v>
      </c>
    </row>
    <row r="529" spans="1:4" ht="13.5" x14ac:dyDescent="0.25">
      <c r="A529" s="124" t="s">
        <v>868</v>
      </c>
      <c r="B529" s="124" t="s">
        <v>10052</v>
      </c>
      <c r="C529" s="124" t="s">
        <v>9922</v>
      </c>
      <c r="D529" s="125" t="s">
        <v>869</v>
      </c>
    </row>
    <row r="530" spans="1:4" ht="13.5" x14ac:dyDescent="0.25">
      <c r="A530" s="124" t="s">
        <v>870</v>
      </c>
      <c r="B530" s="124" t="s">
        <v>10053</v>
      </c>
      <c r="C530" s="124" t="s">
        <v>9922</v>
      </c>
      <c r="D530" s="125" t="s">
        <v>8453</v>
      </c>
    </row>
    <row r="531" spans="1:4" ht="13.5" x14ac:dyDescent="0.25">
      <c r="A531" s="124" t="s">
        <v>128</v>
      </c>
      <c r="B531" s="124" t="s">
        <v>10054</v>
      </c>
      <c r="C531" s="124" t="s">
        <v>9922</v>
      </c>
      <c r="D531" s="125" t="s">
        <v>10055</v>
      </c>
    </row>
    <row r="532" spans="1:4" ht="13.5" x14ac:dyDescent="0.25">
      <c r="A532" s="124" t="s">
        <v>872</v>
      </c>
      <c r="B532" s="124" t="s">
        <v>10056</v>
      </c>
      <c r="C532" s="124" t="s">
        <v>9922</v>
      </c>
      <c r="D532" s="125" t="s">
        <v>10057</v>
      </c>
    </row>
    <row r="533" spans="1:4" ht="13.5" x14ac:dyDescent="0.25">
      <c r="A533" s="124" t="s">
        <v>874</v>
      </c>
      <c r="B533" s="124" t="s">
        <v>10058</v>
      </c>
      <c r="C533" s="124" t="s">
        <v>9922</v>
      </c>
      <c r="D533" s="125" t="s">
        <v>775</v>
      </c>
    </row>
    <row r="534" spans="1:4" ht="13.5" x14ac:dyDescent="0.25">
      <c r="A534" s="124" t="s">
        <v>876</v>
      </c>
      <c r="B534" s="124" t="s">
        <v>10059</v>
      </c>
      <c r="C534" s="124" t="s">
        <v>9922</v>
      </c>
      <c r="D534" s="125" t="s">
        <v>877</v>
      </c>
    </row>
    <row r="535" spans="1:4" ht="13.5" x14ac:dyDescent="0.25">
      <c r="A535" s="124" t="s">
        <v>878</v>
      </c>
      <c r="B535" s="124" t="s">
        <v>10060</v>
      </c>
      <c r="C535" s="124" t="s">
        <v>9922</v>
      </c>
      <c r="D535" s="125" t="s">
        <v>8926</v>
      </c>
    </row>
    <row r="536" spans="1:4" ht="13.5" x14ac:dyDescent="0.25">
      <c r="A536" s="124" t="s">
        <v>880</v>
      </c>
      <c r="B536" s="124" t="s">
        <v>10061</v>
      </c>
      <c r="C536" s="124" t="s">
        <v>9922</v>
      </c>
      <c r="D536" s="125" t="s">
        <v>10062</v>
      </c>
    </row>
    <row r="537" spans="1:4" ht="13.5" x14ac:dyDescent="0.25">
      <c r="A537" s="124" t="s">
        <v>881</v>
      </c>
      <c r="B537" s="124" t="s">
        <v>10063</v>
      </c>
      <c r="C537" s="124" t="s">
        <v>9922</v>
      </c>
      <c r="D537" s="125" t="s">
        <v>7970</v>
      </c>
    </row>
    <row r="538" spans="1:4" ht="13.5" x14ac:dyDescent="0.25">
      <c r="A538" s="124" t="s">
        <v>883</v>
      </c>
      <c r="B538" s="124" t="s">
        <v>10064</v>
      </c>
      <c r="C538" s="124" t="s">
        <v>9922</v>
      </c>
      <c r="D538" s="125" t="s">
        <v>10065</v>
      </c>
    </row>
    <row r="539" spans="1:4" ht="13.5" x14ac:dyDescent="0.25">
      <c r="A539" s="124" t="s">
        <v>884</v>
      </c>
      <c r="B539" s="124" t="s">
        <v>10066</v>
      </c>
      <c r="C539" s="124" t="s">
        <v>9922</v>
      </c>
      <c r="D539" s="125" t="s">
        <v>10067</v>
      </c>
    </row>
    <row r="540" spans="1:4" ht="13.5" x14ac:dyDescent="0.25">
      <c r="A540" s="124" t="s">
        <v>885</v>
      </c>
      <c r="B540" s="124" t="s">
        <v>10068</v>
      </c>
      <c r="C540" s="124" t="s">
        <v>9922</v>
      </c>
      <c r="D540" s="125" t="s">
        <v>1598</v>
      </c>
    </row>
    <row r="541" spans="1:4" ht="13.5" x14ac:dyDescent="0.25">
      <c r="A541" s="124" t="s">
        <v>886</v>
      </c>
      <c r="B541" s="124" t="s">
        <v>10069</v>
      </c>
      <c r="C541" s="124" t="s">
        <v>9922</v>
      </c>
      <c r="D541" s="125" t="s">
        <v>10070</v>
      </c>
    </row>
    <row r="542" spans="1:4" ht="13.5" x14ac:dyDescent="0.25">
      <c r="A542" s="124" t="s">
        <v>887</v>
      </c>
      <c r="B542" s="124" t="s">
        <v>10071</v>
      </c>
      <c r="C542" s="124" t="s">
        <v>9922</v>
      </c>
      <c r="D542" s="125" t="s">
        <v>10044</v>
      </c>
    </row>
    <row r="543" spans="1:4" ht="13.5" x14ac:dyDescent="0.25">
      <c r="A543" s="124" t="s">
        <v>888</v>
      </c>
      <c r="B543" s="124" t="s">
        <v>10072</v>
      </c>
      <c r="C543" s="124" t="s">
        <v>9922</v>
      </c>
      <c r="D543" s="125" t="s">
        <v>10073</v>
      </c>
    </row>
    <row r="544" spans="1:4" ht="13.5" x14ac:dyDescent="0.25">
      <c r="A544" s="124" t="s">
        <v>890</v>
      </c>
      <c r="B544" s="124" t="s">
        <v>10074</v>
      </c>
      <c r="C544" s="124" t="s">
        <v>9922</v>
      </c>
      <c r="D544" s="125" t="s">
        <v>820</v>
      </c>
    </row>
    <row r="545" spans="1:4" ht="13.5" x14ac:dyDescent="0.25">
      <c r="A545" s="124" t="s">
        <v>891</v>
      </c>
      <c r="B545" s="124" t="s">
        <v>10075</v>
      </c>
      <c r="C545" s="124" t="s">
        <v>9922</v>
      </c>
      <c r="D545" s="125" t="s">
        <v>5619</v>
      </c>
    </row>
    <row r="546" spans="1:4" ht="13.5" x14ac:dyDescent="0.25">
      <c r="A546" s="124" t="s">
        <v>893</v>
      </c>
      <c r="B546" s="124" t="s">
        <v>10076</v>
      </c>
      <c r="C546" s="124" t="s">
        <v>9922</v>
      </c>
      <c r="D546" s="125" t="s">
        <v>7336</v>
      </c>
    </row>
    <row r="547" spans="1:4" ht="13.5" x14ac:dyDescent="0.25">
      <c r="A547" s="124" t="s">
        <v>895</v>
      </c>
      <c r="B547" s="124" t="s">
        <v>10077</v>
      </c>
      <c r="C547" s="124" t="s">
        <v>9922</v>
      </c>
      <c r="D547" s="125" t="s">
        <v>10078</v>
      </c>
    </row>
    <row r="548" spans="1:4" ht="13.5" x14ac:dyDescent="0.25">
      <c r="A548" s="124" t="s">
        <v>896</v>
      </c>
      <c r="B548" s="124" t="s">
        <v>10079</v>
      </c>
      <c r="C548" s="124" t="s">
        <v>9922</v>
      </c>
      <c r="D548" s="125" t="s">
        <v>10080</v>
      </c>
    </row>
    <row r="549" spans="1:4" ht="13.5" x14ac:dyDescent="0.25">
      <c r="A549" s="124" t="s">
        <v>897</v>
      </c>
      <c r="B549" s="124" t="s">
        <v>10081</v>
      </c>
      <c r="C549" s="124" t="s">
        <v>9922</v>
      </c>
      <c r="D549" s="125" t="s">
        <v>10082</v>
      </c>
    </row>
    <row r="550" spans="1:4" ht="13.5" x14ac:dyDescent="0.25">
      <c r="A550" s="124" t="s">
        <v>898</v>
      </c>
      <c r="B550" s="124" t="s">
        <v>10083</v>
      </c>
      <c r="C550" s="124" t="s">
        <v>9922</v>
      </c>
      <c r="D550" s="125" t="s">
        <v>10084</v>
      </c>
    </row>
    <row r="551" spans="1:4" ht="13.5" x14ac:dyDescent="0.25">
      <c r="A551" s="124" t="s">
        <v>899</v>
      </c>
      <c r="B551" s="124" t="s">
        <v>10085</v>
      </c>
      <c r="C551" s="124" t="s">
        <v>9922</v>
      </c>
      <c r="D551" s="125" t="s">
        <v>687</v>
      </c>
    </row>
    <row r="552" spans="1:4" ht="13.5" x14ac:dyDescent="0.25">
      <c r="A552" s="124" t="s">
        <v>901</v>
      </c>
      <c r="B552" s="124" t="s">
        <v>10086</v>
      </c>
      <c r="C552" s="124" t="s">
        <v>9922</v>
      </c>
      <c r="D552" s="125" t="s">
        <v>10087</v>
      </c>
    </row>
    <row r="553" spans="1:4" ht="13.5" x14ac:dyDescent="0.25">
      <c r="A553" s="124" t="s">
        <v>903</v>
      </c>
      <c r="B553" s="124" t="s">
        <v>10088</v>
      </c>
      <c r="C553" s="124" t="s">
        <v>9922</v>
      </c>
      <c r="D553" s="125" t="s">
        <v>187</v>
      </c>
    </row>
    <row r="554" spans="1:4" ht="13.5" x14ac:dyDescent="0.25">
      <c r="A554" s="124" t="s">
        <v>905</v>
      </c>
      <c r="B554" s="124" t="s">
        <v>10089</v>
      </c>
      <c r="C554" s="124" t="s">
        <v>9922</v>
      </c>
      <c r="D554" s="125" t="s">
        <v>3819</v>
      </c>
    </row>
    <row r="555" spans="1:4" ht="13.5" x14ac:dyDescent="0.25">
      <c r="A555" s="124" t="s">
        <v>906</v>
      </c>
      <c r="B555" s="124" t="s">
        <v>10090</v>
      </c>
      <c r="C555" s="124" t="s">
        <v>9922</v>
      </c>
      <c r="D555" s="125" t="s">
        <v>790</v>
      </c>
    </row>
    <row r="556" spans="1:4" ht="13.5" x14ac:dyDescent="0.25">
      <c r="A556" s="124" t="s">
        <v>907</v>
      </c>
      <c r="B556" s="124" t="s">
        <v>10091</v>
      </c>
      <c r="C556" s="124" t="s">
        <v>9922</v>
      </c>
      <c r="D556" s="125" t="s">
        <v>908</v>
      </c>
    </row>
    <row r="557" spans="1:4" ht="13.5" x14ac:dyDescent="0.25">
      <c r="A557" s="124" t="s">
        <v>909</v>
      </c>
      <c r="B557" s="124" t="s">
        <v>10092</v>
      </c>
      <c r="C557" s="124" t="s">
        <v>9922</v>
      </c>
      <c r="D557" s="125" t="s">
        <v>908</v>
      </c>
    </row>
    <row r="558" spans="1:4" ht="13.5" x14ac:dyDescent="0.25">
      <c r="A558" s="124" t="s">
        <v>910</v>
      </c>
      <c r="B558" s="124" t="s">
        <v>10093</v>
      </c>
      <c r="C558" s="124" t="s">
        <v>9922</v>
      </c>
      <c r="D558" s="125" t="s">
        <v>1341</v>
      </c>
    </row>
    <row r="559" spans="1:4" ht="13.5" x14ac:dyDescent="0.25">
      <c r="A559" s="124" t="s">
        <v>912</v>
      </c>
      <c r="B559" s="124" t="s">
        <v>10094</v>
      </c>
      <c r="C559" s="124" t="s">
        <v>9922</v>
      </c>
      <c r="D559" s="125" t="s">
        <v>8735</v>
      </c>
    </row>
    <row r="560" spans="1:4" ht="13.5" x14ac:dyDescent="0.25">
      <c r="A560" s="124" t="s">
        <v>914</v>
      </c>
      <c r="B560" s="124" t="s">
        <v>10095</v>
      </c>
      <c r="C560" s="124" t="s">
        <v>9922</v>
      </c>
      <c r="D560" s="125" t="s">
        <v>9368</v>
      </c>
    </row>
    <row r="561" spans="1:4" ht="13.5" x14ac:dyDescent="0.25">
      <c r="A561" s="124" t="s">
        <v>915</v>
      </c>
      <c r="B561" s="124" t="s">
        <v>10096</v>
      </c>
      <c r="C561" s="124" t="s">
        <v>9922</v>
      </c>
      <c r="D561" s="125" t="s">
        <v>7587</v>
      </c>
    </row>
    <row r="562" spans="1:4" ht="13.5" x14ac:dyDescent="0.25">
      <c r="A562" s="124" t="s">
        <v>916</v>
      </c>
      <c r="B562" s="124" t="s">
        <v>10097</v>
      </c>
      <c r="C562" s="124" t="s">
        <v>9922</v>
      </c>
      <c r="D562" s="125" t="s">
        <v>10098</v>
      </c>
    </row>
    <row r="563" spans="1:4" ht="13.5" x14ac:dyDescent="0.25">
      <c r="A563" s="124" t="s">
        <v>918</v>
      </c>
      <c r="B563" s="124" t="s">
        <v>10099</v>
      </c>
      <c r="C563" s="124" t="s">
        <v>9922</v>
      </c>
      <c r="D563" s="125" t="s">
        <v>7178</v>
      </c>
    </row>
    <row r="564" spans="1:4" ht="13.5" x14ac:dyDescent="0.25">
      <c r="A564" s="124" t="s">
        <v>919</v>
      </c>
      <c r="B564" s="124" t="s">
        <v>10100</v>
      </c>
      <c r="C564" s="124" t="s">
        <v>9922</v>
      </c>
      <c r="D564" s="125" t="s">
        <v>2850</v>
      </c>
    </row>
    <row r="565" spans="1:4" ht="13.5" x14ac:dyDescent="0.25">
      <c r="A565" s="124" t="s">
        <v>921</v>
      </c>
      <c r="B565" s="124" t="s">
        <v>10101</v>
      </c>
      <c r="C565" s="124" t="s">
        <v>9922</v>
      </c>
      <c r="D565" s="125" t="s">
        <v>4764</v>
      </c>
    </row>
    <row r="566" spans="1:4" ht="13.5" x14ac:dyDescent="0.25">
      <c r="A566" s="124" t="s">
        <v>923</v>
      </c>
      <c r="B566" s="124" t="s">
        <v>10102</v>
      </c>
      <c r="C566" s="124" t="s">
        <v>9922</v>
      </c>
      <c r="D566" s="125" t="s">
        <v>10103</v>
      </c>
    </row>
    <row r="567" spans="1:4" ht="13.5" x14ac:dyDescent="0.25">
      <c r="A567" s="124" t="s">
        <v>924</v>
      </c>
      <c r="B567" s="124" t="s">
        <v>10104</v>
      </c>
      <c r="C567" s="124" t="s">
        <v>9922</v>
      </c>
      <c r="D567" s="125" t="s">
        <v>2739</v>
      </c>
    </row>
    <row r="568" spans="1:4" ht="13.5" x14ac:dyDescent="0.25">
      <c r="A568" s="124" t="s">
        <v>925</v>
      </c>
      <c r="B568" s="124" t="s">
        <v>10105</v>
      </c>
      <c r="C568" s="124" t="s">
        <v>9922</v>
      </c>
      <c r="D568" s="125" t="s">
        <v>10106</v>
      </c>
    </row>
    <row r="569" spans="1:4" ht="13.5" x14ac:dyDescent="0.25">
      <c r="A569" s="124" t="s">
        <v>927</v>
      </c>
      <c r="B569" s="124" t="s">
        <v>10107</v>
      </c>
      <c r="C569" s="124" t="s">
        <v>9922</v>
      </c>
      <c r="D569" s="125" t="s">
        <v>10108</v>
      </c>
    </row>
    <row r="570" spans="1:4" ht="13.5" x14ac:dyDescent="0.25">
      <c r="A570" s="124" t="s">
        <v>928</v>
      </c>
      <c r="B570" s="124" t="s">
        <v>10109</v>
      </c>
      <c r="C570" s="124" t="s">
        <v>9922</v>
      </c>
      <c r="D570" s="125" t="s">
        <v>10110</v>
      </c>
    </row>
    <row r="571" spans="1:4" ht="13.5" x14ac:dyDescent="0.25">
      <c r="A571" s="124" t="s">
        <v>929</v>
      </c>
      <c r="B571" s="124" t="s">
        <v>10111</v>
      </c>
      <c r="C571" s="124" t="s">
        <v>9922</v>
      </c>
      <c r="D571" s="125" t="s">
        <v>6899</v>
      </c>
    </row>
    <row r="572" spans="1:4" ht="13.5" x14ac:dyDescent="0.25">
      <c r="A572" s="124" t="s">
        <v>931</v>
      </c>
      <c r="B572" s="124" t="s">
        <v>10112</v>
      </c>
      <c r="C572" s="124" t="s">
        <v>9922</v>
      </c>
      <c r="D572" s="125" t="s">
        <v>10113</v>
      </c>
    </row>
    <row r="573" spans="1:4" ht="13.5" x14ac:dyDescent="0.25">
      <c r="A573" s="124" t="s">
        <v>933</v>
      </c>
      <c r="B573" s="124" t="s">
        <v>10114</v>
      </c>
      <c r="C573" s="124" t="s">
        <v>9922</v>
      </c>
      <c r="D573" s="125" t="s">
        <v>10115</v>
      </c>
    </row>
    <row r="574" spans="1:4" ht="13.5" x14ac:dyDescent="0.25">
      <c r="A574" s="124" t="s">
        <v>934</v>
      </c>
      <c r="B574" s="124" t="s">
        <v>10116</v>
      </c>
      <c r="C574" s="124" t="s">
        <v>9922</v>
      </c>
      <c r="D574" s="125" t="s">
        <v>10117</v>
      </c>
    </row>
    <row r="575" spans="1:4" ht="13.5" x14ac:dyDescent="0.25">
      <c r="A575" s="124" t="s">
        <v>936</v>
      </c>
      <c r="B575" s="124" t="s">
        <v>10118</v>
      </c>
      <c r="C575" s="124" t="s">
        <v>9922</v>
      </c>
      <c r="D575" s="125" t="s">
        <v>662</v>
      </c>
    </row>
    <row r="576" spans="1:4" ht="13.5" x14ac:dyDescent="0.25">
      <c r="A576" s="124" t="s">
        <v>938</v>
      </c>
      <c r="B576" s="124" t="s">
        <v>10119</v>
      </c>
      <c r="C576" s="124" t="s">
        <v>9922</v>
      </c>
      <c r="D576" s="125" t="s">
        <v>10120</v>
      </c>
    </row>
    <row r="577" spans="1:4" ht="13.5" x14ac:dyDescent="0.25">
      <c r="A577" s="124" t="s">
        <v>939</v>
      </c>
      <c r="B577" s="124" t="s">
        <v>10121</v>
      </c>
      <c r="C577" s="124" t="s">
        <v>9922</v>
      </c>
      <c r="D577" s="125" t="s">
        <v>1712</v>
      </c>
    </row>
    <row r="578" spans="1:4" ht="13.5" x14ac:dyDescent="0.25">
      <c r="A578" s="124" t="s">
        <v>10122</v>
      </c>
      <c r="B578" s="124" t="s">
        <v>10123</v>
      </c>
      <c r="C578" s="124" t="s">
        <v>9922</v>
      </c>
      <c r="D578" s="125" t="s">
        <v>662</v>
      </c>
    </row>
    <row r="579" spans="1:4" ht="13.5" x14ac:dyDescent="0.25">
      <c r="A579" s="124" t="s">
        <v>940</v>
      </c>
      <c r="B579" s="124" t="s">
        <v>10124</v>
      </c>
      <c r="C579" s="124" t="s">
        <v>10125</v>
      </c>
      <c r="D579" s="125" t="s">
        <v>5463</v>
      </c>
    </row>
    <row r="580" spans="1:4" ht="13.5" x14ac:dyDescent="0.25">
      <c r="A580" s="124" t="s">
        <v>941</v>
      </c>
      <c r="B580" s="124" t="s">
        <v>10126</v>
      </c>
      <c r="C580" s="124" t="s">
        <v>10125</v>
      </c>
      <c r="D580" s="125" t="s">
        <v>942</v>
      </c>
    </row>
    <row r="581" spans="1:4" ht="13.5" x14ac:dyDescent="0.25">
      <c r="A581" s="124" t="s">
        <v>943</v>
      </c>
      <c r="B581" s="124" t="s">
        <v>10127</v>
      </c>
      <c r="C581" s="124" t="s">
        <v>10125</v>
      </c>
      <c r="D581" s="125" t="s">
        <v>944</v>
      </c>
    </row>
    <row r="582" spans="1:4" ht="13.5" x14ac:dyDescent="0.25">
      <c r="A582" s="124" t="s">
        <v>945</v>
      </c>
      <c r="B582" s="124" t="s">
        <v>10128</v>
      </c>
      <c r="C582" s="124" t="s">
        <v>10125</v>
      </c>
      <c r="D582" s="125" t="s">
        <v>652</v>
      </c>
    </row>
    <row r="583" spans="1:4" ht="13.5" x14ac:dyDescent="0.25">
      <c r="A583" s="124" t="s">
        <v>946</v>
      </c>
      <c r="B583" s="124" t="s">
        <v>10129</v>
      </c>
      <c r="C583" s="124" t="s">
        <v>10125</v>
      </c>
      <c r="D583" s="125" t="s">
        <v>10130</v>
      </c>
    </row>
    <row r="584" spans="1:4" ht="13.5" x14ac:dyDescent="0.25">
      <c r="A584" s="124" t="s">
        <v>948</v>
      </c>
      <c r="B584" s="124" t="s">
        <v>10131</v>
      </c>
      <c r="C584" s="124" t="s">
        <v>10125</v>
      </c>
      <c r="D584" s="125" t="s">
        <v>7920</v>
      </c>
    </row>
    <row r="585" spans="1:4" ht="13.5" x14ac:dyDescent="0.25">
      <c r="A585" s="124" t="s">
        <v>950</v>
      </c>
      <c r="B585" s="124" t="s">
        <v>10132</v>
      </c>
      <c r="C585" s="124" t="s">
        <v>10125</v>
      </c>
      <c r="D585" s="125" t="s">
        <v>8019</v>
      </c>
    </row>
    <row r="586" spans="1:4" ht="13.5" x14ac:dyDescent="0.25">
      <c r="A586" s="124" t="s">
        <v>951</v>
      </c>
      <c r="B586" s="124" t="s">
        <v>10133</v>
      </c>
      <c r="C586" s="124" t="s">
        <v>10125</v>
      </c>
      <c r="D586" s="125" t="s">
        <v>10134</v>
      </c>
    </row>
    <row r="587" spans="1:4" ht="13.5" x14ac:dyDescent="0.25">
      <c r="A587" s="124" t="s">
        <v>952</v>
      </c>
      <c r="B587" s="124" t="s">
        <v>10135</v>
      </c>
      <c r="C587" s="124" t="s">
        <v>10125</v>
      </c>
      <c r="D587" s="125" t="s">
        <v>9172</v>
      </c>
    </row>
    <row r="588" spans="1:4" ht="13.5" x14ac:dyDescent="0.25">
      <c r="A588" s="124" t="s">
        <v>953</v>
      </c>
      <c r="B588" s="124" t="s">
        <v>10136</v>
      </c>
      <c r="C588" s="124" t="s">
        <v>10125</v>
      </c>
      <c r="D588" s="125" t="s">
        <v>8657</v>
      </c>
    </row>
    <row r="589" spans="1:4" ht="13.5" x14ac:dyDescent="0.25">
      <c r="A589" s="124" t="s">
        <v>954</v>
      </c>
      <c r="B589" s="124" t="s">
        <v>10137</v>
      </c>
      <c r="C589" s="124" t="s">
        <v>10125</v>
      </c>
      <c r="D589" s="125" t="s">
        <v>955</v>
      </c>
    </row>
    <row r="590" spans="1:4" ht="13.5" x14ac:dyDescent="0.25">
      <c r="A590" s="124" t="s">
        <v>956</v>
      </c>
      <c r="B590" s="124" t="s">
        <v>10138</v>
      </c>
      <c r="C590" s="124" t="s">
        <v>10125</v>
      </c>
      <c r="D590" s="125" t="s">
        <v>272</v>
      </c>
    </row>
    <row r="591" spans="1:4" ht="13.5" x14ac:dyDescent="0.25">
      <c r="A591" s="124" t="s">
        <v>957</v>
      </c>
      <c r="B591" s="124" t="s">
        <v>10139</v>
      </c>
      <c r="C591" s="124" t="s">
        <v>10125</v>
      </c>
      <c r="D591" s="125" t="s">
        <v>904</v>
      </c>
    </row>
    <row r="592" spans="1:4" ht="13.5" x14ac:dyDescent="0.25">
      <c r="A592" s="124" t="s">
        <v>959</v>
      </c>
      <c r="B592" s="124" t="s">
        <v>10140</v>
      </c>
      <c r="C592" s="124" t="s">
        <v>10125</v>
      </c>
      <c r="D592" s="125" t="s">
        <v>3452</v>
      </c>
    </row>
    <row r="593" spans="1:4" ht="13.5" x14ac:dyDescent="0.25">
      <c r="A593" s="124" t="s">
        <v>960</v>
      </c>
      <c r="B593" s="124" t="s">
        <v>10141</v>
      </c>
      <c r="C593" s="124" t="s">
        <v>10125</v>
      </c>
      <c r="D593" s="125" t="s">
        <v>1817</v>
      </c>
    </row>
    <row r="594" spans="1:4" ht="13.5" x14ac:dyDescent="0.25">
      <c r="A594" s="124" t="s">
        <v>961</v>
      </c>
      <c r="B594" s="124" t="s">
        <v>10142</v>
      </c>
      <c r="C594" s="124" t="s">
        <v>10125</v>
      </c>
      <c r="D594" s="125" t="s">
        <v>10143</v>
      </c>
    </row>
    <row r="595" spans="1:4" ht="13.5" x14ac:dyDescent="0.25">
      <c r="A595" s="124" t="s">
        <v>962</v>
      </c>
      <c r="B595" s="124" t="s">
        <v>10144</v>
      </c>
      <c r="C595" s="124" t="s">
        <v>10125</v>
      </c>
      <c r="D595" s="125" t="s">
        <v>10145</v>
      </c>
    </row>
    <row r="596" spans="1:4" ht="13.5" x14ac:dyDescent="0.25">
      <c r="A596" s="124" t="s">
        <v>963</v>
      </c>
      <c r="B596" s="124" t="s">
        <v>10146</v>
      </c>
      <c r="C596" s="124" t="s">
        <v>10125</v>
      </c>
      <c r="D596" s="125" t="s">
        <v>10147</v>
      </c>
    </row>
    <row r="597" spans="1:4" ht="13.5" x14ac:dyDescent="0.25">
      <c r="A597" s="124" t="s">
        <v>965</v>
      </c>
      <c r="B597" s="124" t="s">
        <v>10148</v>
      </c>
      <c r="C597" s="124" t="s">
        <v>10125</v>
      </c>
      <c r="D597" s="125" t="s">
        <v>3571</v>
      </c>
    </row>
    <row r="598" spans="1:4" ht="13.5" x14ac:dyDescent="0.25">
      <c r="A598" s="124" t="s">
        <v>967</v>
      </c>
      <c r="B598" s="124" t="s">
        <v>10149</v>
      </c>
      <c r="C598" s="124" t="s">
        <v>10125</v>
      </c>
      <c r="D598" s="125" t="s">
        <v>10150</v>
      </c>
    </row>
    <row r="599" spans="1:4" ht="13.5" x14ac:dyDescent="0.25">
      <c r="A599" s="124" t="s">
        <v>969</v>
      </c>
      <c r="B599" s="124" t="s">
        <v>10151</v>
      </c>
      <c r="C599" s="124" t="s">
        <v>10125</v>
      </c>
      <c r="D599" s="125" t="s">
        <v>10152</v>
      </c>
    </row>
    <row r="600" spans="1:4" ht="13.5" x14ac:dyDescent="0.25">
      <c r="A600" s="124" t="s">
        <v>971</v>
      </c>
      <c r="B600" s="124" t="s">
        <v>10153</v>
      </c>
      <c r="C600" s="124" t="s">
        <v>10125</v>
      </c>
      <c r="D600" s="125" t="s">
        <v>10154</v>
      </c>
    </row>
    <row r="601" spans="1:4" ht="13.5" x14ac:dyDescent="0.25">
      <c r="A601" s="124" t="s">
        <v>972</v>
      </c>
      <c r="B601" s="124" t="s">
        <v>10155</v>
      </c>
      <c r="C601" s="124" t="s">
        <v>10125</v>
      </c>
      <c r="D601" s="125" t="s">
        <v>10156</v>
      </c>
    </row>
    <row r="602" spans="1:4" ht="13.5" x14ac:dyDescent="0.25">
      <c r="A602" s="124" t="s">
        <v>973</v>
      </c>
      <c r="B602" s="124" t="s">
        <v>10157</v>
      </c>
      <c r="C602" s="124" t="s">
        <v>10125</v>
      </c>
      <c r="D602" s="125" t="s">
        <v>10158</v>
      </c>
    </row>
    <row r="603" spans="1:4" ht="13.5" x14ac:dyDescent="0.25">
      <c r="A603" s="124" t="s">
        <v>975</v>
      </c>
      <c r="B603" s="124" t="s">
        <v>10159</v>
      </c>
      <c r="C603" s="124" t="s">
        <v>10125</v>
      </c>
      <c r="D603" s="125" t="s">
        <v>3075</v>
      </c>
    </row>
    <row r="604" spans="1:4" ht="13.5" x14ac:dyDescent="0.25">
      <c r="A604" s="124" t="s">
        <v>977</v>
      </c>
      <c r="B604" s="124" t="s">
        <v>10160</v>
      </c>
      <c r="C604" s="124" t="s">
        <v>10125</v>
      </c>
      <c r="D604" s="125" t="s">
        <v>3917</v>
      </c>
    </row>
    <row r="605" spans="1:4" ht="13.5" x14ac:dyDescent="0.25">
      <c r="A605" s="124" t="s">
        <v>979</v>
      </c>
      <c r="B605" s="124" t="s">
        <v>10161</v>
      </c>
      <c r="C605" s="124" t="s">
        <v>10125</v>
      </c>
      <c r="D605" s="125" t="s">
        <v>1752</v>
      </c>
    </row>
    <row r="606" spans="1:4" ht="13.5" x14ac:dyDescent="0.25">
      <c r="A606" s="124" t="s">
        <v>980</v>
      </c>
      <c r="B606" s="124" t="s">
        <v>10162</v>
      </c>
      <c r="C606" s="124" t="s">
        <v>10125</v>
      </c>
      <c r="D606" s="125" t="s">
        <v>9176</v>
      </c>
    </row>
    <row r="607" spans="1:4" ht="13.5" x14ac:dyDescent="0.25">
      <c r="A607" s="124" t="s">
        <v>982</v>
      </c>
      <c r="B607" s="124" t="s">
        <v>10163</v>
      </c>
      <c r="C607" s="124" t="s">
        <v>10125</v>
      </c>
      <c r="D607" s="125" t="s">
        <v>9182</v>
      </c>
    </row>
    <row r="608" spans="1:4" ht="13.5" x14ac:dyDescent="0.25">
      <c r="A608" s="124" t="s">
        <v>983</v>
      </c>
      <c r="B608" s="124" t="s">
        <v>10164</v>
      </c>
      <c r="C608" s="124" t="s">
        <v>10125</v>
      </c>
      <c r="D608" s="125" t="s">
        <v>7060</v>
      </c>
    </row>
    <row r="609" spans="1:4" ht="13.5" x14ac:dyDescent="0.25">
      <c r="A609" s="124" t="s">
        <v>984</v>
      </c>
      <c r="B609" s="124" t="s">
        <v>10165</v>
      </c>
      <c r="C609" s="124" t="s">
        <v>10125</v>
      </c>
      <c r="D609" s="125" t="s">
        <v>10166</v>
      </c>
    </row>
    <row r="610" spans="1:4" ht="13.5" x14ac:dyDescent="0.25">
      <c r="A610" s="124" t="s">
        <v>986</v>
      </c>
      <c r="B610" s="124" t="s">
        <v>10167</v>
      </c>
      <c r="C610" s="124" t="s">
        <v>10125</v>
      </c>
      <c r="D610" s="125" t="s">
        <v>987</v>
      </c>
    </row>
    <row r="611" spans="1:4" ht="13.5" x14ac:dyDescent="0.25">
      <c r="A611" s="124" t="s">
        <v>988</v>
      </c>
      <c r="B611" s="124" t="s">
        <v>10168</v>
      </c>
      <c r="C611" s="124" t="s">
        <v>10125</v>
      </c>
      <c r="D611" s="125" t="s">
        <v>3137</v>
      </c>
    </row>
    <row r="612" spans="1:4" ht="13.5" x14ac:dyDescent="0.25">
      <c r="A612" s="124" t="s">
        <v>990</v>
      </c>
      <c r="B612" s="124" t="s">
        <v>10169</v>
      </c>
      <c r="C612" s="124" t="s">
        <v>10125</v>
      </c>
      <c r="D612" s="125" t="s">
        <v>10170</v>
      </c>
    </row>
    <row r="613" spans="1:4" ht="13.5" x14ac:dyDescent="0.25">
      <c r="A613" s="124" t="s">
        <v>992</v>
      </c>
      <c r="B613" s="124" t="s">
        <v>10171</v>
      </c>
      <c r="C613" s="124" t="s">
        <v>10125</v>
      </c>
      <c r="D613" s="125" t="s">
        <v>4827</v>
      </c>
    </row>
    <row r="614" spans="1:4" ht="13.5" x14ac:dyDescent="0.25">
      <c r="A614" s="124" t="s">
        <v>994</v>
      </c>
      <c r="B614" s="124" t="s">
        <v>10172</v>
      </c>
      <c r="C614" s="124" t="s">
        <v>10125</v>
      </c>
      <c r="D614" s="125" t="s">
        <v>9186</v>
      </c>
    </row>
    <row r="615" spans="1:4" ht="13.5" x14ac:dyDescent="0.25">
      <c r="A615" s="124" t="s">
        <v>996</v>
      </c>
      <c r="B615" s="124" t="s">
        <v>10173</v>
      </c>
      <c r="C615" s="124" t="s">
        <v>10125</v>
      </c>
      <c r="D615" s="125" t="s">
        <v>2402</v>
      </c>
    </row>
    <row r="616" spans="1:4" ht="13.5" x14ac:dyDescent="0.25">
      <c r="A616" s="124" t="s">
        <v>998</v>
      </c>
      <c r="B616" s="124" t="s">
        <v>10174</v>
      </c>
      <c r="C616" s="124" t="s">
        <v>10125</v>
      </c>
      <c r="D616" s="125" t="s">
        <v>999</v>
      </c>
    </row>
    <row r="617" spans="1:4" ht="13.5" x14ac:dyDescent="0.25">
      <c r="A617" s="124" t="s">
        <v>1000</v>
      </c>
      <c r="B617" s="124" t="s">
        <v>10175</v>
      </c>
      <c r="C617" s="124" t="s">
        <v>10125</v>
      </c>
      <c r="D617" s="125" t="s">
        <v>1206</v>
      </c>
    </row>
    <row r="618" spans="1:4" ht="13.5" x14ac:dyDescent="0.25">
      <c r="A618" s="124" t="s">
        <v>1002</v>
      </c>
      <c r="B618" s="124" t="s">
        <v>10176</v>
      </c>
      <c r="C618" s="124" t="s">
        <v>10125</v>
      </c>
      <c r="D618" s="125" t="s">
        <v>805</v>
      </c>
    </row>
    <row r="619" spans="1:4" ht="13.5" x14ac:dyDescent="0.25">
      <c r="A619" s="124" t="s">
        <v>1004</v>
      </c>
      <c r="B619" s="124" t="s">
        <v>10177</v>
      </c>
      <c r="C619" s="124" t="s">
        <v>10125</v>
      </c>
      <c r="D619" s="125" t="s">
        <v>10178</v>
      </c>
    </row>
    <row r="620" spans="1:4" ht="13.5" x14ac:dyDescent="0.25">
      <c r="A620" s="124" t="s">
        <v>1006</v>
      </c>
      <c r="B620" s="124" t="s">
        <v>10179</v>
      </c>
      <c r="C620" s="124" t="s">
        <v>10125</v>
      </c>
      <c r="D620" s="125" t="s">
        <v>3556</v>
      </c>
    </row>
    <row r="621" spans="1:4" ht="13.5" x14ac:dyDescent="0.25">
      <c r="A621" s="124" t="s">
        <v>1008</v>
      </c>
      <c r="B621" s="124" t="s">
        <v>10180</v>
      </c>
      <c r="C621" s="124" t="s">
        <v>10125</v>
      </c>
      <c r="D621" s="125" t="s">
        <v>1009</v>
      </c>
    </row>
    <row r="622" spans="1:4" ht="13.5" x14ac:dyDescent="0.25">
      <c r="A622" s="124" t="s">
        <v>1010</v>
      </c>
      <c r="B622" s="124" t="s">
        <v>10181</v>
      </c>
      <c r="C622" s="124" t="s">
        <v>10125</v>
      </c>
      <c r="D622" s="125" t="s">
        <v>9886</v>
      </c>
    </row>
    <row r="623" spans="1:4" ht="13.5" x14ac:dyDescent="0.25">
      <c r="A623" s="124" t="s">
        <v>1012</v>
      </c>
      <c r="B623" s="124" t="s">
        <v>10182</v>
      </c>
      <c r="C623" s="124" t="s">
        <v>10125</v>
      </c>
      <c r="D623" s="125" t="s">
        <v>8406</v>
      </c>
    </row>
    <row r="624" spans="1:4" ht="13.5" x14ac:dyDescent="0.25">
      <c r="A624" s="124" t="s">
        <v>1014</v>
      </c>
      <c r="B624" s="124" t="s">
        <v>10183</v>
      </c>
      <c r="C624" s="124" t="s">
        <v>10125</v>
      </c>
      <c r="D624" s="125" t="s">
        <v>3051</v>
      </c>
    </row>
    <row r="625" spans="1:4" ht="13.5" x14ac:dyDescent="0.25">
      <c r="A625" s="124" t="s">
        <v>1016</v>
      </c>
      <c r="B625" s="124" t="s">
        <v>10184</v>
      </c>
      <c r="C625" s="124" t="s">
        <v>10125</v>
      </c>
      <c r="D625" s="125" t="s">
        <v>10185</v>
      </c>
    </row>
    <row r="626" spans="1:4" ht="13.5" x14ac:dyDescent="0.25">
      <c r="A626" s="124" t="s">
        <v>1017</v>
      </c>
      <c r="B626" s="124" t="s">
        <v>10186</v>
      </c>
      <c r="C626" s="124" t="s">
        <v>10125</v>
      </c>
      <c r="D626" s="125" t="s">
        <v>10187</v>
      </c>
    </row>
    <row r="627" spans="1:4" ht="13.5" x14ac:dyDescent="0.25">
      <c r="A627" s="124" t="s">
        <v>1019</v>
      </c>
      <c r="B627" s="124" t="s">
        <v>10188</v>
      </c>
      <c r="C627" s="124" t="s">
        <v>10125</v>
      </c>
      <c r="D627" s="125" t="s">
        <v>3063</v>
      </c>
    </row>
    <row r="628" spans="1:4" ht="13.5" x14ac:dyDescent="0.25">
      <c r="A628" s="124" t="s">
        <v>1021</v>
      </c>
      <c r="B628" s="124" t="s">
        <v>10189</v>
      </c>
      <c r="C628" s="124" t="s">
        <v>10125</v>
      </c>
      <c r="D628" s="125" t="s">
        <v>8489</v>
      </c>
    </row>
    <row r="629" spans="1:4" ht="13.5" x14ac:dyDescent="0.25">
      <c r="A629" s="124" t="s">
        <v>1023</v>
      </c>
      <c r="B629" s="124" t="s">
        <v>10190</v>
      </c>
      <c r="C629" s="124" t="s">
        <v>10125</v>
      </c>
      <c r="D629" s="125" t="s">
        <v>1024</v>
      </c>
    </row>
    <row r="630" spans="1:4" ht="13.5" x14ac:dyDescent="0.25">
      <c r="A630" s="124" t="s">
        <v>1025</v>
      </c>
      <c r="B630" s="124" t="s">
        <v>10191</v>
      </c>
      <c r="C630" s="124" t="s">
        <v>10125</v>
      </c>
      <c r="D630" s="125" t="s">
        <v>687</v>
      </c>
    </row>
    <row r="631" spans="1:4" ht="13.5" x14ac:dyDescent="0.25">
      <c r="A631" s="124" t="s">
        <v>1026</v>
      </c>
      <c r="B631" s="124" t="s">
        <v>10192</v>
      </c>
      <c r="C631" s="124" t="s">
        <v>10125</v>
      </c>
      <c r="D631" s="125" t="s">
        <v>875</v>
      </c>
    </row>
    <row r="632" spans="1:4" ht="13.5" x14ac:dyDescent="0.25">
      <c r="A632" s="124" t="s">
        <v>1027</v>
      </c>
      <c r="B632" s="124" t="s">
        <v>10193</v>
      </c>
      <c r="C632" s="124" t="s">
        <v>10125</v>
      </c>
      <c r="D632" s="125" t="s">
        <v>10194</v>
      </c>
    </row>
    <row r="633" spans="1:4" ht="13.5" x14ac:dyDescent="0.25">
      <c r="A633" s="124" t="s">
        <v>1028</v>
      </c>
      <c r="B633" s="124" t="s">
        <v>10195</v>
      </c>
      <c r="C633" s="124" t="s">
        <v>10125</v>
      </c>
      <c r="D633" s="125" t="s">
        <v>7422</v>
      </c>
    </row>
    <row r="634" spans="1:4" ht="13.5" x14ac:dyDescent="0.25">
      <c r="A634" s="124" t="s">
        <v>1029</v>
      </c>
      <c r="B634" s="124" t="s">
        <v>10196</v>
      </c>
      <c r="C634" s="124" t="s">
        <v>10125</v>
      </c>
      <c r="D634" s="125" t="s">
        <v>8490</v>
      </c>
    </row>
    <row r="635" spans="1:4" ht="13.5" x14ac:dyDescent="0.25">
      <c r="A635" s="124" t="s">
        <v>1030</v>
      </c>
      <c r="B635" s="124" t="s">
        <v>10197</v>
      </c>
      <c r="C635" s="124" t="s">
        <v>10125</v>
      </c>
      <c r="D635" s="125" t="s">
        <v>10198</v>
      </c>
    </row>
    <row r="636" spans="1:4" ht="13.5" x14ac:dyDescent="0.25">
      <c r="A636" s="124" t="s">
        <v>1032</v>
      </c>
      <c r="B636" s="124" t="s">
        <v>10199</v>
      </c>
      <c r="C636" s="124" t="s">
        <v>10125</v>
      </c>
      <c r="D636" s="125" t="s">
        <v>3731</v>
      </c>
    </row>
    <row r="637" spans="1:4" ht="13.5" x14ac:dyDescent="0.25">
      <c r="A637" s="124" t="s">
        <v>1033</v>
      </c>
      <c r="B637" s="124" t="s">
        <v>10200</v>
      </c>
      <c r="C637" s="124" t="s">
        <v>10125</v>
      </c>
      <c r="D637" s="125" t="s">
        <v>8825</v>
      </c>
    </row>
    <row r="638" spans="1:4" ht="13.5" x14ac:dyDescent="0.25">
      <c r="A638" s="124" t="s">
        <v>1035</v>
      </c>
      <c r="B638" s="124" t="s">
        <v>10201</v>
      </c>
      <c r="C638" s="124" t="s">
        <v>10125</v>
      </c>
      <c r="D638" s="125" t="s">
        <v>589</v>
      </c>
    </row>
    <row r="639" spans="1:4" ht="13.5" x14ac:dyDescent="0.25">
      <c r="A639" s="124" t="s">
        <v>1037</v>
      </c>
      <c r="B639" s="124" t="s">
        <v>10202</v>
      </c>
      <c r="C639" s="124" t="s">
        <v>10125</v>
      </c>
      <c r="D639" s="125" t="s">
        <v>10203</v>
      </c>
    </row>
    <row r="640" spans="1:4" ht="13.5" x14ac:dyDescent="0.25">
      <c r="A640" s="124" t="s">
        <v>1039</v>
      </c>
      <c r="B640" s="124" t="s">
        <v>10204</v>
      </c>
      <c r="C640" s="124" t="s">
        <v>10125</v>
      </c>
      <c r="D640" s="125" t="s">
        <v>10205</v>
      </c>
    </row>
    <row r="641" spans="1:4" ht="13.5" x14ac:dyDescent="0.25">
      <c r="A641" s="124" t="s">
        <v>1040</v>
      </c>
      <c r="B641" s="124" t="s">
        <v>10206</v>
      </c>
      <c r="C641" s="124" t="s">
        <v>10125</v>
      </c>
      <c r="D641" s="125" t="s">
        <v>6274</v>
      </c>
    </row>
    <row r="642" spans="1:4" ht="13.5" x14ac:dyDescent="0.25">
      <c r="A642" s="124" t="s">
        <v>1042</v>
      </c>
      <c r="B642" s="124" t="s">
        <v>10207</v>
      </c>
      <c r="C642" s="124" t="s">
        <v>10125</v>
      </c>
      <c r="D642" s="125" t="s">
        <v>8733</v>
      </c>
    </row>
    <row r="643" spans="1:4" ht="13.5" x14ac:dyDescent="0.25">
      <c r="A643" s="124" t="s">
        <v>1044</v>
      </c>
      <c r="B643" s="124" t="s">
        <v>10208</v>
      </c>
      <c r="C643" s="124" t="s">
        <v>10125</v>
      </c>
      <c r="D643" s="125" t="s">
        <v>5494</v>
      </c>
    </row>
    <row r="644" spans="1:4" ht="13.5" x14ac:dyDescent="0.25">
      <c r="A644" s="124" t="s">
        <v>1046</v>
      </c>
      <c r="B644" s="124" t="s">
        <v>10209</v>
      </c>
      <c r="C644" s="124" t="s">
        <v>10125</v>
      </c>
      <c r="D644" s="125" t="s">
        <v>10210</v>
      </c>
    </row>
    <row r="645" spans="1:4" ht="13.5" x14ac:dyDescent="0.25">
      <c r="A645" s="124" t="s">
        <v>1047</v>
      </c>
      <c r="B645" s="124" t="s">
        <v>10211</v>
      </c>
      <c r="C645" s="124" t="s">
        <v>10125</v>
      </c>
      <c r="D645" s="125" t="s">
        <v>10212</v>
      </c>
    </row>
    <row r="646" spans="1:4" ht="13.5" x14ac:dyDescent="0.25">
      <c r="A646" s="124" t="s">
        <v>1048</v>
      </c>
      <c r="B646" s="124" t="s">
        <v>10213</v>
      </c>
      <c r="C646" s="124" t="s">
        <v>10125</v>
      </c>
      <c r="D646" s="125" t="s">
        <v>8274</v>
      </c>
    </row>
    <row r="647" spans="1:4" ht="13.5" x14ac:dyDescent="0.25">
      <c r="A647" s="124" t="s">
        <v>1049</v>
      </c>
      <c r="B647" s="124" t="s">
        <v>10214</v>
      </c>
      <c r="C647" s="124" t="s">
        <v>10125</v>
      </c>
      <c r="D647" s="125" t="s">
        <v>10215</v>
      </c>
    </row>
    <row r="648" spans="1:4" ht="13.5" x14ac:dyDescent="0.25">
      <c r="A648" s="124" t="s">
        <v>1050</v>
      </c>
      <c r="B648" s="124" t="s">
        <v>10216</v>
      </c>
      <c r="C648" s="124" t="s">
        <v>10125</v>
      </c>
      <c r="D648" s="125" t="s">
        <v>1051</v>
      </c>
    </row>
    <row r="649" spans="1:4" ht="13.5" x14ac:dyDescent="0.25">
      <c r="A649" s="124" t="s">
        <v>1052</v>
      </c>
      <c r="B649" s="124" t="s">
        <v>10217</v>
      </c>
      <c r="C649" s="124" t="s">
        <v>10125</v>
      </c>
      <c r="D649" s="125" t="s">
        <v>10170</v>
      </c>
    </row>
    <row r="650" spans="1:4" ht="13.5" x14ac:dyDescent="0.25">
      <c r="A650" s="124" t="s">
        <v>1053</v>
      </c>
      <c r="B650" s="124" t="s">
        <v>10218</v>
      </c>
      <c r="C650" s="124" t="s">
        <v>10125</v>
      </c>
      <c r="D650" s="125" t="s">
        <v>1143</v>
      </c>
    </row>
    <row r="651" spans="1:4" ht="13.5" x14ac:dyDescent="0.25">
      <c r="A651" s="124" t="s">
        <v>1054</v>
      </c>
      <c r="B651" s="124" t="s">
        <v>10219</v>
      </c>
      <c r="C651" s="124" t="s">
        <v>10125</v>
      </c>
      <c r="D651" s="125" t="s">
        <v>8609</v>
      </c>
    </row>
    <row r="652" spans="1:4" ht="13.5" x14ac:dyDescent="0.25">
      <c r="A652" s="124" t="s">
        <v>1056</v>
      </c>
      <c r="B652" s="124" t="s">
        <v>10220</v>
      </c>
      <c r="C652" s="124" t="s">
        <v>10125</v>
      </c>
      <c r="D652" s="125" t="s">
        <v>10221</v>
      </c>
    </row>
    <row r="653" spans="1:4" ht="13.5" x14ac:dyDescent="0.25">
      <c r="A653" s="124" t="s">
        <v>1058</v>
      </c>
      <c r="B653" s="124" t="s">
        <v>10222</v>
      </c>
      <c r="C653" s="124" t="s">
        <v>10125</v>
      </c>
      <c r="D653" s="125" t="s">
        <v>10223</v>
      </c>
    </row>
    <row r="654" spans="1:4" ht="13.5" x14ac:dyDescent="0.25">
      <c r="A654" s="124" t="s">
        <v>1059</v>
      </c>
      <c r="B654" s="124" t="s">
        <v>10224</v>
      </c>
      <c r="C654" s="124" t="s">
        <v>10125</v>
      </c>
      <c r="D654" s="125" t="s">
        <v>10225</v>
      </c>
    </row>
    <row r="655" spans="1:4" ht="13.5" x14ac:dyDescent="0.25">
      <c r="A655" s="124" t="s">
        <v>1061</v>
      </c>
      <c r="B655" s="124" t="s">
        <v>10226</v>
      </c>
      <c r="C655" s="124" t="s">
        <v>10125</v>
      </c>
      <c r="D655" s="125" t="s">
        <v>6465</v>
      </c>
    </row>
    <row r="656" spans="1:4" ht="13.5" x14ac:dyDescent="0.25">
      <c r="A656" s="124" t="s">
        <v>1063</v>
      </c>
      <c r="B656" s="124" t="s">
        <v>10227</v>
      </c>
      <c r="C656" s="124" t="s">
        <v>10125</v>
      </c>
      <c r="D656" s="125" t="s">
        <v>10205</v>
      </c>
    </row>
    <row r="657" spans="1:4" ht="13.5" x14ac:dyDescent="0.25">
      <c r="A657" s="124" t="s">
        <v>1064</v>
      </c>
      <c r="B657" s="124" t="s">
        <v>10228</v>
      </c>
      <c r="C657" s="124" t="s">
        <v>10125</v>
      </c>
      <c r="D657" s="125" t="s">
        <v>10170</v>
      </c>
    </row>
    <row r="658" spans="1:4" ht="13.5" x14ac:dyDescent="0.25">
      <c r="A658" s="124" t="s">
        <v>1065</v>
      </c>
      <c r="B658" s="124" t="s">
        <v>10229</v>
      </c>
      <c r="C658" s="124" t="s">
        <v>10125</v>
      </c>
      <c r="D658" s="125" t="s">
        <v>10215</v>
      </c>
    </row>
    <row r="659" spans="1:4" ht="13.5" x14ac:dyDescent="0.25">
      <c r="A659" s="124" t="s">
        <v>1066</v>
      </c>
      <c r="B659" s="124" t="s">
        <v>10230</v>
      </c>
      <c r="C659" s="124" t="s">
        <v>10125</v>
      </c>
      <c r="D659" s="125" t="s">
        <v>8372</v>
      </c>
    </row>
    <row r="660" spans="1:4" ht="13.5" x14ac:dyDescent="0.25">
      <c r="A660" s="124" t="s">
        <v>1068</v>
      </c>
      <c r="B660" s="124" t="s">
        <v>10231</v>
      </c>
      <c r="C660" s="124" t="s">
        <v>10125</v>
      </c>
      <c r="D660" s="125" t="s">
        <v>808</v>
      </c>
    </row>
    <row r="661" spans="1:4" ht="13.5" x14ac:dyDescent="0.25">
      <c r="A661" s="124" t="s">
        <v>1070</v>
      </c>
      <c r="B661" s="124" t="s">
        <v>10232</v>
      </c>
      <c r="C661" s="124" t="s">
        <v>10125</v>
      </c>
      <c r="D661" s="125" t="s">
        <v>3731</v>
      </c>
    </row>
    <row r="662" spans="1:4" ht="13.5" x14ac:dyDescent="0.25">
      <c r="A662" s="124" t="s">
        <v>1071</v>
      </c>
      <c r="B662" s="124" t="s">
        <v>10233</v>
      </c>
      <c r="C662" s="124" t="s">
        <v>10125</v>
      </c>
      <c r="D662" s="125" t="s">
        <v>10234</v>
      </c>
    </row>
    <row r="663" spans="1:4" ht="13.5" x14ac:dyDescent="0.25">
      <c r="A663" s="124" t="s">
        <v>1072</v>
      </c>
      <c r="B663" s="124" t="s">
        <v>10235</v>
      </c>
      <c r="C663" s="124" t="s">
        <v>10125</v>
      </c>
      <c r="D663" s="125" t="s">
        <v>10236</v>
      </c>
    </row>
    <row r="664" spans="1:4" ht="13.5" x14ac:dyDescent="0.25">
      <c r="A664" s="124" t="s">
        <v>1073</v>
      </c>
      <c r="B664" s="124" t="s">
        <v>10237</v>
      </c>
      <c r="C664" s="124" t="s">
        <v>10125</v>
      </c>
      <c r="D664" s="125" t="s">
        <v>7126</v>
      </c>
    </row>
    <row r="665" spans="1:4" ht="13.5" x14ac:dyDescent="0.25">
      <c r="A665" s="124" t="s">
        <v>1074</v>
      </c>
      <c r="B665" s="124" t="s">
        <v>10238</v>
      </c>
      <c r="C665" s="124" t="s">
        <v>10125</v>
      </c>
      <c r="D665" s="125" t="s">
        <v>7764</v>
      </c>
    </row>
    <row r="666" spans="1:4" ht="13.5" x14ac:dyDescent="0.25">
      <c r="A666" s="124" t="s">
        <v>1075</v>
      </c>
      <c r="B666" s="124" t="s">
        <v>10239</v>
      </c>
      <c r="C666" s="124" t="s">
        <v>10125</v>
      </c>
      <c r="D666" s="125" t="s">
        <v>10240</v>
      </c>
    </row>
    <row r="667" spans="1:4" ht="13.5" x14ac:dyDescent="0.25">
      <c r="A667" s="124" t="s">
        <v>1076</v>
      </c>
      <c r="B667" s="124" t="s">
        <v>10241</v>
      </c>
      <c r="C667" s="124" t="s">
        <v>10125</v>
      </c>
      <c r="D667" s="125" t="s">
        <v>8439</v>
      </c>
    </row>
    <row r="668" spans="1:4" ht="13.5" x14ac:dyDescent="0.25">
      <c r="A668" s="124" t="s">
        <v>1077</v>
      </c>
      <c r="B668" s="124" t="s">
        <v>10242</v>
      </c>
      <c r="C668" s="124" t="s">
        <v>10125</v>
      </c>
      <c r="D668" s="125" t="s">
        <v>8801</v>
      </c>
    </row>
    <row r="669" spans="1:4" ht="13.5" x14ac:dyDescent="0.25">
      <c r="A669" s="124" t="s">
        <v>1078</v>
      </c>
      <c r="B669" s="124" t="s">
        <v>10243</v>
      </c>
      <c r="C669" s="124" t="s">
        <v>10125</v>
      </c>
      <c r="D669" s="125" t="s">
        <v>10130</v>
      </c>
    </row>
    <row r="670" spans="1:4" ht="13.5" x14ac:dyDescent="0.25">
      <c r="A670" s="124" t="s">
        <v>1079</v>
      </c>
      <c r="B670" s="124" t="s">
        <v>10244</v>
      </c>
      <c r="C670" s="124" t="s">
        <v>10125</v>
      </c>
      <c r="D670" s="125" t="s">
        <v>8950</v>
      </c>
    </row>
    <row r="671" spans="1:4" ht="13.5" x14ac:dyDescent="0.25">
      <c r="A671" s="124" t="s">
        <v>1081</v>
      </c>
      <c r="B671" s="124" t="s">
        <v>10245</v>
      </c>
      <c r="C671" s="124" t="s">
        <v>10125</v>
      </c>
      <c r="D671" s="125" t="s">
        <v>1622</v>
      </c>
    </row>
    <row r="672" spans="1:4" ht="13.5" x14ac:dyDescent="0.25">
      <c r="A672" s="124" t="s">
        <v>1083</v>
      </c>
      <c r="B672" s="124" t="s">
        <v>10246</v>
      </c>
      <c r="C672" s="124" t="s">
        <v>10125</v>
      </c>
      <c r="D672" s="125" t="s">
        <v>8799</v>
      </c>
    </row>
    <row r="673" spans="1:4" ht="13.5" x14ac:dyDescent="0.25">
      <c r="A673" s="124" t="s">
        <v>1085</v>
      </c>
      <c r="B673" s="124" t="s">
        <v>10247</v>
      </c>
      <c r="C673" s="124" t="s">
        <v>10125</v>
      </c>
      <c r="D673" s="125" t="s">
        <v>8600</v>
      </c>
    </row>
    <row r="674" spans="1:4" ht="13.5" x14ac:dyDescent="0.25">
      <c r="A674" s="124" t="s">
        <v>1086</v>
      </c>
      <c r="B674" s="124" t="s">
        <v>10248</v>
      </c>
      <c r="C674" s="124" t="s">
        <v>10125</v>
      </c>
      <c r="D674" s="125" t="s">
        <v>4536</v>
      </c>
    </row>
    <row r="675" spans="1:4" ht="13.5" x14ac:dyDescent="0.25">
      <c r="A675" s="124" t="s">
        <v>1088</v>
      </c>
      <c r="B675" s="124" t="s">
        <v>10249</v>
      </c>
      <c r="C675" s="124" t="s">
        <v>10125</v>
      </c>
      <c r="D675" s="125" t="s">
        <v>8274</v>
      </c>
    </row>
    <row r="676" spans="1:4" ht="13.5" x14ac:dyDescent="0.25">
      <c r="A676" s="124" t="s">
        <v>1089</v>
      </c>
      <c r="B676" s="124" t="s">
        <v>10250</v>
      </c>
      <c r="C676" s="124" t="s">
        <v>10125</v>
      </c>
      <c r="D676" s="125" t="s">
        <v>4164</v>
      </c>
    </row>
    <row r="677" spans="1:4" ht="13.5" x14ac:dyDescent="0.25">
      <c r="A677" s="124" t="s">
        <v>1090</v>
      </c>
      <c r="B677" s="124" t="s">
        <v>10251</v>
      </c>
      <c r="C677" s="124" t="s">
        <v>10125</v>
      </c>
      <c r="D677" s="125" t="s">
        <v>10205</v>
      </c>
    </row>
    <row r="678" spans="1:4" ht="13.5" x14ac:dyDescent="0.25">
      <c r="A678" s="124" t="s">
        <v>1091</v>
      </c>
      <c r="B678" s="124" t="s">
        <v>10252</v>
      </c>
      <c r="C678" s="124" t="s">
        <v>10125</v>
      </c>
      <c r="D678" s="125" t="s">
        <v>6405</v>
      </c>
    </row>
    <row r="679" spans="1:4" ht="13.5" x14ac:dyDescent="0.25">
      <c r="A679" s="124" t="s">
        <v>1093</v>
      </c>
      <c r="B679" s="124" t="s">
        <v>10253</v>
      </c>
      <c r="C679" s="124" t="s">
        <v>10125</v>
      </c>
      <c r="D679" s="125" t="s">
        <v>2996</v>
      </c>
    </row>
    <row r="680" spans="1:4" ht="13.5" x14ac:dyDescent="0.25">
      <c r="A680" s="124" t="s">
        <v>1095</v>
      </c>
      <c r="B680" s="124" t="s">
        <v>10254</v>
      </c>
      <c r="C680" s="124" t="s">
        <v>10125</v>
      </c>
      <c r="D680" s="125" t="s">
        <v>8390</v>
      </c>
    </row>
    <row r="681" spans="1:4" ht="13.5" x14ac:dyDescent="0.25">
      <c r="A681" s="124" t="s">
        <v>1097</v>
      </c>
      <c r="B681" s="124" t="s">
        <v>10255</v>
      </c>
      <c r="C681" s="124" t="s">
        <v>10125</v>
      </c>
      <c r="D681" s="125" t="s">
        <v>10256</v>
      </c>
    </row>
    <row r="682" spans="1:4" ht="13.5" x14ac:dyDescent="0.25">
      <c r="A682" s="124" t="s">
        <v>1098</v>
      </c>
      <c r="B682" s="124" t="s">
        <v>10257</v>
      </c>
      <c r="C682" s="124" t="s">
        <v>10125</v>
      </c>
      <c r="D682" s="125" t="s">
        <v>7901</v>
      </c>
    </row>
    <row r="683" spans="1:4" ht="13.5" x14ac:dyDescent="0.25">
      <c r="A683" s="124" t="s">
        <v>1100</v>
      </c>
      <c r="B683" s="124" t="s">
        <v>10258</v>
      </c>
      <c r="C683" s="124" t="s">
        <v>10125</v>
      </c>
      <c r="D683" s="125" t="s">
        <v>7885</v>
      </c>
    </row>
    <row r="684" spans="1:4" ht="13.5" x14ac:dyDescent="0.25">
      <c r="A684" s="124" t="s">
        <v>1102</v>
      </c>
      <c r="B684" s="124" t="s">
        <v>10259</v>
      </c>
      <c r="C684" s="124" t="s">
        <v>10125</v>
      </c>
      <c r="D684" s="125" t="s">
        <v>8939</v>
      </c>
    </row>
    <row r="685" spans="1:4" ht="13.5" x14ac:dyDescent="0.25">
      <c r="A685" s="124" t="s">
        <v>1103</v>
      </c>
      <c r="B685" s="124" t="s">
        <v>10260</v>
      </c>
      <c r="C685" s="124" t="s">
        <v>10125</v>
      </c>
      <c r="D685" s="125" t="s">
        <v>1104</v>
      </c>
    </row>
    <row r="686" spans="1:4" ht="13.5" x14ac:dyDescent="0.25">
      <c r="A686" s="124" t="s">
        <v>1105</v>
      </c>
      <c r="B686" s="124" t="s">
        <v>10261</v>
      </c>
      <c r="C686" s="124" t="s">
        <v>10125</v>
      </c>
      <c r="D686" s="125" t="s">
        <v>1106</v>
      </c>
    </row>
    <row r="687" spans="1:4" ht="13.5" x14ac:dyDescent="0.25">
      <c r="A687" s="124" t="s">
        <v>1107</v>
      </c>
      <c r="B687" s="124" t="s">
        <v>10262</v>
      </c>
      <c r="C687" s="124" t="s">
        <v>10125</v>
      </c>
      <c r="D687" s="125" t="s">
        <v>6599</v>
      </c>
    </row>
    <row r="688" spans="1:4" ht="13.5" x14ac:dyDescent="0.25">
      <c r="A688" s="124" t="s">
        <v>1109</v>
      </c>
      <c r="B688" s="124" t="s">
        <v>10263</v>
      </c>
      <c r="C688" s="124" t="s">
        <v>10125</v>
      </c>
      <c r="D688" s="125" t="s">
        <v>1363</v>
      </c>
    </row>
    <row r="689" spans="1:4" ht="13.5" x14ac:dyDescent="0.25">
      <c r="A689" s="124" t="s">
        <v>1110</v>
      </c>
      <c r="B689" s="124" t="s">
        <v>10264</v>
      </c>
      <c r="C689" s="124" t="s">
        <v>10125</v>
      </c>
      <c r="D689" s="125" t="s">
        <v>937</v>
      </c>
    </row>
    <row r="690" spans="1:4" ht="13.5" x14ac:dyDescent="0.25">
      <c r="A690" s="124" t="s">
        <v>1111</v>
      </c>
      <c r="B690" s="124" t="s">
        <v>10265</v>
      </c>
      <c r="C690" s="124" t="s">
        <v>10125</v>
      </c>
      <c r="D690" s="125" t="s">
        <v>1728</v>
      </c>
    </row>
    <row r="691" spans="1:4" ht="13.5" x14ac:dyDescent="0.25">
      <c r="A691" s="124" t="s">
        <v>1113</v>
      </c>
      <c r="B691" s="124" t="s">
        <v>10266</v>
      </c>
      <c r="C691" s="124" t="s">
        <v>10125</v>
      </c>
      <c r="D691" s="125" t="s">
        <v>8362</v>
      </c>
    </row>
    <row r="692" spans="1:4" ht="13.5" x14ac:dyDescent="0.25">
      <c r="A692" s="124" t="s">
        <v>1115</v>
      </c>
      <c r="B692" s="124" t="s">
        <v>10267</v>
      </c>
      <c r="C692" s="124" t="s">
        <v>10125</v>
      </c>
      <c r="D692" s="125" t="s">
        <v>788</v>
      </c>
    </row>
    <row r="693" spans="1:4" ht="13.5" x14ac:dyDescent="0.25">
      <c r="A693" s="124" t="s">
        <v>1116</v>
      </c>
      <c r="B693" s="124" t="s">
        <v>10268</v>
      </c>
      <c r="C693" s="124" t="s">
        <v>10125</v>
      </c>
      <c r="D693" s="125" t="s">
        <v>1117</v>
      </c>
    </row>
    <row r="694" spans="1:4" ht="13.5" x14ac:dyDescent="0.25">
      <c r="A694" s="124" t="s">
        <v>1118</v>
      </c>
      <c r="B694" s="124" t="s">
        <v>10269</v>
      </c>
      <c r="C694" s="124" t="s">
        <v>10125</v>
      </c>
      <c r="D694" s="125" t="s">
        <v>1489</v>
      </c>
    </row>
    <row r="695" spans="1:4" ht="13.5" x14ac:dyDescent="0.25">
      <c r="A695" s="124" t="s">
        <v>1119</v>
      </c>
      <c r="B695" s="124" t="s">
        <v>10270</v>
      </c>
      <c r="C695" s="124" t="s">
        <v>10125</v>
      </c>
      <c r="D695" s="125" t="s">
        <v>4683</v>
      </c>
    </row>
    <row r="696" spans="1:4" ht="13.5" x14ac:dyDescent="0.25">
      <c r="A696" s="124" t="s">
        <v>1121</v>
      </c>
      <c r="B696" s="124" t="s">
        <v>10271</v>
      </c>
      <c r="C696" s="124" t="s">
        <v>10125</v>
      </c>
      <c r="D696" s="125" t="s">
        <v>1695</v>
      </c>
    </row>
    <row r="697" spans="1:4" ht="13.5" x14ac:dyDescent="0.25">
      <c r="A697" s="124" t="s">
        <v>1123</v>
      </c>
      <c r="B697" s="124" t="s">
        <v>10272</v>
      </c>
      <c r="C697" s="124" t="s">
        <v>10125</v>
      </c>
      <c r="D697" s="125" t="s">
        <v>1124</v>
      </c>
    </row>
    <row r="698" spans="1:4" ht="13.5" x14ac:dyDescent="0.25">
      <c r="A698" s="124" t="s">
        <v>1125</v>
      </c>
      <c r="B698" s="124" t="s">
        <v>10273</v>
      </c>
      <c r="C698" s="124" t="s">
        <v>10125</v>
      </c>
      <c r="D698" s="125" t="s">
        <v>788</v>
      </c>
    </row>
    <row r="699" spans="1:4" ht="13.5" x14ac:dyDescent="0.25">
      <c r="A699" s="124" t="s">
        <v>1127</v>
      </c>
      <c r="B699" s="124" t="s">
        <v>10274</v>
      </c>
      <c r="C699" s="124" t="s">
        <v>10125</v>
      </c>
      <c r="D699" s="125" t="s">
        <v>761</v>
      </c>
    </row>
    <row r="700" spans="1:4" ht="13.5" x14ac:dyDescent="0.25">
      <c r="A700" s="124" t="s">
        <v>1129</v>
      </c>
      <c r="B700" s="124" t="s">
        <v>10275</v>
      </c>
      <c r="C700" s="124" t="s">
        <v>10125</v>
      </c>
      <c r="D700" s="125" t="s">
        <v>6222</v>
      </c>
    </row>
    <row r="701" spans="1:4" ht="13.5" x14ac:dyDescent="0.25">
      <c r="A701" s="124" t="s">
        <v>1131</v>
      </c>
      <c r="B701" s="124" t="s">
        <v>10276</v>
      </c>
      <c r="C701" s="124" t="s">
        <v>10125</v>
      </c>
      <c r="D701" s="125" t="s">
        <v>1462</v>
      </c>
    </row>
    <row r="702" spans="1:4" ht="13.5" x14ac:dyDescent="0.25">
      <c r="A702" s="124" t="s">
        <v>1133</v>
      </c>
      <c r="B702" s="124" t="s">
        <v>10277</v>
      </c>
      <c r="C702" s="124" t="s">
        <v>10125</v>
      </c>
      <c r="D702" s="125" t="s">
        <v>10278</v>
      </c>
    </row>
    <row r="703" spans="1:4" ht="13.5" x14ac:dyDescent="0.25">
      <c r="A703" s="124" t="s">
        <v>1134</v>
      </c>
      <c r="B703" s="124" t="s">
        <v>10279</v>
      </c>
      <c r="C703" s="124" t="s">
        <v>10125</v>
      </c>
      <c r="D703" s="125" t="s">
        <v>8345</v>
      </c>
    </row>
    <row r="704" spans="1:4" ht="13.5" x14ac:dyDescent="0.25">
      <c r="A704" s="124" t="s">
        <v>1136</v>
      </c>
      <c r="B704" s="124" t="s">
        <v>10280</v>
      </c>
      <c r="C704" s="124" t="s">
        <v>10125</v>
      </c>
      <c r="D704" s="125" t="s">
        <v>10194</v>
      </c>
    </row>
    <row r="705" spans="1:4" ht="13.5" x14ac:dyDescent="0.25">
      <c r="A705" s="124" t="s">
        <v>1138</v>
      </c>
      <c r="B705" s="124" t="s">
        <v>10281</v>
      </c>
      <c r="C705" s="124" t="s">
        <v>10125</v>
      </c>
      <c r="D705" s="125" t="s">
        <v>808</v>
      </c>
    </row>
    <row r="706" spans="1:4" ht="13.5" x14ac:dyDescent="0.25">
      <c r="A706" s="124" t="s">
        <v>1140</v>
      </c>
      <c r="B706" s="124" t="s">
        <v>10282</v>
      </c>
      <c r="C706" s="124" t="s">
        <v>10125</v>
      </c>
      <c r="D706" s="125" t="s">
        <v>1301</v>
      </c>
    </row>
    <row r="707" spans="1:4" ht="13.5" x14ac:dyDescent="0.25">
      <c r="A707" s="124" t="s">
        <v>1141</v>
      </c>
      <c r="B707" s="124" t="s">
        <v>10283</v>
      </c>
      <c r="C707" s="124" t="s">
        <v>10125</v>
      </c>
      <c r="D707" s="125" t="s">
        <v>8345</v>
      </c>
    </row>
    <row r="708" spans="1:4" ht="13.5" x14ac:dyDescent="0.25">
      <c r="A708" s="124" t="s">
        <v>1142</v>
      </c>
      <c r="B708" s="124" t="s">
        <v>10284</v>
      </c>
      <c r="C708" s="124" t="s">
        <v>10125</v>
      </c>
      <c r="D708" s="125" t="s">
        <v>1143</v>
      </c>
    </row>
    <row r="709" spans="1:4" ht="13.5" x14ac:dyDescent="0.25">
      <c r="A709" s="124" t="s">
        <v>1144</v>
      </c>
      <c r="B709" s="124" t="s">
        <v>10285</v>
      </c>
      <c r="C709" s="124" t="s">
        <v>10125</v>
      </c>
      <c r="D709" s="125" t="s">
        <v>1145</v>
      </c>
    </row>
    <row r="710" spans="1:4" ht="13.5" x14ac:dyDescent="0.25">
      <c r="A710" s="124" t="s">
        <v>1146</v>
      </c>
      <c r="B710" s="124" t="s">
        <v>10286</v>
      </c>
      <c r="C710" s="124" t="s">
        <v>10125</v>
      </c>
      <c r="D710" s="125" t="s">
        <v>1024</v>
      </c>
    </row>
    <row r="711" spans="1:4" ht="13.5" x14ac:dyDescent="0.25">
      <c r="A711" s="124" t="s">
        <v>1147</v>
      </c>
      <c r="B711" s="124" t="s">
        <v>10287</v>
      </c>
      <c r="C711" s="124" t="s">
        <v>10125</v>
      </c>
      <c r="D711" s="125" t="s">
        <v>687</v>
      </c>
    </row>
    <row r="712" spans="1:4" ht="13.5" x14ac:dyDescent="0.25">
      <c r="A712" s="124" t="s">
        <v>1148</v>
      </c>
      <c r="B712" s="124" t="s">
        <v>10288</v>
      </c>
      <c r="C712" s="124" t="s">
        <v>10125</v>
      </c>
      <c r="D712" s="125" t="s">
        <v>733</v>
      </c>
    </row>
    <row r="713" spans="1:4" ht="13.5" x14ac:dyDescent="0.25">
      <c r="A713" s="124" t="s">
        <v>1149</v>
      </c>
      <c r="B713" s="124" t="s">
        <v>10289</v>
      </c>
      <c r="C713" s="124" t="s">
        <v>10125</v>
      </c>
      <c r="D713" s="125" t="s">
        <v>1829</v>
      </c>
    </row>
    <row r="714" spans="1:4" ht="13.5" x14ac:dyDescent="0.25">
      <c r="A714" s="124" t="s">
        <v>1150</v>
      </c>
      <c r="B714" s="124" t="s">
        <v>10290</v>
      </c>
      <c r="C714" s="124" t="s">
        <v>10125</v>
      </c>
      <c r="D714" s="125" t="s">
        <v>1151</v>
      </c>
    </row>
    <row r="715" spans="1:4" ht="13.5" x14ac:dyDescent="0.25">
      <c r="A715" s="124" t="s">
        <v>1152</v>
      </c>
      <c r="B715" s="124" t="s">
        <v>10291</v>
      </c>
      <c r="C715" s="124" t="s">
        <v>10125</v>
      </c>
      <c r="D715" s="125" t="s">
        <v>1020</v>
      </c>
    </row>
    <row r="716" spans="1:4" ht="13.5" x14ac:dyDescent="0.25">
      <c r="A716" s="124" t="s">
        <v>1153</v>
      </c>
      <c r="B716" s="124" t="s">
        <v>10292</v>
      </c>
      <c r="C716" s="124" t="s">
        <v>10125</v>
      </c>
      <c r="D716" s="125" t="s">
        <v>1154</v>
      </c>
    </row>
    <row r="717" spans="1:4" ht="13.5" x14ac:dyDescent="0.25">
      <c r="A717" s="124" t="s">
        <v>1155</v>
      </c>
      <c r="B717" s="124" t="s">
        <v>10293</v>
      </c>
      <c r="C717" s="124" t="s">
        <v>10125</v>
      </c>
      <c r="D717" s="125" t="s">
        <v>10294</v>
      </c>
    </row>
    <row r="718" spans="1:4" ht="13.5" x14ac:dyDescent="0.25">
      <c r="A718" s="124" t="s">
        <v>1156</v>
      </c>
      <c r="B718" s="124" t="s">
        <v>10295</v>
      </c>
      <c r="C718" s="124" t="s">
        <v>10125</v>
      </c>
      <c r="D718" s="125" t="s">
        <v>9185</v>
      </c>
    </row>
    <row r="719" spans="1:4" ht="13.5" x14ac:dyDescent="0.25">
      <c r="A719" s="124" t="s">
        <v>1158</v>
      </c>
      <c r="B719" s="124" t="s">
        <v>10296</v>
      </c>
      <c r="C719" s="124" t="s">
        <v>10125</v>
      </c>
      <c r="D719" s="125" t="s">
        <v>3608</v>
      </c>
    </row>
    <row r="720" spans="1:4" ht="13.5" x14ac:dyDescent="0.25">
      <c r="A720" s="124" t="s">
        <v>1159</v>
      </c>
      <c r="B720" s="124" t="s">
        <v>10297</v>
      </c>
      <c r="C720" s="124" t="s">
        <v>10125</v>
      </c>
      <c r="D720" s="125" t="s">
        <v>10298</v>
      </c>
    </row>
    <row r="721" spans="1:4" ht="13.5" x14ac:dyDescent="0.25">
      <c r="A721" s="124" t="s">
        <v>1160</v>
      </c>
      <c r="B721" s="124" t="s">
        <v>10299</v>
      </c>
      <c r="C721" s="124" t="s">
        <v>10125</v>
      </c>
      <c r="D721" s="125" t="s">
        <v>3731</v>
      </c>
    </row>
    <row r="722" spans="1:4" ht="13.5" x14ac:dyDescent="0.25">
      <c r="A722" s="124" t="s">
        <v>1161</v>
      </c>
      <c r="B722" s="124" t="s">
        <v>10300</v>
      </c>
      <c r="C722" s="124" t="s">
        <v>10125</v>
      </c>
      <c r="D722" s="125" t="s">
        <v>1162</v>
      </c>
    </row>
    <row r="723" spans="1:4" ht="13.5" x14ac:dyDescent="0.25">
      <c r="A723" s="124" t="s">
        <v>1163</v>
      </c>
      <c r="B723" s="124" t="s">
        <v>10301</v>
      </c>
      <c r="C723" s="124" t="s">
        <v>10125</v>
      </c>
      <c r="D723" s="125" t="s">
        <v>1164</v>
      </c>
    </row>
    <row r="724" spans="1:4" ht="13.5" x14ac:dyDescent="0.25">
      <c r="A724" s="124" t="s">
        <v>1165</v>
      </c>
      <c r="B724" s="124" t="s">
        <v>10302</v>
      </c>
      <c r="C724" s="124" t="s">
        <v>10125</v>
      </c>
      <c r="D724" s="125" t="s">
        <v>1166</v>
      </c>
    </row>
    <row r="725" spans="1:4" ht="13.5" x14ac:dyDescent="0.25">
      <c r="A725" s="124" t="s">
        <v>1167</v>
      </c>
      <c r="B725" s="124" t="s">
        <v>10303</v>
      </c>
      <c r="C725" s="124" t="s">
        <v>10125</v>
      </c>
      <c r="D725" s="125" t="s">
        <v>900</v>
      </c>
    </row>
    <row r="726" spans="1:4" ht="13.5" x14ac:dyDescent="0.25">
      <c r="A726" s="124" t="s">
        <v>1168</v>
      </c>
      <c r="B726" s="124" t="s">
        <v>10304</v>
      </c>
      <c r="C726" s="124" t="s">
        <v>10125</v>
      </c>
      <c r="D726" s="125" t="s">
        <v>8374</v>
      </c>
    </row>
    <row r="727" spans="1:4" ht="13.5" x14ac:dyDescent="0.25">
      <c r="A727" s="124" t="s">
        <v>1170</v>
      </c>
      <c r="B727" s="124" t="s">
        <v>10305</v>
      </c>
      <c r="C727" s="124" t="s">
        <v>10125</v>
      </c>
      <c r="D727" s="125" t="s">
        <v>7746</v>
      </c>
    </row>
    <row r="728" spans="1:4" ht="13.5" x14ac:dyDescent="0.25">
      <c r="A728" s="124" t="s">
        <v>1172</v>
      </c>
      <c r="B728" s="124" t="s">
        <v>10306</v>
      </c>
      <c r="C728" s="124" t="s">
        <v>10125</v>
      </c>
      <c r="D728" s="125" t="s">
        <v>7068</v>
      </c>
    </row>
    <row r="729" spans="1:4" ht="13.5" x14ac:dyDescent="0.25">
      <c r="A729" s="124" t="s">
        <v>1174</v>
      </c>
      <c r="B729" s="124" t="s">
        <v>10307</v>
      </c>
      <c r="C729" s="124" t="s">
        <v>10125</v>
      </c>
      <c r="D729" s="125" t="s">
        <v>8626</v>
      </c>
    </row>
    <row r="730" spans="1:4" ht="13.5" x14ac:dyDescent="0.25">
      <c r="A730" s="124" t="s">
        <v>1176</v>
      </c>
      <c r="B730" s="124" t="s">
        <v>10308</v>
      </c>
      <c r="C730" s="124" t="s">
        <v>10125</v>
      </c>
      <c r="D730" s="125" t="s">
        <v>2728</v>
      </c>
    </row>
    <row r="731" spans="1:4" ht="13.5" x14ac:dyDescent="0.25">
      <c r="A731" s="124" t="s">
        <v>1178</v>
      </c>
      <c r="B731" s="124" t="s">
        <v>10309</v>
      </c>
      <c r="C731" s="124" t="s">
        <v>10125</v>
      </c>
      <c r="D731" s="125" t="s">
        <v>1429</v>
      </c>
    </row>
    <row r="732" spans="1:4" ht="13.5" x14ac:dyDescent="0.25">
      <c r="A732" s="124" t="s">
        <v>1180</v>
      </c>
      <c r="B732" s="124" t="s">
        <v>10310</v>
      </c>
      <c r="C732" s="124" t="s">
        <v>10125</v>
      </c>
      <c r="D732" s="125" t="s">
        <v>1181</v>
      </c>
    </row>
    <row r="733" spans="1:4" ht="13.5" x14ac:dyDescent="0.25">
      <c r="A733" s="124" t="s">
        <v>1182</v>
      </c>
      <c r="B733" s="124" t="s">
        <v>10311</v>
      </c>
      <c r="C733" s="124" t="s">
        <v>10125</v>
      </c>
      <c r="D733" s="125" t="s">
        <v>368</v>
      </c>
    </row>
    <row r="734" spans="1:4" ht="13.5" x14ac:dyDescent="0.25">
      <c r="A734" s="124" t="s">
        <v>1183</v>
      </c>
      <c r="B734" s="124" t="s">
        <v>10312</v>
      </c>
      <c r="C734" s="124" t="s">
        <v>10125</v>
      </c>
      <c r="D734" s="125" t="s">
        <v>1184</v>
      </c>
    </row>
    <row r="735" spans="1:4" ht="13.5" x14ac:dyDescent="0.25">
      <c r="A735" s="124" t="s">
        <v>1185</v>
      </c>
      <c r="B735" s="124" t="s">
        <v>10313</v>
      </c>
      <c r="C735" s="124" t="s">
        <v>10125</v>
      </c>
      <c r="D735" s="125" t="s">
        <v>10314</v>
      </c>
    </row>
    <row r="736" spans="1:4" ht="13.5" x14ac:dyDescent="0.25">
      <c r="A736" s="124" t="s">
        <v>1187</v>
      </c>
      <c r="B736" s="124" t="s">
        <v>10315</v>
      </c>
      <c r="C736" s="124" t="s">
        <v>10125</v>
      </c>
      <c r="D736" s="125" t="s">
        <v>4328</v>
      </c>
    </row>
    <row r="737" spans="1:4" ht="13.5" x14ac:dyDescent="0.25">
      <c r="A737" s="124" t="s">
        <v>1189</v>
      </c>
      <c r="B737" s="124" t="s">
        <v>10316</v>
      </c>
      <c r="C737" s="124" t="s">
        <v>10125</v>
      </c>
      <c r="D737" s="125" t="s">
        <v>3124</v>
      </c>
    </row>
    <row r="738" spans="1:4" ht="13.5" x14ac:dyDescent="0.25">
      <c r="A738" s="124" t="s">
        <v>1191</v>
      </c>
      <c r="B738" s="124" t="s">
        <v>10317</v>
      </c>
      <c r="C738" s="124" t="s">
        <v>10125</v>
      </c>
      <c r="D738" s="125" t="s">
        <v>8382</v>
      </c>
    </row>
    <row r="739" spans="1:4" ht="13.5" x14ac:dyDescent="0.25">
      <c r="A739" s="124" t="s">
        <v>1193</v>
      </c>
      <c r="B739" s="124" t="s">
        <v>10318</v>
      </c>
      <c r="C739" s="124" t="s">
        <v>10125</v>
      </c>
      <c r="D739" s="125" t="s">
        <v>1175</v>
      </c>
    </row>
    <row r="740" spans="1:4" ht="13.5" x14ac:dyDescent="0.25">
      <c r="A740" s="124" t="s">
        <v>1194</v>
      </c>
      <c r="B740" s="124" t="s">
        <v>10319</v>
      </c>
      <c r="C740" s="124" t="s">
        <v>10125</v>
      </c>
      <c r="D740" s="125" t="s">
        <v>6430</v>
      </c>
    </row>
    <row r="741" spans="1:4" ht="13.5" x14ac:dyDescent="0.25">
      <c r="A741" s="124" t="s">
        <v>1195</v>
      </c>
      <c r="B741" s="124" t="s">
        <v>10320</v>
      </c>
      <c r="C741" s="124" t="s">
        <v>10125</v>
      </c>
      <c r="D741" s="125" t="s">
        <v>10321</v>
      </c>
    </row>
    <row r="742" spans="1:4" ht="13.5" x14ac:dyDescent="0.25">
      <c r="A742" s="124" t="s">
        <v>1196</v>
      </c>
      <c r="B742" s="124" t="s">
        <v>10322</v>
      </c>
      <c r="C742" s="124" t="s">
        <v>10125</v>
      </c>
      <c r="D742" s="125" t="s">
        <v>10323</v>
      </c>
    </row>
    <row r="743" spans="1:4" ht="13.5" x14ac:dyDescent="0.25">
      <c r="A743" s="124" t="s">
        <v>1198</v>
      </c>
      <c r="B743" s="124" t="s">
        <v>10324</v>
      </c>
      <c r="C743" s="124" t="s">
        <v>10125</v>
      </c>
      <c r="D743" s="125" t="s">
        <v>1409</v>
      </c>
    </row>
    <row r="744" spans="1:4" ht="13.5" x14ac:dyDescent="0.25">
      <c r="A744" s="124" t="s">
        <v>1200</v>
      </c>
      <c r="B744" s="124" t="s">
        <v>10325</v>
      </c>
      <c r="C744" s="124" t="s">
        <v>10125</v>
      </c>
      <c r="D744" s="125" t="s">
        <v>6069</v>
      </c>
    </row>
    <row r="745" spans="1:4" ht="13.5" x14ac:dyDescent="0.25">
      <c r="A745" s="124" t="s">
        <v>1201</v>
      </c>
      <c r="B745" s="124" t="s">
        <v>10326</v>
      </c>
      <c r="C745" s="124" t="s">
        <v>10125</v>
      </c>
      <c r="D745" s="125" t="s">
        <v>6474</v>
      </c>
    </row>
    <row r="746" spans="1:4" ht="13.5" x14ac:dyDescent="0.25">
      <c r="A746" s="124" t="s">
        <v>1203</v>
      </c>
      <c r="B746" s="124" t="s">
        <v>10327</v>
      </c>
      <c r="C746" s="124" t="s">
        <v>10125</v>
      </c>
      <c r="D746" s="125" t="s">
        <v>1024</v>
      </c>
    </row>
    <row r="747" spans="1:4" ht="13.5" x14ac:dyDescent="0.25">
      <c r="A747" s="124" t="s">
        <v>1204</v>
      </c>
      <c r="B747" s="124" t="s">
        <v>10328</v>
      </c>
      <c r="C747" s="124" t="s">
        <v>10125</v>
      </c>
      <c r="D747" s="125" t="s">
        <v>687</v>
      </c>
    </row>
    <row r="748" spans="1:4" ht="13.5" x14ac:dyDescent="0.25">
      <c r="A748" s="124" t="s">
        <v>1205</v>
      </c>
      <c r="B748" s="124" t="s">
        <v>10329</v>
      </c>
      <c r="C748" s="124" t="s">
        <v>10125</v>
      </c>
      <c r="D748" s="125" t="s">
        <v>4154</v>
      </c>
    </row>
    <row r="749" spans="1:4" ht="13.5" x14ac:dyDescent="0.25">
      <c r="A749" s="124" t="s">
        <v>1207</v>
      </c>
      <c r="B749" s="124" t="s">
        <v>10330</v>
      </c>
      <c r="C749" s="124" t="s">
        <v>10125</v>
      </c>
      <c r="D749" s="125" t="s">
        <v>8816</v>
      </c>
    </row>
    <row r="750" spans="1:4" ht="13.5" x14ac:dyDescent="0.25">
      <c r="A750" s="124" t="s">
        <v>1209</v>
      </c>
      <c r="B750" s="124" t="s">
        <v>10331</v>
      </c>
      <c r="C750" s="124" t="s">
        <v>10125</v>
      </c>
      <c r="D750" s="125" t="s">
        <v>695</v>
      </c>
    </row>
    <row r="751" spans="1:4" ht="13.5" x14ac:dyDescent="0.25">
      <c r="A751" s="124" t="s">
        <v>1211</v>
      </c>
      <c r="B751" s="124" t="s">
        <v>10332</v>
      </c>
      <c r="C751" s="124" t="s">
        <v>10125</v>
      </c>
      <c r="D751" s="125" t="s">
        <v>10333</v>
      </c>
    </row>
    <row r="752" spans="1:4" ht="13.5" x14ac:dyDescent="0.25">
      <c r="A752" s="124" t="s">
        <v>1212</v>
      </c>
      <c r="B752" s="124" t="s">
        <v>10334</v>
      </c>
      <c r="C752" s="124" t="s">
        <v>10125</v>
      </c>
      <c r="D752" s="125" t="s">
        <v>2717</v>
      </c>
    </row>
    <row r="753" spans="1:4" ht="13.5" x14ac:dyDescent="0.25">
      <c r="A753" s="124" t="s">
        <v>1214</v>
      </c>
      <c r="B753" s="124" t="s">
        <v>10335</v>
      </c>
      <c r="C753" s="124" t="s">
        <v>10125</v>
      </c>
      <c r="D753" s="125" t="s">
        <v>966</v>
      </c>
    </row>
    <row r="754" spans="1:4" ht="13.5" x14ac:dyDescent="0.25">
      <c r="A754" s="124" t="s">
        <v>1216</v>
      </c>
      <c r="B754" s="124" t="s">
        <v>10336</v>
      </c>
      <c r="C754" s="124" t="s">
        <v>10125</v>
      </c>
      <c r="D754" s="125" t="s">
        <v>304</v>
      </c>
    </row>
    <row r="755" spans="1:4" ht="13.5" x14ac:dyDescent="0.25">
      <c r="A755" s="124" t="s">
        <v>1218</v>
      </c>
      <c r="B755" s="124" t="s">
        <v>10337</v>
      </c>
      <c r="C755" s="124" t="s">
        <v>10125</v>
      </c>
      <c r="D755" s="125" t="s">
        <v>6990</v>
      </c>
    </row>
    <row r="756" spans="1:4" ht="13.5" x14ac:dyDescent="0.25">
      <c r="A756" s="124" t="s">
        <v>1220</v>
      </c>
      <c r="B756" s="124" t="s">
        <v>10338</v>
      </c>
      <c r="C756" s="124" t="s">
        <v>10125</v>
      </c>
      <c r="D756" s="125" t="s">
        <v>9199</v>
      </c>
    </row>
    <row r="757" spans="1:4" ht="13.5" x14ac:dyDescent="0.25">
      <c r="A757" s="124" t="s">
        <v>1222</v>
      </c>
      <c r="B757" s="124" t="s">
        <v>10339</v>
      </c>
      <c r="C757" s="124" t="s">
        <v>10125</v>
      </c>
      <c r="D757" s="125" t="s">
        <v>1594</v>
      </c>
    </row>
    <row r="758" spans="1:4" ht="13.5" x14ac:dyDescent="0.25">
      <c r="A758" s="124" t="s">
        <v>1224</v>
      </c>
      <c r="B758" s="124" t="s">
        <v>10340</v>
      </c>
      <c r="C758" s="124" t="s">
        <v>10125</v>
      </c>
      <c r="D758" s="125" t="s">
        <v>10341</v>
      </c>
    </row>
    <row r="759" spans="1:4" ht="13.5" x14ac:dyDescent="0.25">
      <c r="A759" s="124" t="s">
        <v>1226</v>
      </c>
      <c r="B759" s="124" t="s">
        <v>10342</v>
      </c>
      <c r="C759" s="124" t="s">
        <v>10125</v>
      </c>
      <c r="D759" s="125" t="s">
        <v>3478</v>
      </c>
    </row>
    <row r="760" spans="1:4" ht="13.5" x14ac:dyDescent="0.25">
      <c r="A760" s="124" t="s">
        <v>1228</v>
      </c>
      <c r="B760" s="124" t="s">
        <v>10343</v>
      </c>
      <c r="C760" s="124" t="s">
        <v>10125</v>
      </c>
      <c r="D760" s="125" t="s">
        <v>7743</v>
      </c>
    </row>
    <row r="761" spans="1:4" ht="13.5" x14ac:dyDescent="0.25">
      <c r="A761" s="124" t="s">
        <v>1230</v>
      </c>
      <c r="B761" s="124" t="s">
        <v>10344</v>
      </c>
      <c r="C761" s="124" t="s">
        <v>10125</v>
      </c>
      <c r="D761" s="125" t="s">
        <v>836</v>
      </c>
    </row>
    <row r="762" spans="1:4" ht="13.5" x14ac:dyDescent="0.25">
      <c r="A762" s="124" t="s">
        <v>1232</v>
      </c>
      <c r="B762" s="124" t="s">
        <v>10345</v>
      </c>
      <c r="C762" s="124" t="s">
        <v>10125</v>
      </c>
      <c r="D762" s="125" t="s">
        <v>4908</v>
      </c>
    </row>
    <row r="763" spans="1:4" ht="13.5" x14ac:dyDescent="0.25">
      <c r="A763" s="124" t="s">
        <v>1233</v>
      </c>
      <c r="B763" s="124" t="s">
        <v>10346</v>
      </c>
      <c r="C763" s="124" t="s">
        <v>10125</v>
      </c>
      <c r="D763" s="125" t="s">
        <v>6625</v>
      </c>
    </row>
    <row r="764" spans="1:4" ht="13.5" x14ac:dyDescent="0.25">
      <c r="A764" s="124" t="s">
        <v>1235</v>
      </c>
      <c r="B764" s="124" t="s">
        <v>10347</v>
      </c>
      <c r="C764" s="124" t="s">
        <v>10125</v>
      </c>
      <c r="D764" s="125" t="s">
        <v>10348</v>
      </c>
    </row>
    <row r="765" spans="1:4" ht="13.5" x14ac:dyDescent="0.25">
      <c r="A765" s="124" t="s">
        <v>1237</v>
      </c>
      <c r="B765" s="124" t="s">
        <v>10349</v>
      </c>
      <c r="C765" s="124" t="s">
        <v>10125</v>
      </c>
      <c r="D765" s="125" t="s">
        <v>10350</v>
      </c>
    </row>
    <row r="766" spans="1:4" ht="13.5" x14ac:dyDescent="0.25">
      <c r="A766" s="124" t="s">
        <v>1239</v>
      </c>
      <c r="B766" s="124" t="s">
        <v>10351</v>
      </c>
      <c r="C766" s="124" t="s">
        <v>10125</v>
      </c>
      <c r="D766" s="125" t="s">
        <v>1440</v>
      </c>
    </row>
    <row r="767" spans="1:4" ht="13.5" x14ac:dyDescent="0.25">
      <c r="A767" s="124" t="s">
        <v>1241</v>
      </c>
      <c r="B767" s="124" t="s">
        <v>10352</v>
      </c>
      <c r="C767" s="124" t="s">
        <v>10125</v>
      </c>
      <c r="D767" s="125" t="s">
        <v>955</v>
      </c>
    </row>
    <row r="768" spans="1:4" ht="13.5" x14ac:dyDescent="0.25">
      <c r="A768" s="124" t="s">
        <v>1242</v>
      </c>
      <c r="B768" s="124" t="s">
        <v>10353</v>
      </c>
      <c r="C768" s="124" t="s">
        <v>10125</v>
      </c>
      <c r="D768" s="125" t="s">
        <v>9984</v>
      </c>
    </row>
    <row r="769" spans="1:4" ht="13.5" x14ac:dyDescent="0.25">
      <c r="A769" s="124" t="s">
        <v>1244</v>
      </c>
      <c r="B769" s="124" t="s">
        <v>10354</v>
      </c>
      <c r="C769" s="124" t="s">
        <v>10125</v>
      </c>
      <c r="D769" s="125" t="s">
        <v>1721</v>
      </c>
    </row>
    <row r="770" spans="1:4" ht="13.5" x14ac:dyDescent="0.25">
      <c r="A770" s="124" t="s">
        <v>1246</v>
      </c>
      <c r="B770" s="124" t="s">
        <v>10355</v>
      </c>
      <c r="C770" s="124" t="s">
        <v>10125</v>
      </c>
      <c r="D770" s="125" t="s">
        <v>3917</v>
      </c>
    </row>
    <row r="771" spans="1:4" ht="13.5" x14ac:dyDescent="0.25">
      <c r="A771" s="124" t="s">
        <v>1248</v>
      </c>
      <c r="B771" s="124" t="s">
        <v>10356</v>
      </c>
      <c r="C771" s="124" t="s">
        <v>10125</v>
      </c>
      <c r="D771" s="125" t="s">
        <v>1454</v>
      </c>
    </row>
    <row r="772" spans="1:4" ht="13.5" x14ac:dyDescent="0.25">
      <c r="A772" s="124" t="s">
        <v>1250</v>
      </c>
      <c r="B772" s="124" t="s">
        <v>10357</v>
      </c>
      <c r="C772" s="124" t="s">
        <v>10125</v>
      </c>
      <c r="D772" s="125" t="s">
        <v>10358</v>
      </c>
    </row>
    <row r="773" spans="1:4" ht="13.5" x14ac:dyDescent="0.25">
      <c r="A773" s="124" t="s">
        <v>1251</v>
      </c>
      <c r="B773" s="124" t="s">
        <v>10359</v>
      </c>
      <c r="C773" s="124" t="s">
        <v>10125</v>
      </c>
      <c r="D773" s="125" t="s">
        <v>3816</v>
      </c>
    </row>
    <row r="774" spans="1:4" ht="13.5" x14ac:dyDescent="0.25">
      <c r="A774" s="124" t="s">
        <v>1253</v>
      </c>
      <c r="B774" s="124" t="s">
        <v>10360</v>
      </c>
      <c r="C774" s="124" t="s">
        <v>10125</v>
      </c>
      <c r="D774" s="125" t="s">
        <v>10361</v>
      </c>
    </row>
    <row r="775" spans="1:4" ht="13.5" x14ac:dyDescent="0.25">
      <c r="A775" s="124" t="s">
        <v>1254</v>
      </c>
      <c r="B775" s="124" t="s">
        <v>10362</v>
      </c>
      <c r="C775" s="124" t="s">
        <v>10125</v>
      </c>
      <c r="D775" s="125" t="s">
        <v>10363</v>
      </c>
    </row>
    <row r="776" spans="1:4" ht="13.5" x14ac:dyDescent="0.25">
      <c r="A776" s="124" t="s">
        <v>1256</v>
      </c>
      <c r="B776" s="124" t="s">
        <v>10364</v>
      </c>
      <c r="C776" s="124" t="s">
        <v>10125</v>
      </c>
      <c r="D776" s="125" t="s">
        <v>10365</v>
      </c>
    </row>
    <row r="777" spans="1:4" ht="13.5" x14ac:dyDescent="0.25">
      <c r="A777" s="124" t="s">
        <v>1257</v>
      </c>
      <c r="B777" s="124" t="s">
        <v>10366</v>
      </c>
      <c r="C777" s="124" t="s">
        <v>10125</v>
      </c>
      <c r="D777" s="125" t="s">
        <v>6141</v>
      </c>
    </row>
    <row r="778" spans="1:4" ht="13.5" x14ac:dyDescent="0.25">
      <c r="A778" s="124" t="s">
        <v>1259</v>
      </c>
      <c r="B778" s="124" t="s">
        <v>10367</v>
      </c>
      <c r="C778" s="124" t="s">
        <v>10125</v>
      </c>
      <c r="D778" s="125" t="s">
        <v>10368</v>
      </c>
    </row>
    <row r="779" spans="1:4" ht="13.5" x14ac:dyDescent="0.25">
      <c r="A779" s="124" t="s">
        <v>1261</v>
      </c>
      <c r="B779" s="124" t="s">
        <v>10369</v>
      </c>
      <c r="C779" s="124" t="s">
        <v>10125</v>
      </c>
      <c r="D779" s="125" t="s">
        <v>10370</v>
      </c>
    </row>
    <row r="780" spans="1:4" ht="13.5" x14ac:dyDescent="0.25">
      <c r="A780" s="124" t="s">
        <v>1262</v>
      </c>
      <c r="B780" s="124" t="s">
        <v>10371</v>
      </c>
      <c r="C780" s="124" t="s">
        <v>10125</v>
      </c>
      <c r="D780" s="125" t="s">
        <v>8855</v>
      </c>
    </row>
    <row r="781" spans="1:4" ht="13.5" x14ac:dyDescent="0.25">
      <c r="A781" s="124" t="s">
        <v>1263</v>
      </c>
      <c r="B781" s="124" t="s">
        <v>10372</v>
      </c>
      <c r="C781" s="124" t="s">
        <v>10125</v>
      </c>
      <c r="D781" s="125" t="s">
        <v>4347</v>
      </c>
    </row>
    <row r="782" spans="1:4" ht="13.5" x14ac:dyDescent="0.25">
      <c r="A782" s="124" t="s">
        <v>1264</v>
      </c>
      <c r="B782" s="124" t="s">
        <v>10373</v>
      </c>
      <c r="C782" s="124" t="s">
        <v>10125</v>
      </c>
      <c r="D782" s="125" t="s">
        <v>10374</v>
      </c>
    </row>
    <row r="783" spans="1:4" ht="13.5" x14ac:dyDescent="0.25">
      <c r="A783" s="124" t="s">
        <v>1266</v>
      </c>
      <c r="B783" s="124" t="s">
        <v>10375</v>
      </c>
      <c r="C783" s="124" t="s">
        <v>10125</v>
      </c>
      <c r="D783" s="125" t="s">
        <v>10376</v>
      </c>
    </row>
    <row r="784" spans="1:4" ht="13.5" x14ac:dyDescent="0.25">
      <c r="A784" s="124" t="s">
        <v>1267</v>
      </c>
      <c r="B784" s="124" t="s">
        <v>10377</v>
      </c>
      <c r="C784" s="124" t="s">
        <v>10125</v>
      </c>
      <c r="D784" s="125" t="s">
        <v>10378</v>
      </c>
    </row>
    <row r="785" spans="1:4" ht="13.5" x14ac:dyDescent="0.25">
      <c r="A785" s="124" t="s">
        <v>1268</v>
      </c>
      <c r="B785" s="124" t="s">
        <v>10379</v>
      </c>
      <c r="C785" s="124" t="s">
        <v>10125</v>
      </c>
      <c r="D785" s="125" t="s">
        <v>10380</v>
      </c>
    </row>
    <row r="786" spans="1:4" ht="13.5" x14ac:dyDescent="0.25">
      <c r="A786" s="124" t="s">
        <v>1270</v>
      </c>
      <c r="B786" s="124" t="s">
        <v>10381</v>
      </c>
      <c r="C786" s="124" t="s">
        <v>10125</v>
      </c>
      <c r="D786" s="125" t="s">
        <v>10382</v>
      </c>
    </row>
    <row r="787" spans="1:4" ht="13.5" x14ac:dyDescent="0.25">
      <c r="A787" s="124" t="s">
        <v>1271</v>
      </c>
      <c r="B787" s="124" t="s">
        <v>10383</v>
      </c>
      <c r="C787" s="124" t="s">
        <v>10125</v>
      </c>
      <c r="D787" s="125" t="s">
        <v>10384</v>
      </c>
    </row>
    <row r="788" spans="1:4" ht="13.5" x14ac:dyDescent="0.25">
      <c r="A788" s="124" t="s">
        <v>1273</v>
      </c>
      <c r="B788" s="124" t="s">
        <v>10385</v>
      </c>
      <c r="C788" s="124" t="s">
        <v>10125</v>
      </c>
      <c r="D788" s="125" t="s">
        <v>10386</v>
      </c>
    </row>
    <row r="789" spans="1:4" ht="13.5" x14ac:dyDescent="0.25">
      <c r="A789" s="124" t="s">
        <v>1275</v>
      </c>
      <c r="B789" s="124" t="s">
        <v>10387</v>
      </c>
      <c r="C789" s="124" t="s">
        <v>10125</v>
      </c>
      <c r="D789" s="125" t="s">
        <v>10225</v>
      </c>
    </row>
    <row r="790" spans="1:4" ht="13.5" x14ac:dyDescent="0.25">
      <c r="A790" s="124" t="s">
        <v>1276</v>
      </c>
      <c r="B790" s="124" t="s">
        <v>10388</v>
      </c>
      <c r="C790" s="124" t="s">
        <v>10125</v>
      </c>
      <c r="D790" s="125" t="s">
        <v>3488</v>
      </c>
    </row>
    <row r="791" spans="1:4" ht="13.5" x14ac:dyDescent="0.25">
      <c r="A791" s="124" t="s">
        <v>1278</v>
      </c>
      <c r="B791" s="124" t="s">
        <v>10389</v>
      </c>
      <c r="C791" s="124" t="s">
        <v>10125</v>
      </c>
      <c r="D791" s="125" t="s">
        <v>611</v>
      </c>
    </row>
    <row r="792" spans="1:4" ht="13.5" x14ac:dyDescent="0.25">
      <c r="A792" s="124" t="s">
        <v>1280</v>
      </c>
      <c r="B792" s="124" t="s">
        <v>10390</v>
      </c>
      <c r="C792" s="124" t="s">
        <v>10125</v>
      </c>
      <c r="D792" s="125" t="s">
        <v>10391</v>
      </c>
    </row>
    <row r="793" spans="1:4" ht="13.5" x14ac:dyDescent="0.25">
      <c r="A793" s="124" t="s">
        <v>1281</v>
      </c>
      <c r="B793" s="124" t="s">
        <v>10392</v>
      </c>
      <c r="C793" s="124" t="s">
        <v>10125</v>
      </c>
      <c r="D793" s="125" t="s">
        <v>2975</v>
      </c>
    </row>
    <row r="794" spans="1:4" ht="13.5" x14ac:dyDescent="0.25">
      <c r="A794" s="124" t="s">
        <v>1283</v>
      </c>
      <c r="B794" s="124" t="s">
        <v>10393</v>
      </c>
      <c r="C794" s="124" t="s">
        <v>10125</v>
      </c>
      <c r="D794" s="125" t="s">
        <v>10394</v>
      </c>
    </row>
    <row r="795" spans="1:4" ht="13.5" x14ac:dyDescent="0.25">
      <c r="A795" s="124" t="s">
        <v>1285</v>
      </c>
      <c r="B795" s="124" t="s">
        <v>10395</v>
      </c>
      <c r="C795" s="124" t="s">
        <v>10125</v>
      </c>
      <c r="D795" s="125" t="s">
        <v>850</v>
      </c>
    </row>
    <row r="796" spans="1:4" ht="13.5" x14ac:dyDescent="0.25">
      <c r="A796" s="124" t="s">
        <v>1287</v>
      </c>
      <c r="B796" s="124" t="s">
        <v>10396</v>
      </c>
      <c r="C796" s="124" t="s">
        <v>10125</v>
      </c>
      <c r="D796" s="125" t="s">
        <v>5146</v>
      </c>
    </row>
    <row r="797" spans="1:4" ht="13.5" x14ac:dyDescent="0.25">
      <c r="A797" s="124" t="s">
        <v>1289</v>
      </c>
      <c r="B797" s="124" t="s">
        <v>10397</v>
      </c>
      <c r="C797" s="124" t="s">
        <v>10125</v>
      </c>
      <c r="D797" s="125" t="s">
        <v>9021</v>
      </c>
    </row>
    <row r="798" spans="1:4" ht="13.5" x14ac:dyDescent="0.25">
      <c r="A798" s="124" t="s">
        <v>1291</v>
      </c>
      <c r="B798" s="124" t="s">
        <v>10398</v>
      </c>
      <c r="C798" s="124" t="s">
        <v>10125</v>
      </c>
      <c r="D798" s="125" t="s">
        <v>4127</v>
      </c>
    </row>
    <row r="799" spans="1:4" ht="13.5" x14ac:dyDescent="0.25">
      <c r="A799" s="124" t="s">
        <v>1293</v>
      </c>
      <c r="B799" s="124" t="s">
        <v>10399</v>
      </c>
      <c r="C799" s="124" t="s">
        <v>10125</v>
      </c>
      <c r="D799" s="125" t="s">
        <v>10400</v>
      </c>
    </row>
    <row r="800" spans="1:4" ht="13.5" x14ac:dyDescent="0.25">
      <c r="A800" s="124" t="s">
        <v>1294</v>
      </c>
      <c r="B800" s="124" t="s">
        <v>10401</v>
      </c>
      <c r="C800" s="124" t="s">
        <v>10125</v>
      </c>
      <c r="D800" s="125" t="s">
        <v>10402</v>
      </c>
    </row>
    <row r="801" spans="1:4" ht="13.5" x14ac:dyDescent="0.25">
      <c r="A801" s="124" t="s">
        <v>1295</v>
      </c>
      <c r="B801" s="124" t="s">
        <v>10403</v>
      </c>
      <c r="C801" s="124" t="s">
        <v>10125</v>
      </c>
      <c r="D801" s="125" t="s">
        <v>8816</v>
      </c>
    </row>
    <row r="802" spans="1:4" ht="13.5" x14ac:dyDescent="0.25">
      <c r="A802" s="124" t="s">
        <v>1297</v>
      </c>
      <c r="B802" s="124" t="s">
        <v>10404</v>
      </c>
      <c r="C802" s="124" t="s">
        <v>10125</v>
      </c>
      <c r="D802" s="125" t="s">
        <v>875</v>
      </c>
    </row>
    <row r="803" spans="1:4" ht="13.5" x14ac:dyDescent="0.25">
      <c r="A803" s="124" t="s">
        <v>1298</v>
      </c>
      <c r="B803" s="124" t="s">
        <v>10405</v>
      </c>
      <c r="C803" s="124" t="s">
        <v>10125</v>
      </c>
      <c r="D803" s="125" t="s">
        <v>6516</v>
      </c>
    </row>
    <row r="804" spans="1:4" ht="13.5" x14ac:dyDescent="0.25">
      <c r="A804" s="124" t="s">
        <v>1300</v>
      </c>
      <c r="B804" s="124" t="s">
        <v>10406</v>
      </c>
      <c r="C804" s="124" t="s">
        <v>10125</v>
      </c>
      <c r="D804" s="125" t="s">
        <v>8263</v>
      </c>
    </row>
    <row r="805" spans="1:4" ht="13.5" x14ac:dyDescent="0.25">
      <c r="A805" s="124" t="s">
        <v>1302</v>
      </c>
      <c r="B805" s="124" t="s">
        <v>10407</v>
      </c>
      <c r="C805" s="124" t="s">
        <v>10125</v>
      </c>
      <c r="D805" s="125" t="s">
        <v>667</v>
      </c>
    </row>
    <row r="806" spans="1:4" ht="13.5" x14ac:dyDescent="0.25">
      <c r="A806" s="124" t="s">
        <v>1304</v>
      </c>
      <c r="B806" s="124" t="s">
        <v>10408</v>
      </c>
      <c r="C806" s="124" t="s">
        <v>10125</v>
      </c>
      <c r="D806" s="125" t="s">
        <v>6596</v>
      </c>
    </row>
    <row r="807" spans="1:4" ht="13.5" x14ac:dyDescent="0.25">
      <c r="A807" s="124" t="s">
        <v>1306</v>
      </c>
      <c r="B807" s="124" t="s">
        <v>10409</v>
      </c>
      <c r="C807" s="124" t="s">
        <v>10125</v>
      </c>
      <c r="D807" s="125" t="s">
        <v>10410</v>
      </c>
    </row>
    <row r="808" spans="1:4" ht="13.5" x14ac:dyDescent="0.25">
      <c r="A808" s="124" t="s">
        <v>1308</v>
      </c>
      <c r="B808" s="124" t="s">
        <v>10411</v>
      </c>
      <c r="C808" s="124" t="s">
        <v>10125</v>
      </c>
      <c r="D808" s="125" t="s">
        <v>2998</v>
      </c>
    </row>
    <row r="809" spans="1:4" ht="13.5" x14ac:dyDescent="0.25">
      <c r="A809" s="124" t="s">
        <v>1310</v>
      </c>
      <c r="B809" s="124" t="s">
        <v>10412</v>
      </c>
      <c r="C809" s="124" t="s">
        <v>10125</v>
      </c>
      <c r="D809" s="125" t="s">
        <v>8472</v>
      </c>
    </row>
    <row r="810" spans="1:4" ht="13.5" x14ac:dyDescent="0.25">
      <c r="A810" s="124" t="s">
        <v>1311</v>
      </c>
      <c r="B810" s="124" t="s">
        <v>10413</v>
      </c>
      <c r="C810" s="124" t="s">
        <v>10125</v>
      </c>
      <c r="D810" s="125" t="s">
        <v>10414</v>
      </c>
    </row>
    <row r="811" spans="1:4" ht="13.5" x14ac:dyDescent="0.25">
      <c r="A811" s="124" t="s">
        <v>1313</v>
      </c>
      <c r="B811" s="124" t="s">
        <v>10415</v>
      </c>
      <c r="C811" s="124" t="s">
        <v>10125</v>
      </c>
      <c r="D811" s="125" t="s">
        <v>10416</v>
      </c>
    </row>
    <row r="812" spans="1:4" ht="13.5" x14ac:dyDescent="0.25">
      <c r="A812" s="124" t="s">
        <v>1314</v>
      </c>
      <c r="B812" s="124" t="s">
        <v>10417</v>
      </c>
      <c r="C812" s="124" t="s">
        <v>10125</v>
      </c>
      <c r="D812" s="125" t="s">
        <v>8069</v>
      </c>
    </row>
    <row r="813" spans="1:4" ht="13.5" x14ac:dyDescent="0.25">
      <c r="A813" s="124" t="s">
        <v>1315</v>
      </c>
      <c r="B813" s="124" t="s">
        <v>10418</v>
      </c>
      <c r="C813" s="124" t="s">
        <v>10125</v>
      </c>
      <c r="D813" s="125" t="s">
        <v>2659</v>
      </c>
    </row>
    <row r="814" spans="1:4" ht="13.5" x14ac:dyDescent="0.25">
      <c r="A814" s="124" t="s">
        <v>1317</v>
      </c>
      <c r="B814" s="124" t="s">
        <v>10419</v>
      </c>
      <c r="C814" s="124" t="s">
        <v>10125</v>
      </c>
      <c r="D814" s="125" t="s">
        <v>6588</v>
      </c>
    </row>
    <row r="815" spans="1:4" ht="13.5" x14ac:dyDescent="0.25">
      <c r="A815" s="124" t="s">
        <v>1318</v>
      </c>
      <c r="B815" s="124" t="s">
        <v>10420</v>
      </c>
      <c r="C815" s="124" t="s">
        <v>10125</v>
      </c>
      <c r="D815" s="125" t="s">
        <v>10421</v>
      </c>
    </row>
    <row r="816" spans="1:4" ht="13.5" x14ac:dyDescent="0.25">
      <c r="A816" s="124" t="s">
        <v>1320</v>
      </c>
      <c r="B816" s="124" t="s">
        <v>10422</v>
      </c>
      <c r="C816" s="124" t="s">
        <v>10125</v>
      </c>
      <c r="D816" s="125" t="s">
        <v>10423</v>
      </c>
    </row>
    <row r="817" spans="1:4" ht="13.5" x14ac:dyDescent="0.25">
      <c r="A817" s="124" t="s">
        <v>1321</v>
      </c>
      <c r="B817" s="124" t="s">
        <v>10424</v>
      </c>
      <c r="C817" s="124" t="s">
        <v>10125</v>
      </c>
      <c r="D817" s="125" t="s">
        <v>1024</v>
      </c>
    </row>
    <row r="818" spans="1:4" ht="13.5" x14ac:dyDescent="0.25">
      <c r="A818" s="124" t="s">
        <v>1322</v>
      </c>
      <c r="B818" s="124" t="s">
        <v>10425</v>
      </c>
      <c r="C818" s="124" t="s">
        <v>10125</v>
      </c>
      <c r="D818" s="125" t="s">
        <v>687</v>
      </c>
    </row>
    <row r="819" spans="1:4" ht="13.5" x14ac:dyDescent="0.25">
      <c r="A819" s="124" t="s">
        <v>1323</v>
      </c>
      <c r="B819" s="124" t="s">
        <v>10426</v>
      </c>
      <c r="C819" s="124" t="s">
        <v>10125</v>
      </c>
      <c r="D819" s="125" t="s">
        <v>1166</v>
      </c>
    </row>
    <row r="820" spans="1:4" ht="13.5" x14ac:dyDescent="0.25">
      <c r="A820" s="124" t="s">
        <v>1325</v>
      </c>
      <c r="B820" s="124" t="s">
        <v>10427</v>
      </c>
      <c r="C820" s="124" t="s">
        <v>10125</v>
      </c>
      <c r="D820" s="125" t="s">
        <v>1829</v>
      </c>
    </row>
    <row r="821" spans="1:4" ht="13.5" x14ac:dyDescent="0.25">
      <c r="A821" s="124" t="s">
        <v>1326</v>
      </c>
      <c r="B821" s="124" t="s">
        <v>10428</v>
      </c>
      <c r="C821" s="124" t="s">
        <v>10125</v>
      </c>
      <c r="D821" s="125" t="s">
        <v>8214</v>
      </c>
    </row>
    <row r="822" spans="1:4" ht="13.5" x14ac:dyDescent="0.25">
      <c r="A822" s="124" t="s">
        <v>1328</v>
      </c>
      <c r="B822" s="124" t="s">
        <v>10429</v>
      </c>
      <c r="C822" s="124" t="s">
        <v>10125</v>
      </c>
      <c r="D822" s="125" t="s">
        <v>820</v>
      </c>
    </row>
    <row r="823" spans="1:4" ht="13.5" x14ac:dyDescent="0.25">
      <c r="A823" s="124" t="s">
        <v>1329</v>
      </c>
      <c r="B823" s="124" t="s">
        <v>10430</v>
      </c>
      <c r="C823" s="124" t="s">
        <v>10125</v>
      </c>
      <c r="D823" s="125" t="s">
        <v>329</v>
      </c>
    </row>
    <row r="824" spans="1:4" ht="13.5" x14ac:dyDescent="0.25">
      <c r="A824" s="124" t="s">
        <v>1330</v>
      </c>
      <c r="B824" s="124" t="s">
        <v>10431</v>
      </c>
      <c r="C824" s="124" t="s">
        <v>10125</v>
      </c>
      <c r="D824" s="125" t="s">
        <v>8362</v>
      </c>
    </row>
    <row r="825" spans="1:4" ht="13.5" x14ac:dyDescent="0.25">
      <c r="A825" s="124" t="s">
        <v>1331</v>
      </c>
      <c r="B825" s="124" t="s">
        <v>10432</v>
      </c>
      <c r="C825" s="124" t="s">
        <v>10125</v>
      </c>
      <c r="D825" s="125" t="s">
        <v>1332</v>
      </c>
    </row>
    <row r="826" spans="1:4" ht="13.5" x14ac:dyDescent="0.25">
      <c r="A826" s="124" t="s">
        <v>1333</v>
      </c>
      <c r="B826" s="124" t="s">
        <v>10433</v>
      </c>
      <c r="C826" s="124" t="s">
        <v>10125</v>
      </c>
      <c r="D826" s="125" t="s">
        <v>1334</v>
      </c>
    </row>
    <row r="827" spans="1:4" ht="13.5" x14ac:dyDescent="0.25">
      <c r="A827" s="124" t="s">
        <v>1335</v>
      </c>
      <c r="B827" s="124" t="s">
        <v>10434</v>
      </c>
      <c r="C827" s="124" t="s">
        <v>10125</v>
      </c>
      <c r="D827" s="125" t="s">
        <v>1336</v>
      </c>
    </row>
    <row r="828" spans="1:4" ht="13.5" x14ac:dyDescent="0.25">
      <c r="A828" s="124" t="s">
        <v>1337</v>
      </c>
      <c r="B828" s="124" t="s">
        <v>10435</v>
      </c>
      <c r="C828" s="124" t="s">
        <v>10125</v>
      </c>
      <c r="D828" s="125" t="s">
        <v>3931</v>
      </c>
    </row>
    <row r="829" spans="1:4" ht="13.5" x14ac:dyDescent="0.25">
      <c r="A829" s="124" t="s">
        <v>1339</v>
      </c>
      <c r="B829" s="124" t="s">
        <v>10436</v>
      </c>
      <c r="C829" s="124" t="s">
        <v>10125</v>
      </c>
      <c r="D829" s="125" t="s">
        <v>7865</v>
      </c>
    </row>
    <row r="830" spans="1:4" ht="13.5" x14ac:dyDescent="0.25">
      <c r="A830" s="124" t="s">
        <v>1340</v>
      </c>
      <c r="B830" s="124" t="s">
        <v>10437</v>
      </c>
      <c r="C830" s="124" t="s">
        <v>10125</v>
      </c>
      <c r="D830" s="125" t="s">
        <v>7744</v>
      </c>
    </row>
    <row r="831" spans="1:4" ht="13.5" x14ac:dyDescent="0.25">
      <c r="A831" s="124" t="s">
        <v>1342</v>
      </c>
      <c r="B831" s="124" t="s">
        <v>10438</v>
      </c>
      <c r="C831" s="124" t="s">
        <v>10125</v>
      </c>
      <c r="D831" s="125" t="s">
        <v>8670</v>
      </c>
    </row>
    <row r="832" spans="1:4" ht="13.5" x14ac:dyDescent="0.25">
      <c r="A832" s="124" t="s">
        <v>1344</v>
      </c>
      <c r="B832" s="124" t="s">
        <v>10439</v>
      </c>
      <c r="C832" s="124" t="s">
        <v>10125</v>
      </c>
      <c r="D832" s="125" t="s">
        <v>3105</v>
      </c>
    </row>
    <row r="833" spans="1:4" ht="13.5" x14ac:dyDescent="0.25">
      <c r="A833" s="124" t="s">
        <v>1346</v>
      </c>
      <c r="B833" s="124" t="s">
        <v>10440</v>
      </c>
      <c r="C833" s="124" t="s">
        <v>10125</v>
      </c>
      <c r="D833" s="125" t="s">
        <v>8883</v>
      </c>
    </row>
    <row r="834" spans="1:4" ht="13.5" x14ac:dyDescent="0.25">
      <c r="A834" s="124" t="s">
        <v>1347</v>
      </c>
      <c r="B834" s="124" t="s">
        <v>10441</v>
      </c>
      <c r="C834" s="124" t="s">
        <v>10125</v>
      </c>
      <c r="D834" s="125" t="s">
        <v>326</v>
      </c>
    </row>
    <row r="835" spans="1:4" ht="13.5" x14ac:dyDescent="0.25">
      <c r="A835" s="124" t="s">
        <v>1349</v>
      </c>
      <c r="B835" s="124" t="s">
        <v>10442</v>
      </c>
      <c r="C835" s="124" t="s">
        <v>10125</v>
      </c>
      <c r="D835" s="125" t="s">
        <v>724</v>
      </c>
    </row>
    <row r="836" spans="1:4" ht="13.5" x14ac:dyDescent="0.25">
      <c r="A836" s="124" t="s">
        <v>1351</v>
      </c>
      <c r="B836" s="124" t="s">
        <v>10443</v>
      </c>
      <c r="C836" s="124" t="s">
        <v>10125</v>
      </c>
      <c r="D836" s="125" t="s">
        <v>5623</v>
      </c>
    </row>
    <row r="837" spans="1:4" ht="13.5" x14ac:dyDescent="0.25">
      <c r="A837" s="124" t="s">
        <v>1353</v>
      </c>
      <c r="B837" s="124" t="s">
        <v>10444</v>
      </c>
      <c r="C837" s="124" t="s">
        <v>10125</v>
      </c>
      <c r="D837" s="125" t="s">
        <v>1286</v>
      </c>
    </row>
    <row r="838" spans="1:4" ht="13.5" x14ac:dyDescent="0.25">
      <c r="A838" s="124" t="s">
        <v>1354</v>
      </c>
      <c r="B838" s="124" t="s">
        <v>10445</v>
      </c>
      <c r="C838" s="124" t="s">
        <v>10125</v>
      </c>
      <c r="D838" s="125" t="s">
        <v>1355</v>
      </c>
    </row>
    <row r="839" spans="1:4" ht="13.5" x14ac:dyDescent="0.25">
      <c r="A839" s="124" t="s">
        <v>1356</v>
      </c>
      <c r="B839" s="124" t="s">
        <v>10446</v>
      </c>
      <c r="C839" s="124" t="s">
        <v>10125</v>
      </c>
      <c r="D839" s="125" t="s">
        <v>788</v>
      </c>
    </row>
    <row r="840" spans="1:4" ht="13.5" x14ac:dyDescent="0.25">
      <c r="A840" s="124" t="s">
        <v>1358</v>
      </c>
      <c r="B840" s="124" t="s">
        <v>10447</v>
      </c>
      <c r="C840" s="124" t="s">
        <v>10125</v>
      </c>
      <c r="D840" s="125" t="s">
        <v>1479</v>
      </c>
    </row>
    <row r="841" spans="1:4" ht="13.5" x14ac:dyDescent="0.25">
      <c r="A841" s="124" t="s">
        <v>1360</v>
      </c>
      <c r="B841" s="124" t="s">
        <v>10448</v>
      </c>
      <c r="C841" s="124" t="s">
        <v>10125</v>
      </c>
      <c r="D841" s="125" t="s">
        <v>8399</v>
      </c>
    </row>
    <row r="842" spans="1:4" ht="13.5" x14ac:dyDescent="0.25">
      <c r="A842" s="124" t="s">
        <v>1362</v>
      </c>
      <c r="B842" s="124" t="s">
        <v>10449</v>
      </c>
      <c r="C842" s="124" t="s">
        <v>10125</v>
      </c>
      <c r="D842" s="125" t="s">
        <v>911</v>
      </c>
    </row>
    <row r="843" spans="1:4" ht="13.5" x14ac:dyDescent="0.25">
      <c r="A843" s="124" t="s">
        <v>1364</v>
      </c>
      <c r="B843" s="124" t="s">
        <v>10450</v>
      </c>
      <c r="C843" s="124" t="s">
        <v>10125</v>
      </c>
      <c r="D843" s="125" t="s">
        <v>6559</v>
      </c>
    </row>
    <row r="844" spans="1:4" ht="13.5" x14ac:dyDescent="0.25">
      <c r="A844" s="124" t="s">
        <v>1366</v>
      </c>
      <c r="B844" s="124" t="s">
        <v>10451</v>
      </c>
      <c r="C844" s="124" t="s">
        <v>10125</v>
      </c>
      <c r="D844" s="125" t="s">
        <v>1989</v>
      </c>
    </row>
    <row r="845" spans="1:4" ht="13.5" x14ac:dyDescent="0.25">
      <c r="A845" s="124" t="s">
        <v>1368</v>
      </c>
      <c r="B845" s="124" t="s">
        <v>10452</v>
      </c>
      <c r="C845" s="124" t="s">
        <v>10125</v>
      </c>
      <c r="D845" s="125" t="s">
        <v>7753</v>
      </c>
    </row>
    <row r="846" spans="1:4" ht="13.5" x14ac:dyDescent="0.25">
      <c r="A846" s="124" t="s">
        <v>1370</v>
      </c>
      <c r="B846" s="124" t="s">
        <v>10453</v>
      </c>
      <c r="C846" s="124" t="s">
        <v>10125</v>
      </c>
      <c r="D846" s="125" t="s">
        <v>1705</v>
      </c>
    </row>
    <row r="847" spans="1:4" ht="13.5" x14ac:dyDescent="0.25">
      <c r="A847" s="124" t="s">
        <v>1371</v>
      </c>
      <c r="B847" s="124" t="s">
        <v>10454</v>
      </c>
      <c r="C847" s="124" t="s">
        <v>10125</v>
      </c>
      <c r="D847" s="125" t="s">
        <v>9766</v>
      </c>
    </row>
    <row r="848" spans="1:4" ht="13.5" x14ac:dyDescent="0.25">
      <c r="A848" s="124" t="s">
        <v>1373</v>
      </c>
      <c r="B848" s="124" t="s">
        <v>10455</v>
      </c>
      <c r="C848" s="124" t="s">
        <v>10125</v>
      </c>
      <c r="D848" s="125" t="s">
        <v>1989</v>
      </c>
    </row>
    <row r="849" spans="1:4" ht="13.5" x14ac:dyDescent="0.25">
      <c r="A849" s="124" t="s">
        <v>1374</v>
      </c>
      <c r="B849" s="124" t="s">
        <v>10456</v>
      </c>
      <c r="C849" s="124" t="s">
        <v>10125</v>
      </c>
      <c r="D849" s="125" t="s">
        <v>3466</v>
      </c>
    </row>
    <row r="850" spans="1:4" ht="13.5" x14ac:dyDescent="0.25">
      <c r="A850" s="124" t="s">
        <v>1376</v>
      </c>
      <c r="B850" s="124" t="s">
        <v>10457</v>
      </c>
      <c r="C850" s="124" t="s">
        <v>10125</v>
      </c>
      <c r="D850" s="125" t="s">
        <v>8901</v>
      </c>
    </row>
    <row r="851" spans="1:4" ht="13.5" x14ac:dyDescent="0.25">
      <c r="A851" s="124" t="s">
        <v>1378</v>
      </c>
      <c r="B851" s="124" t="s">
        <v>10458</v>
      </c>
      <c r="C851" s="124" t="s">
        <v>10125</v>
      </c>
      <c r="D851" s="125" t="s">
        <v>5665</v>
      </c>
    </row>
    <row r="852" spans="1:4" ht="13.5" x14ac:dyDescent="0.25">
      <c r="A852" s="124" t="s">
        <v>1380</v>
      </c>
      <c r="B852" s="124" t="s">
        <v>10459</v>
      </c>
      <c r="C852" s="124" t="s">
        <v>10125</v>
      </c>
      <c r="D852" s="125" t="s">
        <v>6986</v>
      </c>
    </row>
    <row r="853" spans="1:4" ht="13.5" x14ac:dyDescent="0.25">
      <c r="A853" s="124" t="s">
        <v>1382</v>
      </c>
      <c r="B853" s="124" t="s">
        <v>10460</v>
      </c>
      <c r="C853" s="124" t="s">
        <v>10125</v>
      </c>
      <c r="D853" s="125" t="s">
        <v>1383</v>
      </c>
    </row>
    <row r="854" spans="1:4" ht="13.5" x14ac:dyDescent="0.25">
      <c r="A854" s="124" t="s">
        <v>1384</v>
      </c>
      <c r="B854" s="124" t="s">
        <v>10461</v>
      </c>
      <c r="C854" s="124" t="s">
        <v>10125</v>
      </c>
      <c r="D854" s="125" t="s">
        <v>1385</v>
      </c>
    </row>
    <row r="855" spans="1:4" ht="13.5" x14ac:dyDescent="0.25">
      <c r="A855" s="124" t="s">
        <v>1386</v>
      </c>
      <c r="B855" s="124" t="s">
        <v>10462</v>
      </c>
      <c r="C855" s="124" t="s">
        <v>10125</v>
      </c>
      <c r="D855" s="125" t="s">
        <v>1387</v>
      </c>
    </row>
    <row r="856" spans="1:4" ht="13.5" x14ac:dyDescent="0.25">
      <c r="A856" s="124" t="s">
        <v>1388</v>
      </c>
      <c r="B856" s="124" t="s">
        <v>10463</v>
      </c>
      <c r="C856" s="124" t="s">
        <v>10125</v>
      </c>
      <c r="D856" s="125" t="s">
        <v>10464</v>
      </c>
    </row>
    <row r="857" spans="1:4" ht="13.5" x14ac:dyDescent="0.25">
      <c r="A857" s="124" t="s">
        <v>1389</v>
      </c>
      <c r="B857" s="124" t="s">
        <v>10465</v>
      </c>
      <c r="C857" s="124" t="s">
        <v>10125</v>
      </c>
      <c r="D857" s="125" t="s">
        <v>4747</v>
      </c>
    </row>
    <row r="858" spans="1:4" ht="13.5" x14ac:dyDescent="0.25">
      <c r="A858" s="124" t="s">
        <v>1391</v>
      </c>
      <c r="B858" s="124" t="s">
        <v>10466</v>
      </c>
      <c r="C858" s="124" t="s">
        <v>10125</v>
      </c>
      <c r="D858" s="125" t="s">
        <v>8280</v>
      </c>
    </row>
    <row r="859" spans="1:4" ht="13.5" x14ac:dyDescent="0.25">
      <c r="A859" s="124" t="s">
        <v>1393</v>
      </c>
      <c r="B859" s="124" t="s">
        <v>10467</v>
      </c>
      <c r="C859" s="124" t="s">
        <v>10125</v>
      </c>
      <c r="D859" s="125" t="s">
        <v>10468</v>
      </c>
    </row>
    <row r="860" spans="1:4" ht="13.5" x14ac:dyDescent="0.25">
      <c r="A860" s="124" t="s">
        <v>1394</v>
      </c>
      <c r="B860" s="124" t="s">
        <v>10469</v>
      </c>
      <c r="C860" s="124" t="s">
        <v>10125</v>
      </c>
      <c r="D860" s="125" t="s">
        <v>10470</v>
      </c>
    </row>
    <row r="861" spans="1:4" ht="13.5" x14ac:dyDescent="0.25">
      <c r="A861" s="124" t="s">
        <v>1395</v>
      </c>
      <c r="B861" s="124" t="s">
        <v>10471</v>
      </c>
      <c r="C861" s="124" t="s">
        <v>10125</v>
      </c>
      <c r="D861" s="125" t="s">
        <v>8890</v>
      </c>
    </row>
    <row r="862" spans="1:4" ht="13.5" x14ac:dyDescent="0.25">
      <c r="A862" s="124" t="s">
        <v>1397</v>
      </c>
      <c r="B862" s="124" t="s">
        <v>10472</v>
      </c>
      <c r="C862" s="124" t="s">
        <v>10125</v>
      </c>
      <c r="D862" s="125" t="s">
        <v>8867</v>
      </c>
    </row>
    <row r="863" spans="1:4" ht="13.5" x14ac:dyDescent="0.25">
      <c r="A863" s="124" t="s">
        <v>1398</v>
      </c>
      <c r="B863" s="124" t="s">
        <v>10473</v>
      </c>
      <c r="C863" s="124" t="s">
        <v>10125</v>
      </c>
      <c r="D863" s="125" t="s">
        <v>8827</v>
      </c>
    </row>
    <row r="864" spans="1:4" ht="13.5" x14ac:dyDescent="0.25">
      <c r="A864" s="124" t="s">
        <v>1399</v>
      </c>
      <c r="B864" s="124" t="s">
        <v>10474</v>
      </c>
      <c r="C864" s="124" t="s">
        <v>10125</v>
      </c>
      <c r="D864" s="125" t="s">
        <v>9172</v>
      </c>
    </row>
    <row r="865" spans="1:4" ht="13.5" x14ac:dyDescent="0.25">
      <c r="A865" s="124" t="s">
        <v>1400</v>
      </c>
      <c r="B865" s="124" t="s">
        <v>10475</v>
      </c>
      <c r="C865" s="124" t="s">
        <v>10125</v>
      </c>
      <c r="D865" s="125" t="s">
        <v>10476</v>
      </c>
    </row>
    <row r="866" spans="1:4" ht="13.5" x14ac:dyDescent="0.25">
      <c r="A866" s="124" t="s">
        <v>1402</v>
      </c>
      <c r="B866" s="124" t="s">
        <v>10477</v>
      </c>
      <c r="C866" s="124" t="s">
        <v>10125</v>
      </c>
      <c r="D866" s="125" t="s">
        <v>7859</v>
      </c>
    </row>
    <row r="867" spans="1:4" ht="13.5" x14ac:dyDescent="0.25">
      <c r="A867" s="124" t="s">
        <v>1403</v>
      </c>
      <c r="B867" s="124" t="s">
        <v>10478</v>
      </c>
      <c r="C867" s="124" t="s">
        <v>10125</v>
      </c>
      <c r="D867" s="125" t="s">
        <v>9173</v>
      </c>
    </row>
    <row r="868" spans="1:4" ht="13.5" x14ac:dyDescent="0.25">
      <c r="A868" s="124" t="s">
        <v>1405</v>
      </c>
      <c r="B868" s="124" t="s">
        <v>10479</v>
      </c>
      <c r="C868" s="124" t="s">
        <v>10125</v>
      </c>
      <c r="D868" s="125" t="s">
        <v>1598</v>
      </c>
    </row>
    <row r="869" spans="1:4" ht="13.5" x14ac:dyDescent="0.25">
      <c r="A869" s="124" t="s">
        <v>1406</v>
      </c>
      <c r="B869" s="124" t="s">
        <v>10480</v>
      </c>
      <c r="C869" s="124" t="s">
        <v>10125</v>
      </c>
      <c r="D869" s="125" t="s">
        <v>8622</v>
      </c>
    </row>
    <row r="870" spans="1:4" ht="13.5" x14ac:dyDescent="0.25">
      <c r="A870" s="124" t="s">
        <v>1408</v>
      </c>
      <c r="B870" s="124" t="s">
        <v>10481</v>
      </c>
      <c r="C870" s="124" t="s">
        <v>10125</v>
      </c>
      <c r="D870" s="125" t="s">
        <v>1357</v>
      </c>
    </row>
    <row r="871" spans="1:4" ht="13.5" x14ac:dyDescent="0.25">
      <c r="A871" s="124" t="s">
        <v>1410</v>
      </c>
      <c r="B871" s="124" t="s">
        <v>10482</v>
      </c>
      <c r="C871" s="124" t="s">
        <v>10125</v>
      </c>
      <c r="D871" s="125" t="s">
        <v>8407</v>
      </c>
    </row>
    <row r="872" spans="1:4" ht="13.5" x14ac:dyDescent="0.25">
      <c r="A872" s="124" t="s">
        <v>1411</v>
      </c>
      <c r="B872" s="124" t="s">
        <v>10483</v>
      </c>
      <c r="C872" s="124" t="s">
        <v>10125</v>
      </c>
      <c r="D872" s="125" t="s">
        <v>326</v>
      </c>
    </row>
    <row r="873" spans="1:4" ht="13.5" x14ac:dyDescent="0.25">
      <c r="A873" s="124" t="s">
        <v>1412</v>
      </c>
      <c r="B873" s="124" t="s">
        <v>10484</v>
      </c>
      <c r="C873" s="124" t="s">
        <v>10125</v>
      </c>
      <c r="D873" s="125" t="s">
        <v>1120</v>
      </c>
    </row>
    <row r="874" spans="1:4" ht="13.5" x14ac:dyDescent="0.25">
      <c r="A874" s="124" t="s">
        <v>1414</v>
      </c>
      <c r="B874" s="124" t="s">
        <v>10485</v>
      </c>
      <c r="C874" s="124" t="s">
        <v>10125</v>
      </c>
      <c r="D874" s="125" t="s">
        <v>6986</v>
      </c>
    </row>
    <row r="875" spans="1:4" ht="13.5" x14ac:dyDescent="0.25">
      <c r="A875" s="124" t="s">
        <v>1415</v>
      </c>
      <c r="B875" s="124" t="s">
        <v>10486</v>
      </c>
      <c r="C875" s="124" t="s">
        <v>10125</v>
      </c>
      <c r="D875" s="125" t="s">
        <v>5621</v>
      </c>
    </row>
    <row r="876" spans="1:4" ht="13.5" x14ac:dyDescent="0.25">
      <c r="A876" s="124" t="s">
        <v>1416</v>
      </c>
      <c r="B876" s="124" t="s">
        <v>10487</v>
      </c>
      <c r="C876" s="124" t="s">
        <v>10125</v>
      </c>
      <c r="D876" s="125" t="s">
        <v>1525</v>
      </c>
    </row>
    <row r="877" spans="1:4" ht="13.5" x14ac:dyDescent="0.25">
      <c r="A877" s="124" t="s">
        <v>1417</v>
      </c>
      <c r="B877" s="124" t="s">
        <v>10488</v>
      </c>
      <c r="C877" s="124" t="s">
        <v>10125</v>
      </c>
      <c r="D877" s="125" t="s">
        <v>10489</v>
      </c>
    </row>
    <row r="878" spans="1:4" ht="13.5" x14ac:dyDescent="0.25">
      <c r="A878" s="124" t="s">
        <v>1419</v>
      </c>
      <c r="B878" s="124" t="s">
        <v>10490</v>
      </c>
      <c r="C878" s="124" t="s">
        <v>10125</v>
      </c>
      <c r="D878" s="125" t="s">
        <v>10491</v>
      </c>
    </row>
    <row r="879" spans="1:4" ht="13.5" x14ac:dyDescent="0.25">
      <c r="A879" s="124" t="s">
        <v>1421</v>
      </c>
      <c r="B879" s="124" t="s">
        <v>10492</v>
      </c>
      <c r="C879" s="124" t="s">
        <v>10125</v>
      </c>
      <c r="D879" s="125" t="s">
        <v>4612</v>
      </c>
    </row>
    <row r="880" spans="1:4" ht="13.5" x14ac:dyDescent="0.25">
      <c r="A880" s="124" t="s">
        <v>1423</v>
      </c>
      <c r="B880" s="124" t="s">
        <v>10493</v>
      </c>
      <c r="C880" s="124" t="s">
        <v>10125</v>
      </c>
      <c r="D880" s="125" t="s">
        <v>8403</v>
      </c>
    </row>
    <row r="881" spans="1:4" ht="13.5" x14ac:dyDescent="0.25">
      <c r="A881" s="124" t="s">
        <v>1425</v>
      </c>
      <c r="B881" s="124" t="s">
        <v>10494</v>
      </c>
      <c r="C881" s="124" t="s">
        <v>10125</v>
      </c>
      <c r="D881" s="125" t="s">
        <v>4737</v>
      </c>
    </row>
    <row r="882" spans="1:4" ht="13.5" x14ac:dyDescent="0.25">
      <c r="A882" s="124" t="s">
        <v>1427</v>
      </c>
      <c r="B882" s="124" t="s">
        <v>10495</v>
      </c>
      <c r="C882" s="124" t="s">
        <v>10125</v>
      </c>
      <c r="D882" s="125" t="s">
        <v>10496</v>
      </c>
    </row>
    <row r="883" spans="1:4" ht="13.5" x14ac:dyDescent="0.25">
      <c r="A883" s="124" t="s">
        <v>1428</v>
      </c>
      <c r="B883" s="124" t="s">
        <v>10497</v>
      </c>
      <c r="C883" s="124" t="s">
        <v>10125</v>
      </c>
      <c r="D883" s="125" t="s">
        <v>8310</v>
      </c>
    </row>
    <row r="884" spans="1:4" ht="13.5" x14ac:dyDescent="0.25">
      <c r="A884" s="124" t="s">
        <v>1430</v>
      </c>
      <c r="B884" s="124" t="s">
        <v>10498</v>
      </c>
      <c r="C884" s="124" t="s">
        <v>10125</v>
      </c>
      <c r="D884" s="125" t="s">
        <v>6582</v>
      </c>
    </row>
    <row r="885" spans="1:4" ht="13.5" x14ac:dyDescent="0.25">
      <c r="A885" s="124" t="s">
        <v>1432</v>
      </c>
      <c r="B885" s="124" t="s">
        <v>10499</v>
      </c>
      <c r="C885" s="124" t="s">
        <v>10125</v>
      </c>
      <c r="D885" s="125" t="s">
        <v>582</v>
      </c>
    </row>
    <row r="886" spans="1:4" ht="13.5" x14ac:dyDescent="0.25">
      <c r="A886" s="124" t="s">
        <v>1434</v>
      </c>
      <c r="B886" s="124" t="s">
        <v>10500</v>
      </c>
      <c r="C886" s="124" t="s">
        <v>10125</v>
      </c>
      <c r="D886" s="125" t="s">
        <v>5470</v>
      </c>
    </row>
    <row r="887" spans="1:4" ht="13.5" x14ac:dyDescent="0.25">
      <c r="A887" s="124" t="s">
        <v>1435</v>
      </c>
      <c r="B887" s="124" t="s">
        <v>10501</v>
      </c>
      <c r="C887" s="124" t="s">
        <v>10125</v>
      </c>
      <c r="D887" s="125" t="s">
        <v>5621</v>
      </c>
    </row>
    <row r="888" spans="1:4" ht="13.5" x14ac:dyDescent="0.25">
      <c r="A888" s="124" t="s">
        <v>1436</v>
      </c>
      <c r="B888" s="124" t="s">
        <v>10502</v>
      </c>
      <c r="C888" s="124" t="s">
        <v>10125</v>
      </c>
      <c r="D888" s="125" t="s">
        <v>1034</v>
      </c>
    </row>
    <row r="889" spans="1:4" ht="13.5" x14ac:dyDescent="0.25">
      <c r="A889" s="124" t="s">
        <v>1438</v>
      </c>
      <c r="B889" s="124" t="s">
        <v>10503</v>
      </c>
      <c r="C889" s="124" t="s">
        <v>10125</v>
      </c>
      <c r="D889" s="125" t="s">
        <v>1210</v>
      </c>
    </row>
    <row r="890" spans="1:4" ht="13.5" x14ac:dyDescent="0.25">
      <c r="A890" s="124" t="s">
        <v>1439</v>
      </c>
      <c r="B890" s="124" t="s">
        <v>10504</v>
      </c>
      <c r="C890" s="124" t="s">
        <v>10125</v>
      </c>
      <c r="D890" s="125" t="s">
        <v>8901</v>
      </c>
    </row>
    <row r="891" spans="1:4" ht="13.5" x14ac:dyDescent="0.25">
      <c r="A891" s="124" t="s">
        <v>1441</v>
      </c>
      <c r="B891" s="124" t="s">
        <v>10505</v>
      </c>
      <c r="C891" s="124" t="s">
        <v>10125</v>
      </c>
      <c r="D891" s="125" t="s">
        <v>1038</v>
      </c>
    </row>
    <row r="892" spans="1:4" ht="13.5" x14ac:dyDescent="0.25">
      <c r="A892" s="124" t="s">
        <v>1442</v>
      </c>
      <c r="B892" s="124" t="s">
        <v>10506</v>
      </c>
      <c r="C892" s="124" t="s">
        <v>10125</v>
      </c>
      <c r="D892" s="125" t="s">
        <v>10507</v>
      </c>
    </row>
    <row r="893" spans="1:4" ht="13.5" x14ac:dyDescent="0.25">
      <c r="A893" s="124" t="s">
        <v>1444</v>
      </c>
      <c r="B893" s="124" t="s">
        <v>10508</v>
      </c>
      <c r="C893" s="124" t="s">
        <v>10125</v>
      </c>
      <c r="D893" s="125" t="s">
        <v>1122</v>
      </c>
    </row>
    <row r="894" spans="1:4" ht="13.5" x14ac:dyDescent="0.25">
      <c r="A894" s="124" t="s">
        <v>1445</v>
      </c>
      <c r="B894" s="124" t="s">
        <v>10509</v>
      </c>
      <c r="C894" s="124" t="s">
        <v>10125</v>
      </c>
      <c r="D894" s="125" t="s">
        <v>1355</v>
      </c>
    </row>
    <row r="895" spans="1:4" ht="13.5" x14ac:dyDescent="0.25">
      <c r="A895" s="124" t="s">
        <v>1446</v>
      </c>
      <c r="B895" s="124" t="s">
        <v>10510</v>
      </c>
      <c r="C895" s="124" t="s">
        <v>10125</v>
      </c>
      <c r="D895" s="125" t="s">
        <v>850</v>
      </c>
    </row>
    <row r="896" spans="1:4" ht="13.5" x14ac:dyDescent="0.25">
      <c r="A896" s="124" t="s">
        <v>1447</v>
      </c>
      <c r="B896" s="124" t="s">
        <v>10511</v>
      </c>
      <c r="C896" s="124" t="s">
        <v>10125</v>
      </c>
      <c r="D896" s="125" t="s">
        <v>272</v>
      </c>
    </row>
    <row r="897" spans="1:4" ht="13.5" x14ac:dyDescent="0.25">
      <c r="A897" s="124" t="s">
        <v>1448</v>
      </c>
      <c r="B897" s="124" t="s">
        <v>10512</v>
      </c>
      <c r="C897" s="124" t="s">
        <v>10125</v>
      </c>
      <c r="D897" s="125" t="s">
        <v>1357</v>
      </c>
    </row>
    <row r="898" spans="1:4" ht="13.5" x14ac:dyDescent="0.25">
      <c r="A898" s="124" t="s">
        <v>1449</v>
      </c>
      <c r="B898" s="124" t="s">
        <v>10513</v>
      </c>
      <c r="C898" s="124" t="s">
        <v>10125</v>
      </c>
      <c r="D898" s="125" t="s">
        <v>1117</v>
      </c>
    </row>
    <row r="899" spans="1:4" ht="13.5" x14ac:dyDescent="0.25">
      <c r="A899" s="124" t="s">
        <v>1450</v>
      </c>
      <c r="B899" s="124" t="s">
        <v>10514</v>
      </c>
      <c r="C899" s="124" t="s">
        <v>10125</v>
      </c>
      <c r="D899" s="125" t="s">
        <v>1240</v>
      </c>
    </row>
    <row r="900" spans="1:4" ht="13.5" x14ac:dyDescent="0.25">
      <c r="A900" s="124" t="s">
        <v>1452</v>
      </c>
      <c r="B900" s="124" t="s">
        <v>10515</v>
      </c>
      <c r="C900" s="124" t="s">
        <v>10125</v>
      </c>
      <c r="D900" s="125" t="s">
        <v>3363</v>
      </c>
    </row>
    <row r="901" spans="1:4" ht="13.5" x14ac:dyDescent="0.25">
      <c r="A901" s="124" t="s">
        <v>1453</v>
      </c>
      <c r="B901" s="124" t="s">
        <v>10516</v>
      </c>
      <c r="C901" s="124" t="s">
        <v>10125</v>
      </c>
      <c r="D901" s="125" t="s">
        <v>1785</v>
      </c>
    </row>
    <row r="902" spans="1:4" ht="13.5" x14ac:dyDescent="0.25">
      <c r="A902" s="124" t="s">
        <v>1455</v>
      </c>
      <c r="B902" s="124" t="s">
        <v>10517</v>
      </c>
      <c r="C902" s="124" t="s">
        <v>10125</v>
      </c>
      <c r="D902" s="125" t="s">
        <v>1615</v>
      </c>
    </row>
    <row r="903" spans="1:4" ht="13.5" x14ac:dyDescent="0.25">
      <c r="A903" s="124" t="s">
        <v>1456</v>
      </c>
      <c r="B903" s="124" t="s">
        <v>10518</v>
      </c>
      <c r="C903" s="124" t="s">
        <v>10125</v>
      </c>
      <c r="D903" s="125" t="s">
        <v>830</v>
      </c>
    </row>
    <row r="904" spans="1:4" ht="13.5" x14ac:dyDescent="0.25">
      <c r="A904" s="124" t="s">
        <v>1457</v>
      </c>
      <c r="B904" s="124" t="s">
        <v>10519</v>
      </c>
      <c r="C904" s="124" t="s">
        <v>10125</v>
      </c>
      <c r="D904" s="125" t="s">
        <v>4788</v>
      </c>
    </row>
    <row r="905" spans="1:4" ht="13.5" x14ac:dyDescent="0.25">
      <c r="A905" s="124" t="s">
        <v>1459</v>
      </c>
      <c r="B905" s="124" t="s">
        <v>10520</v>
      </c>
      <c r="C905" s="124" t="s">
        <v>10125</v>
      </c>
      <c r="D905" s="125" t="s">
        <v>611</v>
      </c>
    </row>
    <row r="906" spans="1:4" ht="13.5" x14ac:dyDescent="0.25">
      <c r="A906" s="124" t="s">
        <v>1461</v>
      </c>
      <c r="B906" s="124" t="s">
        <v>10521</v>
      </c>
      <c r="C906" s="124" t="s">
        <v>10125</v>
      </c>
      <c r="D906" s="125" t="s">
        <v>1489</v>
      </c>
    </row>
    <row r="907" spans="1:4" ht="13.5" x14ac:dyDescent="0.25">
      <c r="A907" s="124" t="s">
        <v>1463</v>
      </c>
      <c r="B907" s="124" t="s">
        <v>10522</v>
      </c>
      <c r="C907" s="124" t="s">
        <v>10125</v>
      </c>
      <c r="D907" s="125" t="s">
        <v>9075</v>
      </c>
    </row>
    <row r="908" spans="1:4" ht="13.5" x14ac:dyDescent="0.25">
      <c r="A908" s="124" t="s">
        <v>1465</v>
      </c>
      <c r="B908" s="124" t="s">
        <v>10523</v>
      </c>
      <c r="C908" s="124" t="s">
        <v>10125</v>
      </c>
      <c r="D908" s="125" t="s">
        <v>10524</v>
      </c>
    </row>
    <row r="909" spans="1:4" ht="13.5" x14ac:dyDescent="0.25">
      <c r="A909" s="124" t="s">
        <v>1466</v>
      </c>
      <c r="B909" s="124" t="s">
        <v>10525</v>
      </c>
      <c r="C909" s="124" t="s">
        <v>10125</v>
      </c>
      <c r="D909" s="125" t="s">
        <v>8901</v>
      </c>
    </row>
    <row r="910" spans="1:4" ht="13.5" x14ac:dyDescent="0.25">
      <c r="A910" s="124" t="s">
        <v>1467</v>
      </c>
      <c r="B910" s="124" t="s">
        <v>10526</v>
      </c>
      <c r="C910" s="124" t="s">
        <v>10125</v>
      </c>
      <c r="D910" s="125" t="s">
        <v>1215</v>
      </c>
    </row>
    <row r="911" spans="1:4" ht="13.5" x14ac:dyDescent="0.25">
      <c r="A911" s="124" t="s">
        <v>1469</v>
      </c>
      <c r="B911" s="124" t="s">
        <v>10527</v>
      </c>
      <c r="C911" s="124" t="s">
        <v>10125</v>
      </c>
      <c r="D911" s="125" t="s">
        <v>8473</v>
      </c>
    </row>
    <row r="912" spans="1:4" ht="13.5" x14ac:dyDescent="0.25">
      <c r="A912" s="124" t="s">
        <v>1471</v>
      </c>
      <c r="B912" s="124" t="s">
        <v>10528</v>
      </c>
      <c r="C912" s="124" t="s">
        <v>10125</v>
      </c>
      <c r="D912" s="125" t="s">
        <v>1705</v>
      </c>
    </row>
    <row r="913" spans="1:4" ht="13.5" x14ac:dyDescent="0.25">
      <c r="A913" s="124" t="s">
        <v>1472</v>
      </c>
      <c r="B913" s="124" t="s">
        <v>10529</v>
      </c>
      <c r="C913" s="124" t="s">
        <v>10125</v>
      </c>
      <c r="D913" s="125" t="s">
        <v>3621</v>
      </c>
    </row>
    <row r="914" spans="1:4" ht="13.5" x14ac:dyDescent="0.25">
      <c r="A914" s="124" t="s">
        <v>1473</v>
      </c>
      <c r="B914" s="124" t="s">
        <v>10530</v>
      </c>
      <c r="C914" s="124" t="s">
        <v>10125</v>
      </c>
      <c r="D914" s="125" t="s">
        <v>554</v>
      </c>
    </row>
    <row r="915" spans="1:4" ht="13.5" x14ac:dyDescent="0.25">
      <c r="A915" s="124" t="s">
        <v>1475</v>
      </c>
      <c r="B915" s="124" t="s">
        <v>10531</v>
      </c>
      <c r="C915" s="124" t="s">
        <v>10125</v>
      </c>
      <c r="D915" s="125" t="s">
        <v>7762</v>
      </c>
    </row>
    <row r="916" spans="1:4" ht="13.5" x14ac:dyDescent="0.25">
      <c r="A916" s="124" t="s">
        <v>1476</v>
      </c>
      <c r="B916" s="124" t="s">
        <v>10532</v>
      </c>
      <c r="C916" s="124" t="s">
        <v>10125</v>
      </c>
      <c r="D916" s="125" t="s">
        <v>4655</v>
      </c>
    </row>
    <row r="917" spans="1:4" ht="13.5" x14ac:dyDescent="0.25">
      <c r="A917" s="124" t="s">
        <v>1477</v>
      </c>
      <c r="B917" s="124" t="s">
        <v>10533</v>
      </c>
      <c r="C917" s="124" t="s">
        <v>10125</v>
      </c>
      <c r="D917" s="125" t="s">
        <v>10215</v>
      </c>
    </row>
    <row r="918" spans="1:4" ht="13.5" x14ac:dyDescent="0.25">
      <c r="A918" s="124" t="s">
        <v>1478</v>
      </c>
      <c r="B918" s="124" t="s">
        <v>10534</v>
      </c>
      <c r="C918" s="124" t="s">
        <v>10125</v>
      </c>
      <c r="D918" s="125" t="s">
        <v>2996</v>
      </c>
    </row>
    <row r="919" spans="1:4" ht="13.5" x14ac:dyDescent="0.25">
      <c r="A919" s="124" t="s">
        <v>1480</v>
      </c>
      <c r="B919" s="124" t="s">
        <v>10535</v>
      </c>
      <c r="C919" s="124" t="s">
        <v>10125</v>
      </c>
      <c r="D919" s="125" t="s">
        <v>8259</v>
      </c>
    </row>
    <row r="920" spans="1:4" ht="13.5" x14ac:dyDescent="0.25">
      <c r="A920" s="124" t="s">
        <v>1482</v>
      </c>
      <c r="B920" s="124" t="s">
        <v>10536</v>
      </c>
      <c r="C920" s="124" t="s">
        <v>10125</v>
      </c>
      <c r="D920" s="125" t="s">
        <v>1462</v>
      </c>
    </row>
    <row r="921" spans="1:4" ht="13.5" x14ac:dyDescent="0.25">
      <c r="A921" s="124" t="s">
        <v>1484</v>
      </c>
      <c r="B921" s="124" t="s">
        <v>10537</v>
      </c>
      <c r="C921" s="124" t="s">
        <v>10125</v>
      </c>
      <c r="D921" s="125" t="s">
        <v>3120</v>
      </c>
    </row>
    <row r="922" spans="1:4" ht="13.5" x14ac:dyDescent="0.25">
      <c r="A922" s="124" t="s">
        <v>1485</v>
      </c>
      <c r="B922" s="124" t="s">
        <v>10538</v>
      </c>
      <c r="C922" s="124" t="s">
        <v>10125</v>
      </c>
      <c r="D922" s="125" t="s">
        <v>8266</v>
      </c>
    </row>
    <row r="923" spans="1:4" ht="13.5" x14ac:dyDescent="0.25">
      <c r="A923" s="124" t="s">
        <v>1486</v>
      </c>
      <c r="B923" s="124" t="s">
        <v>10539</v>
      </c>
      <c r="C923" s="124" t="s">
        <v>10125</v>
      </c>
      <c r="D923" s="125" t="s">
        <v>6582</v>
      </c>
    </row>
    <row r="924" spans="1:4" ht="13.5" x14ac:dyDescent="0.25">
      <c r="A924" s="124" t="s">
        <v>1488</v>
      </c>
      <c r="B924" s="124" t="s">
        <v>10540</v>
      </c>
      <c r="C924" s="124" t="s">
        <v>10125</v>
      </c>
      <c r="D924" s="125" t="s">
        <v>1431</v>
      </c>
    </row>
    <row r="925" spans="1:4" ht="13.5" x14ac:dyDescent="0.25">
      <c r="A925" s="124" t="s">
        <v>1490</v>
      </c>
      <c r="B925" s="124" t="s">
        <v>10541</v>
      </c>
      <c r="C925" s="124" t="s">
        <v>10125</v>
      </c>
      <c r="D925" s="125" t="s">
        <v>1489</v>
      </c>
    </row>
    <row r="926" spans="1:4" ht="13.5" x14ac:dyDescent="0.25">
      <c r="A926" s="124" t="s">
        <v>1491</v>
      </c>
      <c r="B926" s="124" t="s">
        <v>10542</v>
      </c>
      <c r="C926" s="124" t="s">
        <v>10125</v>
      </c>
      <c r="D926" s="125" t="s">
        <v>10170</v>
      </c>
    </row>
    <row r="927" spans="1:4" ht="13.5" x14ac:dyDescent="0.25">
      <c r="A927" s="124" t="s">
        <v>1492</v>
      </c>
      <c r="B927" s="124" t="s">
        <v>10543</v>
      </c>
      <c r="C927" s="124" t="s">
        <v>10125</v>
      </c>
      <c r="D927" s="125" t="s">
        <v>9165</v>
      </c>
    </row>
    <row r="928" spans="1:4" ht="13.5" x14ac:dyDescent="0.25">
      <c r="A928" s="124" t="s">
        <v>1494</v>
      </c>
      <c r="B928" s="124" t="s">
        <v>10544</v>
      </c>
      <c r="C928" s="124" t="s">
        <v>10125</v>
      </c>
      <c r="D928" s="125" t="s">
        <v>695</v>
      </c>
    </row>
    <row r="929" spans="1:4" ht="13.5" x14ac:dyDescent="0.25">
      <c r="A929" s="124" t="s">
        <v>1495</v>
      </c>
      <c r="B929" s="124" t="s">
        <v>10545</v>
      </c>
      <c r="C929" s="124" t="s">
        <v>10125</v>
      </c>
      <c r="D929" s="125" t="s">
        <v>1139</v>
      </c>
    </row>
    <row r="930" spans="1:4" ht="13.5" x14ac:dyDescent="0.25">
      <c r="A930" s="124" t="s">
        <v>1496</v>
      </c>
      <c r="B930" s="124" t="s">
        <v>10546</v>
      </c>
      <c r="C930" s="124" t="s">
        <v>10125</v>
      </c>
      <c r="D930" s="125" t="s">
        <v>10547</v>
      </c>
    </row>
    <row r="931" spans="1:4" ht="13.5" x14ac:dyDescent="0.25">
      <c r="A931" s="124" t="s">
        <v>1497</v>
      </c>
      <c r="B931" s="124" t="s">
        <v>10548</v>
      </c>
      <c r="C931" s="124" t="s">
        <v>10125</v>
      </c>
      <c r="D931" s="125" t="s">
        <v>1377</v>
      </c>
    </row>
    <row r="932" spans="1:4" ht="13.5" x14ac:dyDescent="0.25">
      <c r="A932" s="124" t="s">
        <v>1498</v>
      </c>
      <c r="B932" s="124" t="s">
        <v>10549</v>
      </c>
      <c r="C932" s="124" t="s">
        <v>10125</v>
      </c>
      <c r="D932" s="125" t="s">
        <v>733</v>
      </c>
    </row>
    <row r="933" spans="1:4" ht="13.5" x14ac:dyDescent="0.25">
      <c r="A933" s="124" t="s">
        <v>1499</v>
      </c>
      <c r="B933" s="124" t="s">
        <v>10550</v>
      </c>
      <c r="C933" s="124" t="s">
        <v>10125</v>
      </c>
      <c r="D933" s="125" t="s">
        <v>1299</v>
      </c>
    </row>
    <row r="934" spans="1:4" ht="13.5" x14ac:dyDescent="0.25">
      <c r="A934" s="124" t="s">
        <v>1500</v>
      </c>
      <c r="B934" s="124" t="s">
        <v>10551</v>
      </c>
      <c r="C934" s="124" t="s">
        <v>10125</v>
      </c>
      <c r="D934" s="125" t="s">
        <v>6559</v>
      </c>
    </row>
    <row r="935" spans="1:4" ht="13.5" x14ac:dyDescent="0.25">
      <c r="A935" s="124" t="s">
        <v>1501</v>
      </c>
      <c r="B935" s="124" t="s">
        <v>10552</v>
      </c>
      <c r="C935" s="124" t="s">
        <v>10125</v>
      </c>
      <c r="D935" s="125" t="s">
        <v>10553</v>
      </c>
    </row>
    <row r="936" spans="1:4" ht="13.5" x14ac:dyDescent="0.25">
      <c r="A936" s="124" t="s">
        <v>1503</v>
      </c>
      <c r="B936" s="124" t="s">
        <v>10554</v>
      </c>
      <c r="C936" s="124" t="s">
        <v>10125</v>
      </c>
      <c r="D936" s="125" t="s">
        <v>693</v>
      </c>
    </row>
    <row r="937" spans="1:4" ht="13.5" x14ac:dyDescent="0.25">
      <c r="A937" s="124" t="s">
        <v>1505</v>
      </c>
      <c r="B937" s="124" t="s">
        <v>10555</v>
      </c>
      <c r="C937" s="124" t="s">
        <v>10125</v>
      </c>
      <c r="D937" s="125" t="s">
        <v>1377</v>
      </c>
    </row>
    <row r="938" spans="1:4" ht="13.5" x14ac:dyDescent="0.25">
      <c r="A938" s="124" t="s">
        <v>1506</v>
      </c>
      <c r="B938" s="124" t="s">
        <v>10556</v>
      </c>
      <c r="C938" s="124" t="s">
        <v>10125</v>
      </c>
      <c r="D938" s="125" t="s">
        <v>8666</v>
      </c>
    </row>
    <row r="939" spans="1:4" ht="13.5" x14ac:dyDescent="0.25">
      <c r="A939" s="124" t="s">
        <v>1508</v>
      </c>
      <c r="B939" s="124" t="s">
        <v>10557</v>
      </c>
      <c r="C939" s="124" t="s">
        <v>10125</v>
      </c>
      <c r="D939" s="125" t="s">
        <v>10558</v>
      </c>
    </row>
    <row r="940" spans="1:4" ht="13.5" x14ac:dyDescent="0.25">
      <c r="A940" s="124" t="s">
        <v>1509</v>
      </c>
      <c r="B940" s="124" t="s">
        <v>10559</v>
      </c>
      <c r="C940" s="124" t="s">
        <v>10125</v>
      </c>
      <c r="D940" s="125" t="s">
        <v>10560</v>
      </c>
    </row>
    <row r="941" spans="1:4" ht="13.5" x14ac:dyDescent="0.25">
      <c r="A941" s="124" t="s">
        <v>1510</v>
      </c>
      <c r="B941" s="124" t="s">
        <v>10561</v>
      </c>
      <c r="C941" s="124" t="s">
        <v>10125</v>
      </c>
      <c r="D941" s="125" t="s">
        <v>7742</v>
      </c>
    </row>
    <row r="942" spans="1:4" ht="13.5" x14ac:dyDescent="0.25">
      <c r="A942" s="124" t="s">
        <v>1512</v>
      </c>
      <c r="B942" s="124" t="s">
        <v>10562</v>
      </c>
      <c r="C942" s="124" t="s">
        <v>10125</v>
      </c>
      <c r="D942" s="125" t="s">
        <v>8660</v>
      </c>
    </row>
    <row r="943" spans="1:4" ht="13.5" x14ac:dyDescent="0.25">
      <c r="A943" s="124" t="s">
        <v>1513</v>
      </c>
      <c r="B943" s="124" t="s">
        <v>10563</v>
      </c>
      <c r="C943" s="124" t="s">
        <v>10125</v>
      </c>
      <c r="D943" s="125" t="s">
        <v>10564</v>
      </c>
    </row>
    <row r="944" spans="1:4" ht="13.5" x14ac:dyDescent="0.25">
      <c r="A944" s="124" t="s">
        <v>1514</v>
      </c>
      <c r="B944" s="124" t="s">
        <v>10565</v>
      </c>
      <c r="C944" s="124" t="s">
        <v>10125</v>
      </c>
      <c r="D944" s="125" t="s">
        <v>10566</v>
      </c>
    </row>
    <row r="945" spans="1:4" ht="13.5" x14ac:dyDescent="0.25">
      <c r="A945" s="124" t="s">
        <v>1515</v>
      </c>
      <c r="B945" s="124" t="s">
        <v>10567</v>
      </c>
      <c r="C945" s="124" t="s">
        <v>10125</v>
      </c>
      <c r="D945" s="125" t="s">
        <v>869</v>
      </c>
    </row>
    <row r="946" spans="1:4" ht="13.5" x14ac:dyDescent="0.25">
      <c r="A946" s="124" t="s">
        <v>1517</v>
      </c>
      <c r="B946" s="124" t="s">
        <v>10568</v>
      </c>
      <c r="C946" s="124" t="s">
        <v>10125</v>
      </c>
      <c r="D946" s="125" t="s">
        <v>1518</v>
      </c>
    </row>
    <row r="947" spans="1:4" ht="13.5" x14ac:dyDescent="0.25">
      <c r="A947" s="124" t="s">
        <v>1519</v>
      </c>
      <c r="B947" s="124" t="s">
        <v>10569</v>
      </c>
      <c r="C947" s="124" t="s">
        <v>10125</v>
      </c>
      <c r="D947" s="125" t="s">
        <v>1104</v>
      </c>
    </row>
    <row r="948" spans="1:4" ht="13.5" x14ac:dyDescent="0.25">
      <c r="A948" s="124" t="s">
        <v>1520</v>
      </c>
      <c r="B948" s="124" t="s">
        <v>10570</v>
      </c>
      <c r="C948" s="124" t="s">
        <v>10125</v>
      </c>
      <c r="D948" s="125" t="s">
        <v>1642</v>
      </c>
    </row>
    <row r="949" spans="1:4" ht="13.5" x14ac:dyDescent="0.25">
      <c r="A949" s="124" t="s">
        <v>1522</v>
      </c>
      <c r="B949" s="124" t="s">
        <v>10571</v>
      </c>
      <c r="C949" s="124" t="s">
        <v>10125</v>
      </c>
      <c r="D949" s="125" t="s">
        <v>1523</v>
      </c>
    </row>
    <row r="950" spans="1:4" ht="13.5" x14ac:dyDescent="0.25">
      <c r="A950" s="124" t="s">
        <v>1524</v>
      </c>
      <c r="B950" s="124" t="s">
        <v>10572</v>
      </c>
      <c r="C950" s="124" t="s">
        <v>10125</v>
      </c>
      <c r="D950" s="125" t="s">
        <v>1525</v>
      </c>
    </row>
    <row r="951" spans="1:4" ht="13.5" x14ac:dyDescent="0.25">
      <c r="A951" s="124" t="s">
        <v>1526</v>
      </c>
      <c r="B951" s="124" t="s">
        <v>10573</v>
      </c>
      <c r="C951" s="124" t="s">
        <v>10125</v>
      </c>
      <c r="D951" s="125" t="s">
        <v>693</v>
      </c>
    </row>
    <row r="952" spans="1:4" ht="13.5" x14ac:dyDescent="0.25">
      <c r="A952" s="124" t="s">
        <v>1527</v>
      </c>
      <c r="B952" s="124" t="s">
        <v>10574</v>
      </c>
      <c r="C952" s="124" t="s">
        <v>10125</v>
      </c>
      <c r="D952" s="125" t="s">
        <v>4675</v>
      </c>
    </row>
    <row r="953" spans="1:4" ht="13.5" x14ac:dyDescent="0.25">
      <c r="A953" s="124" t="s">
        <v>1528</v>
      </c>
      <c r="B953" s="124" t="s">
        <v>10575</v>
      </c>
      <c r="C953" s="124" t="s">
        <v>10125</v>
      </c>
      <c r="D953" s="125" t="s">
        <v>3083</v>
      </c>
    </row>
    <row r="954" spans="1:4" ht="13.5" x14ac:dyDescent="0.25">
      <c r="A954" s="124" t="s">
        <v>1529</v>
      </c>
      <c r="B954" s="124" t="s">
        <v>10576</v>
      </c>
      <c r="C954" s="124" t="s">
        <v>10125</v>
      </c>
      <c r="D954" s="125" t="s">
        <v>363</v>
      </c>
    </row>
    <row r="955" spans="1:4" ht="13.5" x14ac:dyDescent="0.25">
      <c r="A955" s="124" t="s">
        <v>1530</v>
      </c>
      <c r="B955" s="124" t="s">
        <v>10577</v>
      </c>
      <c r="C955" s="124" t="s">
        <v>10125</v>
      </c>
      <c r="D955" s="125" t="s">
        <v>4982</v>
      </c>
    </row>
    <row r="956" spans="1:4" ht="13.5" x14ac:dyDescent="0.25">
      <c r="A956" s="124" t="s">
        <v>1532</v>
      </c>
      <c r="B956" s="124" t="s">
        <v>10578</v>
      </c>
      <c r="C956" s="124" t="s">
        <v>10125</v>
      </c>
      <c r="D956" s="125" t="s">
        <v>10215</v>
      </c>
    </row>
    <row r="957" spans="1:4" ht="13.5" x14ac:dyDescent="0.25">
      <c r="A957" s="124" t="s">
        <v>1533</v>
      </c>
      <c r="B957" s="124" t="s">
        <v>10579</v>
      </c>
      <c r="C957" s="124" t="s">
        <v>10125</v>
      </c>
      <c r="D957" s="125" t="s">
        <v>1705</v>
      </c>
    </row>
    <row r="958" spans="1:4" ht="13.5" x14ac:dyDescent="0.25">
      <c r="A958" s="124" t="s">
        <v>1534</v>
      </c>
      <c r="B958" s="124" t="s">
        <v>10580</v>
      </c>
      <c r="C958" s="124" t="s">
        <v>10125</v>
      </c>
      <c r="D958" s="125" t="s">
        <v>1355</v>
      </c>
    </row>
    <row r="959" spans="1:4" ht="13.5" x14ac:dyDescent="0.25">
      <c r="A959" s="124" t="s">
        <v>1535</v>
      </c>
      <c r="B959" s="124" t="s">
        <v>10581</v>
      </c>
      <c r="C959" s="124" t="s">
        <v>10125</v>
      </c>
      <c r="D959" s="125" t="s">
        <v>1545</v>
      </c>
    </row>
    <row r="960" spans="1:4" ht="13.5" x14ac:dyDescent="0.25">
      <c r="A960" s="124" t="s">
        <v>1537</v>
      </c>
      <c r="B960" s="124" t="s">
        <v>10582</v>
      </c>
      <c r="C960" s="124" t="s">
        <v>10125</v>
      </c>
      <c r="D960" s="125" t="s">
        <v>1829</v>
      </c>
    </row>
    <row r="961" spans="1:4" ht="13.5" x14ac:dyDescent="0.25">
      <c r="A961" s="124" t="s">
        <v>1538</v>
      </c>
      <c r="B961" s="124" t="s">
        <v>10583</v>
      </c>
      <c r="C961" s="124" t="s">
        <v>10125</v>
      </c>
      <c r="D961" s="125" t="s">
        <v>1516</v>
      </c>
    </row>
    <row r="962" spans="1:4" ht="13.5" x14ac:dyDescent="0.25">
      <c r="A962" s="124" t="s">
        <v>1539</v>
      </c>
      <c r="B962" s="124" t="s">
        <v>10584</v>
      </c>
      <c r="C962" s="124" t="s">
        <v>10125</v>
      </c>
      <c r="D962" s="125" t="s">
        <v>1518</v>
      </c>
    </row>
    <row r="963" spans="1:4" ht="13.5" x14ac:dyDescent="0.25">
      <c r="A963" s="124" t="s">
        <v>1540</v>
      </c>
      <c r="B963" s="124" t="s">
        <v>10585</v>
      </c>
      <c r="C963" s="124" t="s">
        <v>10125</v>
      </c>
      <c r="D963" s="125" t="s">
        <v>869</v>
      </c>
    </row>
    <row r="964" spans="1:4" ht="13.5" x14ac:dyDescent="0.25">
      <c r="A964" s="124" t="s">
        <v>1541</v>
      </c>
      <c r="B964" s="124" t="s">
        <v>10586</v>
      </c>
      <c r="C964" s="124" t="s">
        <v>10125</v>
      </c>
      <c r="D964" s="125" t="s">
        <v>10587</v>
      </c>
    </row>
    <row r="965" spans="1:4" ht="13.5" x14ac:dyDescent="0.25">
      <c r="A965" s="124" t="s">
        <v>1542</v>
      </c>
      <c r="B965" s="124" t="s">
        <v>10588</v>
      </c>
      <c r="C965" s="124" t="s">
        <v>10125</v>
      </c>
      <c r="D965" s="125" t="s">
        <v>8399</v>
      </c>
    </row>
    <row r="966" spans="1:4" ht="13.5" x14ac:dyDescent="0.25">
      <c r="A966" s="124" t="s">
        <v>1544</v>
      </c>
      <c r="B966" s="124" t="s">
        <v>10589</v>
      </c>
      <c r="C966" s="124" t="s">
        <v>10125</v>
      </c>
      <c r="D966" s="125" t="s">
        <v>1695</v>
      </c>
    </row>
    <row r="967" spans="1:4" ht="13.5" x14ac:dyDescent="0.25">
      <c r="A967" s="124" t="s">
        <v>1546</v>
      </c>
      <c r="B967" s="124" t="s">
        <v>10590</v>
      </c>
      <c r="C967" s="124" t="s">
        <v>10125</v>
      </c>
      <c r="D967" s="125" t="s">
        <v>4912</v>
      </c>
    </row>
    <row r="968" spans="1:4" ht="13.5" x14ac:dyDescent="0.25">
      <c r="A968" s="124" t="s">
        <v>1547</v>
      </c>
      <c r="B968" s="124" t="s">
        <v>10591</v>
      </c>
      <c r="C968" s="124" t="s">
        <v>10125</v>
      </c>
      <c r="D968" s="125" t="s">
        <v>10592</v>
      </c>
    </row>
    <row r="969" spans="1:4" ht="13.5" x14ac:dyDescent="0.25">
      <c r="A969" s="124" t="s">
        <v>1548</v>
      </c>
      <c r="B969" s="124" t="s">
        <v>10593</v>
      </c>
      <c r="C969" s="124" t="s">
        <v>10125</v>
      </c>
      <c r="D969" s="125" t="s">
        <v>4154</v>
      </c>
    </row>
    <row r="970" spans="1:4" ht="13.5" x14ac:dyDescent="0.25">
      <c r="A970" s="124" t="s">
        <v>1550</v>
      </c>
      <c r="B970" s="124" t="s">
        <v>10594</v>
      </c>
      <c r="C970" s="124" t="s">
        <v>10125</v>
      </c>
      <c r="D970" s="125" t="s">
        <v>1243</v>
      </c>
    </row>
    <row r="971" spans="1:4" ht="13.5" x14ac:dyDescent="0.25">
      <c r="A971" s="124" t="s">
        <v>1551</v>
      </c>
      <c r="B971" s="124" t="s">
        <v>10595</v>
      </c>
      <c r="C971" s="124" t="s">
        <v>10125</v>
      </c>
      <c r="D971" s="125" t="s">
        <v>662</v>
      </c>
    </row>
    <row r="972" spans="1:4" ht="13.5" x14ac:dyDescent="0.25">
      <c r="A972" s="124" t="s">
        <v>1552</v>
      </c>
      <c r="B972" s="124" t="s">
        <v>10596</v>
      </c>
      <c r="C972" s="124" t="s">
        <v>10125</v>
      </c>
      <c r="D972" s="125" t="s">
        <v>1638</v>
      </c>
    </row>
    <row r="973" spans="1:4" ht="13.5" x14ac:dyDescent="0.25">
      <c r="A973" s="124" t="s">
        <v>1553</v>
      </c>
      <c r="B973" s="124" t="s">
        <v>10597</v>
      </c>
      <c r="C973" s="124" t="s">
        <v>10125</v>
      </c>
      <c r="D973" s="125" t="s">
        <v>10598</v>
      </c>
    </row>
    <row r="974" spans="1:4" ht="13.5" x14ac:dyDescent="0.25">
      <c r="A974" s="124" t="s">
        <v>1555</v>
      </c>
      <c r="B974" s="124" t="s">
        <v>10599</v>
      </c>
      <c r="C974" s="124" t="s">
        <v>10125</v>
      </c>
      <c r="D974" s="125" t="s">
        <v>665</v>
      </c>
    </row>
    <row r="975" spans="1:4" ht="13.5" x14ac:dyDescent="0.25">
      <c r="A975" s="124" t="s">
        <v>1557</v>
      </c>
      <c r="B975" s="124" t="s">
        <v>10600</v>
      </c>
      <c r="C975" s="124" t="s">
        <v>10125</v>
      </c>
      <c r="D975" s="125" t="s">
        <v>1282</v>
      </c>
    </row>
    <row r="976" spans="1:4" ht="13.5" x14ac:dyDescent="0.25">
      <c r="A976" s="124" t="s">
        <v>1559</v>
      </c>
      <c r="B976" s="124" t="s">
        <v>10601</v>
      </c>
      <c r="C976" s="124" t="s">
        <v>10125</v>
      </c>
      <c r="D976" s="125" t="s">
        <v>365</v>
      </c>
    </row>
    <row r="977" spans="1:4" ht="13.5" x14ac:dyDescent="0.25">
      <c r="A977" s="124" t="s">
        <v>1561</v>
      </c>
      <c r="B977" s="124" t="s">
        <v>10602</v>
      </c>
      <c r="C977" s="124" t="s">
        <v>10125</v>
      </c>
      <c r="D977" s="125" t="s">
        <v>10603</v>
      </c>
    </row>
    <row r="978" spans="1:4" ht="13.5" x14ac:dyDescent="0.25">
      <c r="A978" s="124" t="s">
        <v>1563</v>
      </c>
      <c r="B978" s="124" t="s">
        <v>10604</v>
      </c>
      <c r="C978" s="124" t="s">
        <v>10125</v>
      </c>
      <c r="D978" s="125" t="s">
        <v>10423</v>
      </c>
    </row>
    <row r="979" spans="1:4" ht="13.5" x14ac:dyDescent="0.25">
      <c r="A979" s="124" t="s">
        <v>1564</v>
      </c>
      <c r="B979" s="124" t="s">
        <v>10605</v>
      </c>
      <c r="C979" s="124" t="s">
        <v>10125</v>
      </c>
      <c r="D979" s="125" t="s">
        <v>1024</v>
      </c>
    </row>
    <row r="980" spans="1:4" ht="13.5" x14ac:dyDescent="0.25">
      <c r="A980" s="124" t="s">
        <v>1565</v>
      </c>
      <c r="B980" s="124" t="s">
        <v>10606</v>
      </c>
      <c r="C980" s="124" t="s">
        <v>10125</v>
      </c>
      <c r="D980" s="125" t="s">
        <v>687</v>
      </c>
    </row>
    <row r="981" spans="1:4" ht="13.5" x14ac:dyDescent="0.25">
      <c r="A981" s="124" t="s">
        <v>1566</v>
      </c>
      <c r="B981" s="124" t="s">
        <v>10607</v>
      </c>
      <c r="C981" s="124" t="s">
        <v>10125</v>
      </c>
      <c r="D981" s="125" t="s">
        <v>775</v>
      </c>
    </row>
    <row r="982" spans="1:4" ht="13.5" x14ac:dyDescent="0.25">
      <c r="A982" s="124" t="s">
        <v>1567</v>
      </c>
      <c r="B982" s="124" t="s">
        <v>10608</v>
      </c>
      <c r="C982" s="124" t="s">
        <v>10125</v>
      </c>
      <c r="D982" s="125" t="s">
        <v>10609</v>
      </c>
    </row>
    <row r="983" spans="1:4" ht="13.5" x14ac:dyDescent="0.25">
      <c r="A983" s="124" t="s">
        <v>1569</v>
      </c>
      <c r="B983" s="124" t="s">
        <v>10610</v>
      </c>
      <c r="C983" s="124" t="s">
        <v>10125</v>
      </c>
      <c r="D983" s="125" t="s">
        <v>1570</v>
      </c>
    </row>
    <row r="984" spans="1:4" ht="13.5" x14ac:dyDescent="0.25">
      <c r="A984" s="124" t="s">
        <v>1571</v>
      </c>
      <c r="B984" s="124" t="s">
        <v>10611</v>
      </c>
      <c r="C984" s="124" t="s">
        <v>10125</v>
      </c>
      <c r="D984" s="125" t="s">
        <v>815</v>
      </c>
    </row>
    <row r="985" spans="1:4" ht="13.5" x14ac:dyDescent="0.25">
      <c r="A985" s="124" t="s">
        <v>1572</v>
      </c>
      <c r="B985" s="124" t="s">
        <v>10612</v>
      </c>
      <c r="C985" s="124" t="s">
        <v>10125</v>
      </c>
      <c r="D985" s="125" t="s">
        <v>1573</v>
      </c>
    </row>
    <row r="986" spans="1:4" ht="13.5" x14ac:dyDescent="0.25">
      <c r="A986" s="124" t="s">
        <v>1574</v>
      </c>
      <c r="B986" s="124" t="s">
        <v>10613</v>
      </c>
      <c r="C986" s="124" t="s">
        <v>10125</v>
      </c>
      <c r="D986" s="125" t="s">
        <v>618</v>
      </c>
    </row>
    <row r="987" spans="1:4" ht="13.5" x14ac:dyDescent="0.25">
      <c r="A987" s="124" t="s">
        <v>1576</v>
      </c>
      <c r="B987" s="124" t="s">
        <v>10614</v>
      </c>
      <c r="C987" s="124" t="s">
        <v>10125</v>
      </c>
      <c r="D987" s="125" t="s">
        <v>1299</v>
      </c>
    </row>
    <row r="988" spans="1:4" ht="13.5" x14ac:dyDescent="0.25">
      <c r="A988" s="124" t="s">
        <v>1577</v>
      </c>
      <c r="B988" s="124" t="s">
        <v>10615</v>
      </c>
      <c r="C988" s="124" t="s">
        <v>10125</v>
      </c>
      <c r="D988" s="125" t="s">
        <v>1024</v>
      </c>
    </row>
    <row r="989" spans="1:4" ht="13.5" x14ac:dyDescent="0.25">
      <c r="A989" s="124" t="s">
        <v>1578</v>
      </c>
      <c r="B989" s="124" t="s">
        <v>10616</v>
      </c>
      <c r="C989" s="124" t="s">
        <v>10125</v>
      </c>
      <c r="D989" s="125" t="s">
        <v>949</v>
      </c>
    </row>
    <row r="990" spans="1:4" ht="13.5" x14ac:dyDescent="0.25">
      <c r="A990" s="124" t="s">
        <v>1579</v>
      </c>
      <c r="B990" s="124" t="s">
        <v>10617</v>
      </c>
      <c r="C990" s="124" t="s">
        <v>10125</v>
      </c>
      <c r="D990" s="125" t="s">
        <v>1580</v>
      </c>
    </row>
    <row r="991" spans="1:4" ht="13.5" x14ac:dyDescent="0.25">
      <c r="A991" s="124" t="s">
        <v>1581</v>
      </c>
      <c r="B991" s="124" t="s">
        <v>10618</v>
      </c>
      <c r="C991" s="124" t="s">
        <v>10125</v>
      </c>
      <c r="D991" s="125" t="s">
        <v>1582</v>
      </c>
    </row>
    <row r="992" spans="1:4" ht="13.5" x14ac:dyDescent="0.25">
      <c r="A992" s="124" t="s">
        <v>1583</v>
      </c>
      <c r="B992" s="124" t="s">
        <v>10619</v>
      </c>
      <c r="C992" s="124" t="s">
        <v>10125</v>
      </c>
      <c r="D992" s="125" t="s">
        <v>1584</v>
      </c>
    </row>
    <row r="993" spans="1:4" ht="13.5" x14ac:dyDescent="0.25">
      <c r="A993" s="124" t="s">
        <v>1585</v>
      </c>
      <c r="B993" s="124" t="s">
        <v>10620</v>
      </c>
      <c r="C993" s="124" t="s">
        <v>10125</v>
      </c>
      <c r="D993" s="125" t="s">
        <v>10621</v>
      </c>
    </row>
    <row r="994" spans="1:4" ht="13.5" x14ac:dyDescent="0.25">
      <c r="A994" s="124" t="s">
        <v>1586</v>
      </c>
      <c r="B994" s="124" t="s">
        <v>10622</v>
      </c>
      <c r="C994" s="124" t="s">
        <v>10125</v>
      </c>
      <c r="D994" s="125" t="s">
        <v>1106</v>
      </c>
    </row>
    <row r="995" spans="1:4" ht="13.5" x14ac:dyDescent="0.25">
      <c r="A995" s="124" t="s">
        <v>1587</v>
      </c>
      <c r="B995" s="124" t="s">
        <v>10623</v>
      </c>
      <c r="C995" s="124" t="s">
        <v>10125</v>
      </c>
      <c r="D995" s="125" t="s">
        <v>1104</v>
      </c>
    </row>
    <row r="996" spans="1:4" ht="13.5" x14ac:dyDescent="0.25">
      <c r="A996" s="124" t="s">
        <v>1588</v>
      </c>
      <c r="B996" s="124" t="s">
        <v>10624</v>
      </c>
      <c r="C996" s="124" t="s">
        <v>10125</v>
      </c>
      <c r="D996" s="125" t="s">
        <v>798</v>
      </c>
    </row>
    <row r="997" spans="1:4" ht="13.5" x14ac:dyDescent="0.25">
      <c r="A997" s="124" t="s">
        <v>1589</v>
      </c>
      <c r="B997" s="124" t="s">
        <v>10625</v>
      </c>
      <c r="C997" s="124" t="s">
        <v>10125</v>
      </c>
      <c r="D997" s="125" t="s">
        <v>6954</v>
      </c>
    </row>
    <row r="998" spans="1:4" ht="13.5" x14ac:dyDescent="0.25">
      <c r="A998" s="124" t="s">
        <v>1591</v>
      </c>
      <c r="B998" s="124" t="s">
        <v>10626</v>
      </c>
      <c r="C998" s="124" t="s">
        <v>10125</v>
      </c>
      <c r="D998" s="125" t="s">
        <v>822</v>
      </c>
    </row>
    <row r="999" spans="1:4" ht="13.5" x14ac:dyDescent="0.25">
      <c r="A999" s="124" t="s">
        <v>1592</v>
      </c>
      <c r="B999" s="124" t="s">
        <v>10627</v>
      </c>
      <c r="C999" s="124" t="s">
        <v>10125</v>
      </c>
      <c r="D999" s="125" t="s">
        <v>1327</v>
      </c>
    </row>
    <row r="1000" spans="1:4" ht="13.5" x14ac:dyDescent="0.25">
      <c r="A1000" s="124" t="s">
        <v>1593</v>
      </c>
      <c r="B1000" s="124" t="s">
        <v>10628</v>
      </c>
      <c r="C1000" s="124" t="s">
        <v>10125</v>
      </c>
      <c r="D1000" s="125" t="s">
        <v>6575</v>
      </c>
    </row>
    <row r="1001" spans="1:4" ht="13.5" x14ac:dyDescent="0.25">
      <c r="A1001" s="124" t="s">
        <v>1595</v>
      </c>
      <c r="B1001" s="124" t="s">
        <v>10629</v>
      </c>
      <c r="C1001" s="124" t="s">
        <v>10125</v>
      </c>
      <c r="D1001" s="125" t="s">
        <v>5109</v>
      </c>
    </row>
    <row r="1002" spans="1:4" ht="13.5" x14ac:dyDescent="0.25">
      <c r="A1002" s="124" t="s">
        <v>1597</v>
      </c>
      <c r="B1002" s="124" t="s">
        <v>10630</v>
      </c>
      <c r="C1002" s="124" t="s">
        <v>10125</v>
      </c>
      <c r="D1002" s="125" t="s">
        <v>8029</v>
      </c>
    </row>
    <row r="1003" spans="1:4" ht="13.5" x14ac:dyDescent="0.25">
      <c r="A1003" s="124" t="s">
        <v>1599</v>
      </c>
      <c r="B1003" s="124" t="s">
        <v>10631</v>
      </c>
      <c r="C1003" s="124" t="s">
        <v>10125</v>
      </c>
      <c r="D1003" s="125" t="s">
        <v>1345</v>
      </c>
    </row>
    <row r="1004" spans="1:4" ht="13.5" x14ac:dyDescent="0.25">
      <c r="A1004" s="124" t="s">
        <v>1601</v>
      </c>
      <c r="B1004" s="124" t="s">
        <v>10632</v>
      </c>
      <c r="C1004" s="124" t="s">
        <v>10125</v>
      </c>
      <c r="D1004" s="125" t="s">
        <v>8819</v>
      </c>
    </row>
    <row r="1005" spans="1:4" ht="13.5" x14ac:dyDescent="0.25">
      <c r="A1005" s="124" t="s">
        <v>1603</v>
      </c>
      <c r="B1005" s="124" t="s">
        <v>10633</v>
      </c>
      <c r="C1005" s="124" t="s">
        <v>10125</v>
      </c>
      <c r="D1005" s="125" t="s">
        <v>4118</v>
      </c>
    </row>
    <row r="1006" spans="1:4" ht="13.5" x14ac:dyDescent="0.25">
      <c r="A1006" s="124" t="s">
        <v>1605</v>
      </c>
      <c r="B1006" s="124" t="s">
        <v>10634</v>
      </c>
      <c r="C1006" s="124" t="s">
        <v>10125</v>
      </c>
      <c r="D1006" s="125" t="s">
        <v>7745</v>
      </c>
    </row>
    <row r="1007" spans="1:4" ht="13.5" x14ac:dyDescent="0.25">
      <c r="A1007" s="124" t="s">
        <v>1606</v>
      </c>
      <c r="B1007" s="124" t="s">
        <v>10635</v>
      </c>
      <c r="C1007" s="124" t="s">
        <v>10125</v>
      </c>
      <c r="D1007" s="125" t="s">
        <v>1516</v>
      </c>
    </row>
    <row r="1008" spans="1:4" ht="13.5" x14ac:dyDescent="0.25">
      <c r="A1008" s="124" t="s">
        <v>1607</v>
      </c>
      <c r="B1008" s="124" t="s">
        <v>10636</v>
      </c>
      <c r="C1008" s="124" t="s">
        <v>10125</v>
      </c>
      <c r="D1008" s="125" t="s">
        <v>820</v>
      </c>
    </row>
    <row r="1009" spans="1:4" ht="13.5" x14ac:dyDescent="0.25">
      <c r="A1009" s="124" t="s">
        <v>1608</v>
      </c>
      <c r="B1009" s="124" t="s">
        <v>10637</v>
      </c>
      <c r="C1009" s="124" t="s">
        <v>10125</v>
      </c>
      <c r="D1009" s="125" t="s">
        <v>1483</v>
      </c>
    </row>
    <row r="1010" spans="1:4" ht="13.5" x14ac:dyDescent="0.25">
      <c r="A1010" s="124" t="s">
        <v>1609</v>
      </c>
      <c r="B1010" s="124" t="s">
        <v>10638</v>
      </c>
      <c r="C1010" s="124" t="s">
        <v>10125</v>
      </c>
      <c r="D1010" s="125" t="s">
        <v>10639</v>
      </c>
    </row>
    <row r="1011" spans="1:4" ht="13.5" x14ac:dyDescent="0.25">
      <c r="A1011" s="124" t="s">
        <v>1611</v>
      </c>
      <c r="B1011" s="124" t="s">
        <v>10640</v>
      </c>
      <c r="C1011" s="124" t="s">
        <v>10125</v>
      </c>
      <c r="D1011" s="125" t="s">
        <v>9085</v>
      </c>
    </row>
    <row r="1012" spans="1:4" ht="13.5" x14ac:dyDescent="0.25">
      <c r="A1012" s="124" t="s">
        <v>1612</v>
      </c>
      <c r="B1012" s="124" t="s">
        <v>10641</v>
      </c>
      <c r="C1012" s="124" t="s">
        <v>10125</v>
      </c>
      <c r="D1012" s="125" t="s">
        <v>10642</v>
      </c>
    </row>
    <row r="1013" spans="1:4" ht="13.5" x14ac:dyDescent="0.25">
      <c r="A1013" s="124" t="s">
        <v>1613</v>
      </c>
      <c r="B1013" s="124" t="s">
        <v>10643</v>
      </c>
      <c r="C1013" s="124" t="s">
        <v>10125</v>
      </c>
      <c r="D1013" s="125" t="s">
        <v>10644</v>
      </c>
    </row>
    <row r="1014" spans="1:4" ht="13.5" x14ac:dyDescent="0.25">
      <c r="A1014" s="124" t="s">
        <v>1614</v>
      </c>
      <c r="B1014" s="124" t="s">
        <v>10645</v>
      </c>
      <c r="C1014" s="124" t="s">
        <v>10125</v>
      </c>
      <c r="D1014" s="125" t="s">
        <v>8979</v>
      </c>
    </row>
    <row r="1015" spans="1:4" ht="13.5" x14ac:dyDescent="0.25">
      <c r="A1015" s="124" t="s">
        <v>1616</v>
      </c>
      <c r="B1015" s="124" t="s">
        <v>10646</v>
      </c>
      <c r="C1015" s="124" t="s">
        <v>10125</v>
      </c>
      <c r="D1015" s="125" t="s">
        <v>10553</v>
      </c>
    </row>
    <row r="1016" spans="1:4" ht="13.5" x14ac:dyDescent="0.25">
      <c r="A1016" s="124" t="s">
        <v>1617</v>
      </c>
      <c r="B1016" s="124" t="s">
        <v>10647</v>
      </c>
      <c r="C1016" s="124" t="s">
        <v>10125</v>
      </c>
      <c r="D1016" s="125" t="s">
        <v>693</v>
      </c>
    </row>
    <row r="1017" spans="1:4" ht="13.5" x14ac:dyDescent="0.25">
      <c r="A1017" s="124" t="s">
        <v>1618</v>
      </c>
      <c r="B1017" s="124" t="s">
        <v>10648</v>
      </c>
      <c r="C1017" s="124" t="s">
        <v>10125</v>
      </c>
      <c r="D1017" s="125" t="s">
        <v>1377</v>
      </c>
    </row>
    <row r="1018" spans="1:4" ht="13.5" x14ac:dyDescent="0.25">
      <c r="A1018" s="124" t="s">
        <v>1619</v>
      </c>
      <c r="B1018" s="124" t="s">
        <v>10649</v>
      </c>
      <c r="C1018" s="124" t="s">
        <v>10125</v>
      </c>
      <c r="D1018" s="125" t="s">
        <v>8666</v>
      </c>
    </row>
    <row r="1019" spans="1:4" ht="13.5" x14ac:dyDescent="0.25">
      <c r="A1019" s="124" t="s">
        <v>1620</v>
      </c>
      <c r="B1019" s="124" t="s">
        <v>10650</v>
      </c>
      <c r="C1019" s="124" t="s">
        <v>10125</v>
      </c>
      <c r="D1019" s="125" t="s">
        <v>10170</v>
      </c>
    </row>
    <row r="1020" spans="1:4" ht="13.5" x14ac:dyDescent="0.25">
      <c r="A1020" s="124" t="s">
        <v>1621</v>
      </c>
      <c r="B1020" s="124" t="s">
        <v>10651</v>
      </c>
      <c r="C1020" s="124" t="s">
        <v>10125</v>
      </c>
      <c r="D1020" s="125" t="s">
        <v>9082</v>
      </c>
    </row>
    <row r="1021" spans="1:4" ht="13.5" x14ac:dyDescent="0.25">
      <c r="A1021" s="124" t="s">
        <v>1623</v>
      </c>
      <c r="B1021" s="124" t="s">
        <v>10652</v>
      </c>
      <c r="C1021" s="124" t="s">
        <v>10125</v>
      </c>
      <c r="D1021" s="125" t="s">
        <v>1299</v>
      </c>
    </row>
    <row r="1022" spans="1:4" ht="13.5" x14ac:dyDescent="0.25">
      <c r="A1022" s="124" t="s">
        <v>1624</v>
      </c>
      <c r="B1022" s="124" t="s">
        <v>10653</v>
      </c>
      <c r="C1022" s="124" t="s">
        <v>10125</v>
      </c>
      <c r="D1022" s="125" t="s">
        <v>3051</v>
      </c>
    </row>
    <row r="1023" spans="1:4" ht="13.5" x14ac:dyDescent="0.25">
      <c r="A1023" s="124" t="s">
        <v>1625</v>
      </c>
      <c r="B1023" s="124" t="s">
        <v>10654</v>
      </c>
      <c r="C1023" s="124" t="s">
        <v>10125</v>
      </c>
      <c r="D1023" s="125" t="s">
        <v>10240</v>
      </c>
    </row>
    <row r="1024" spans="1:4" ht="13.5" x14ac:dyDescent="0.25">
      <c r="A1024" s="124" t="s">
        <v>1626</v>
      </c>
      <c r="B1024" s="124" t="s">
        <v>10655</v>
      </c>
      <c r="C1024" s="124" t="s">
        <v>10125</v>
      </c>
      <c r="D1024" s="125" t="s">
        <v>1024</v>
      </c>
    </row>
    <row r="1025" spans="1:4" ht="13.5" x14ac:dyDescent="0.25">
      <c r="A1025" s="124" t="s">
        <v>1627</v>
      </c>
      <c r="B1025" s="124" t="s">
        <v>10656</v>
      </c>
      <c r="C1025" s="124" t="s">
        <v>10125</v>
      </c>
      <c r="D1025" s="125" t="s">
        <v>1516</v>
      </c>
    </row>
    <row r="1026" spans="1:4" ht="13.5" x14ac:dyDescent="0.25">
      <c r="A1026" s="124" t="s">
        <v>1628</v>
      </c>
      <c r="B1026" s="124" t="s">
        <v>10657</v>
      </c>
      <c r="C1026" s="124" t="s">
        <v>10125</v>
      </c>
      <c r="D1026" s="125" t="s">
        <v>955</v>
      </c>
    </row>
    <row r="1027" spans="1:4" ht="13.5" x14ac:dyDescent="0.25">
      <c r="A1027" s="124" t="s">
        <v>1629</v>
      </c>
      <c r="B1027" s="124" t="s">
        <v>10658</v>
      </c>
      <c r="C1027" s="124" t="s">
        <v>10125</v>
      </c>
      <c r="D1027" s="125" t="s">
        <v>6376</v>
      </c>
    </row>
    <row r="1028" spans="1:4" ht="13.5" x14ac:dyDescent="0.25">
      <c r="A1028" s="124" t="s">
        <v>1631</v>
      </c>
      <c r="B1028" s="124" t="s">
        <v>10659</v>
      </c>
      <c r="C1028" s="124" t="s">
        <v>10125</v>
      </c>
      <c r="D1028" s="125" t="s">
        <v>1343</v>
      </c>
    </row>
    <row r="1029" spans="1:4" ht="13.5" x14ac:dyDescent="0.25">
      <c r="A1029" s="124" t="s">
        <v>1633</v>
      </c>
      <c r="B1029" s="124" t="s">
        <v>10660</v>
      </c>
      <c r="C1029" s="124" t="s">
        <v>10125</v>
      </c>
      <c r="D1029" s="125" t="s">
        <v>1208</v>
      </c>
    </row>
    <row r="1030" spans="1:4" ht="13.5" x14ac:dyDescent="0.25">
      <c r="A1030" s="124" t="s">
        <v>1634</v>
      </c>
      <c r="B1030" s="124" t="s">
        <v>10661</v>
      </c>
      <c r="C1030" s="124" t="s">
        <v>10125</v>
      </c>
      <c r="D1030" s="125" t="s">
        <v>1361</v>
      </c>
    </row>
    <row r="1031" spans="1:4" ht="13.5" x14ac:dyDescent="0.25">
      <c r="A1031" s="124" t="s">
        <v>1636</v>
      </c>
      <c r="B1031" s="124" t="s">
        <v>10662</v>
      </c>
      <c r="C1031" s="124" t="s">
        <v>10125</v>
      </c>
      <c r="D1031" s="125" t="s">
        <v>1319</v>
      </c>
    </row>
    <row r="1032" spans="1:4" ht="13.5" x14ac:dyDescent="0.25">
      <c r="A1032" s="124" t="s">
        <v>1637</v>
      </c>
      <c r="B1032" s="124" t="s">
        <v>10663</v>
      </c>
      <c r="C1032" s="124" t="s">
        <v>10125</v>
      </c>
      <c r="D1032" s="125" t="s">
        <v>1036</v>
      </c>
    </row>
    <row r="1033" spans="1:4" ht="13.5" x14ac:dyDescent="0.25">
      <c r="A1033" s="124" t="s">
        <v>1639</v>
      </c>
      <c r="B1033" s="124" t="s">
        <v>10664</v>
      </c>
      <c r="C1033" s="124" t="s">
        <v>10125</v>
      </c>
      <c r="D1033" s="125" t="s">
        <v>1067</v>
      </c>
    </row>
    <row r="1034" spans="1:4" ht="13.5" x14ac:dyDescent="0.25">
      <c r="A1034" s="124" t="s">
        <v>1641</v>
      </c>
      <c r="B1034" s="124" t="s">
        <v>10665</v>
      </c>
      <c r="C1034" s="124" t="s">
        <v>10125</v>
      </c>
      <c r="D1034" s="125" t="s">
        <v>1418</v>
      </c>
    </row>
    <row r="1035" spans="1:4" ht="13.5" x14ac:dyDescent="0.25">
      <c r="A1035" s="124" t="s">
        <v>1643</v>
      </c>
      <c r="B1035" s="124" t="s">
        <v>10666</v>
      </c>
      <c r="C1035" s="124" t="s">
        <v>10125</v>
      </c>
      <c r="D1035" s="125" t="s">
        <v>10667</v>
      </c>
    </row>
    <row r="1036" spans="1:4" ht="13.5" x14ac:dyDescent="0.25">
      <c r="A1036" s="124" t="s">
        <v>1644</v>
      </c>
      <c r="B1036" s="124" t="s">
        <v>10668</v>
      </c>
      <c r="C1036" s="124" t="s">
        <v>10125</v>
      </c>
      <c r="D1036" s="125" t="s">
        <v>10669</v>
      </c>
    </row>
    <row r="1037" spans="1:4" ht="13.5" x14ac:dyDescent="0.25">
      <c r="A1037" s="124" t="s">
        <v>1646</v>
      </c>
      <c r="B1037" s="124" t="s">
        <v>10670</v>
      </c>
      <c r="C1037" s="124" t="s">
        <v>10125</v>
      </c>
      <c r="D1037" s="125" t="s">
        <v>10671</v>
      </c>
    </row>
    <row r="1038" spans="1:4" ht="13.5" x14ac:dyDescent="0.25">
      <c r="A1038" s="124" t="s">
        <v>1648</v>
      </c>
      <c r="B1038" s="124" t="s">
        <v>10672</v>
      </c>
      <c r="C1038" s="124" t="s">
        <v>10125</v>
      </c>
      <c r="D1038" s="125" t="s">
        <v>10673</v>
      </c>
    </row>
    <row r="1039" spans="1:4" ht="13.5" x14ac:dyDescent="0.25">
      <c r="A1039" s="124" t="s">
        <v>1650</v>
      </c>
      <c r="B1039" s="124" t="s">
        <v>10674</v>
      </c>
      <c r="C1039" s="124" t="s">
        <v>10125</v>
      </c>
      <c r="D1039" s="125" t="s">
        <v>10675</v>
      </c>
    </row>
    <row r="1040" spans="1:4" ht="13.5" x14ac:dyDescent="0.25">
      <c r="A1040" s="124" t="s">
        <v>1651</v>
      </c>
      <c r="B1040" s="124" t="s">
        <v>10676</v>
      </c>
      <c r="C1040" s="124" t="s">
        <v>10125</v>
      </c>
      <c r="D1040" s="125" t="s">
        <v>4558</v>
      </c>
    </row>
    <row r="1041" spans="1:4" ht="13.5" x14ac:dyDescent="0.25">
      <c r="A1041" s="124" t="s">
        <v>1652</v>
      </c>
      <c r="B1041" s="124" t="s">
        <v>10677</v>
      </c>
      <c r="C1041" s="124" t="s">
        <v>10125</v>
      </c>
      <c r="D1041" s="125" t="s">
        <v>8257</v>
      </c>
    </row>
    <row r="1042" spans="1:4" ht="13.5" x14ac:dyDescent="0.25">
      <c r="A1042" s="124" t="s">
        <v>1654</v>
      </c>
      <c r="B1042" s="124" t="s">
        <v>10678</v>
      </c>
      <c r="C1042" s="124" t="s">
        <v>10125</v>
      </c>
      <c r="D1042" s="125" t="s">
        <v>4803</v>
      </c>
    </row>
    <row r="1043" spans="1:4" ht="13.5" x14ac:dyDescent="0.25">
      <c r="A1043" s="124" t="s">
        <v>1655</v>
      </c>
      <c r="B1043" s="124" t="s">
        <v>10679</v>
      </c>
      <c r="C1043" s="124" t="s">
        <v>10125</v>
      </c>
      <c r="D1043" s="125" t="s">
        <v>2346</v>
      </c>
    </row>
    <row r="1044" spans="1:4" ht="13.5" x14ac:dyDescent="0.25">
      <c r="A1044" s="124" t="s">
        <v>1656</v>
      </c>
      <c r="B1044" s="124" t="s">
        <v>10680</v>
      </c>
      <c r="C1044" s="124" t="s">
        <v>10125</v>
      </c>
      <c r="D1044" s="125" t="s">
        <v>7930</v>
      </c>
    </row>
    <row r="1045" spans="1:4" ht="13.5" x14ac:dyDescent="0.25">
      <c r="A1045" s="124" t="s">
        <v>1657</v>
      </c>
      <c r="B1045" s="124" t="s">
        <v>10681</v>
      </c>
      <c r="C1045" s="124" t="s">
        <v>10125</v>
      </c>
      <c r="D1045" s="125" t="s">
        <v>1024</v>
      </c>
    </row>
    <row r="1046" spans="1:4" ht="13.5" x14ac:dyDescent="0.25">
      <c r="A1046" s="124" t="s">
        <v>1658</v>
      </c>
      <c r="B1046" s="124" t="s">
        <v>10682</v>
      </c>
      <c r="C1046" s="124" t="s">
        <v>10125</v>
      </c>
      <c r="D1046" s="125" t="s">
        <v>1659</v>
      </c>
    </row>
    <row r="1047" spans="1:4" ht="13.5" x14ac:dyDescent="0.25">
      <c r="A1047" s="124" t="s">
        <v>1660</v>
      </c>
      <c r="B1047" s="124" t="s">
        <v>10683</v>
      </c>
      <c r="C1047" s="124" t="s">
        <v>10125</v>
      </c>
      <c r="D1047" s="125" t="s">
        <v>1661</v>
      </c>
    </row>
    <row r="1048" spans="1:4" ht="13.5" x14ac:dyDescent="0.25">
      <c r="A1048" s="124" t="s">
        <v>1662</v>
      </c>
      <c r="B1048" s="124" t="s">
        <v>10684</v>
      </c>
      <c r="C1048" s="124" t="s">
        <v>10125</v>
      </c>
      <c r="D1048" s="125" t="s">
        <v>2874</v>
      </c>
    </row>
    <row r="1049" spans="1:4" ht="13.5" x14ac:dyDescent="0.25">
      <c r="A1049" s="124" t="s">
        <v>1664</v>
      </c>
      <c r="B1049" s="124" t="s">
        <v>10685</v>
      </c>
      <c r="C1049" s="124" t="s">
        <v>10125</v>
      </c>
      <c r="D1049" s="125" t="s">
        <v>3490</v>
      </c>
    </row>
    <row r="1050" spans="1:4" ht="13.5" x14ac:dyDescent="0.25">
      <c r="A1050" s="124" t="s">
        <v>1666</v>
      </c>
      <c r="B1050" s="124" t="s">
        <v>10686</v>
      </c>
      <c r="C1050" s="124" t="s">
        <v>10125</v>
      </c>
      <c r="D1050" s="125" t="s">
        <v>10687</v>
      </c>
    </row>
    <row r="1051" spans="1:4" ht="13.5" x14ac:dyDescent="0.25">
      <c r="A1051" s="124" t="s">
        <v>1668</v>
      </c>
      <c r="B1051" s="124" t="s">
        <v>10688</v>
      </c>
      <c r="C1051" s="124" t="s">
        <v>10125</v>
      </c>
      <c r="D1051" s="125" t="s">
        <v>1669</v>
      </c>
    </row>
    <row r="1052" spans="1:4" ht="13.5" x14ac:dyDescent="0.25">
      <c r="A1052" s="124" t="s">
        <v>1670</v>
      </c>
      <c r="B1052" s="124" t="s">
        <v>10689</v>
      </c>
      <c r="C1052" s="124" t="s">
        <v>10125</v>
      </c>
      <c r="D1052" s="125" t="s">
        <v>1671</v>
      </c>
    </row>
    <row r="1053" spans="1:4" ht="13.5" x14ac:dyDescent="0.25">
      <c r="A1053" s="124" t="s">
        <v>1672</v>
      </c>
      <c r="B1053" s="124" t="s">
        <v>10690</v>
      </c>
      <c r="C1053" s="124" t="s">
        <v>10125</v>
      </c>
      <c r="D1053" s="125" t="s">
        <v>1673</v>
      </c>
    </row>
    <row r="1054" spans="1:4" ht="13.5" x14ac:dyDescent="0.25">
      <c r="A1054" s="124" t="s">
        <v>1674</v>
      </c>
      <c r="B1054" s="124" t="s">
        <v>10691</v>
      </c>
      <c r="C1054" s="124" t="s">
        <v>10125</v>
      </c>
      <c r="D1054" s="125" t="s">
        <v>9069</v>
      </c>
    </row>
    <row r="1055" spans="1:4" ht="13.5" x14ac:dyDescent="0.25">
      <c r="A1055" s="124" t="s">
        <v>1675</v>
      </c>
      <c r="B1055" s="124" t="s">
        <v>10692</v>
      </c>
      <c r="C1055" s="124" t="s">
        <v>10125</v>
      </c>
      <c r="D1055" s="125" t="s">
        <v>1676</v>
      </c>
    </row>
    <row r="1056" spans="1:4" ht="13.5" x14ac:dyDescent="0.25">
      <c r="A1056" s="124" t="s">
        <v>1677</v>
      </c>
      <c r="B1056" s="124" t="s">
        <v>10693</v>
      </c>
      <c r="C1056" s="124" t="s">
        <v>10125</v>
      </c>
      <c r="D1056" s="125" t="s">
        <v>1678</v>
      </c>
    </row>
    <row r="1057" spans="1:4" ht="13.5" x14ac:dyDescent="0.25">
      <c r="A1057" s="124" t="s">
        <v>1679</v>
      </c>
      <c r="B1057" s="124" t="s">
        <v>10694</v>
      </c>
      <c r="C1057" s="124" t="s">
        <v>10125</v>
      </c>
      <c r="D1057" s="125" t="s">
        <v>1680</v>
      </c>
    </row>
    <row r="1058" spans="1:4" ht="13.5" x14ac:dyDescent="0.25">
      <c r="A1058" s="124" t="s">
        <v>1681</v>
      </c>
      <c r="B1058" s="124" t="s">
        <v>10695</v>
      </c>
      <c r="C1058" s="124" t="s">
        <v>10125</v>
      </c>
      <c r="D1058" s="125" t="s">
        <v>4920</v>
      </c>
    </row>
    <row r="1059" spans="1:4" ht="13.5" x14ac:dyDescent="0.25">
      <c r="A1059" s="124" t="s">
        <v>1683</v>
      </c>
      <c r="B1059" s="124" t="s">
        <v>10696</v>
      </c>
      <c r="C1059" s="124" t="s">
        <v>10125</v>
      </c>
      <c r="D1059" s="125" t="s">
        <v>900</v>
      </c>
    </row>
    <row r="1060" spans="1:4" ht="13.5" x14ac:dyDescent="0.25">
      <c r="A1060" s="124" t="s">
        <v>1685</v>
      </c>
      <c r="B1060" s="124" t="s">
        <v>10697</v>
      </c>
      <c r="C1060" s="124" t="s">
        <v>10125</v>
      </c>
      <c r="D1060" s="125" t="s">
        <v>1518</v>
      </c>
    </row>
    <row r="1061" spans="1:4" ht="13.5" x14ac:dyDescent="0.25">
      <c r="A1061" s="124" t="s">
        <v>1686</v>
      </c>
      <c r="B1061" s="124" t="s">
        <v>10698</v>
      </c>
      <c r="C1061" s="124" t="s">
        <v>10125</v>
      </c>
      <c r="D1061" s="125" t="s">
        <v>1684</v>
      </c>
    </row>
    <row r="1062" spans="1:4" ht="13.5" x14ac:dyDescent="0.25">
      <c r="A1062" s="124" t="s">
        <v>1687</v>
      </c>
      <c r="B1062" s="124" t="s">
        <v>10699</v>
      </c>
      <c r="C1062" s="124" t="s">
        <v>10125</v>
      </c>
      <c r="D1062" s="125" t="s">
        <v>10700</v>
      </c>
    </row>
    <row r="1063" spans="1:4" ht="13.5" x14ac:dyDescent="0.25">
      <c r="A1063" s="124" t="s">
        <v>1689</v>
      </c>
      <c r="B1063" s="124" t="s">
        <v>10701</v>
      </c>
      <c r="C1063" s="124" t="s">
        <v>10125</v>
      </c>
      <c r="D1063" s="125" t="s">
        <v>3030</v>
      </c>
    </row>
    <row r="1064" spans="1:4" ht="13.5" x14ac:dyDescent="0.25">
      <c r="A1064" s="124" t="s">
        <v>1691</v>
      </c>
      <c r="B1064" s="124" t="s">
        <v>10702</v>
      </c>
      <c r="C1064" s="124" t="s">
        <v>10125</v>
      </c>
      <c r="D1064" s="125" t="s">
        <v>3831</v>
      </c>
    </row>
    <row r="1065" spans="1:4" ht="13.5" x14ac:dyDescent="0.25">
      <c r="A1065" s="124" t="s">
        <v>1693</v>
      </c>
      <c r="B1065" s="124" t="s">
        <v>10703</v>
      </c>
      <c r="C1065" s="124" t="s">
        <v>10125</v>
      </c>
      <c r="D1065" s="125" t="s">
        <v>4118</v>
      </c>
    </row>
    <row r="1066" spans="1:4" ht="13.5" x14ac:dyDescent="0.25">
      <c r="A1066" s="124" t="s">
        <v>1694</v>
      </c>
      <c r="B1066" s="124" t="s">
        <v>10704</v>
      </c>
      <c r="C1066" s="124" t="s">
        <v>10125</v>
      </c>
      <c r="D1066" s="125" t="s">
        <v>775</v>
      </c>
    </row>
    <row r="1067" spans="1:4" ht="13.5" x14ac:dyDescent="0.25">
      <c r="A1067" s="124" t="s">
        <v>1696</v>
      </c>
      <c r="B1067" s="124" t="s">
        <v>10705</v>
      </c>
      <c r="C1067" s="124" t="s">
        <v>10125</v>
      </c>
      <c r="D1067" s="125" t="s">
        <v>687</v>
      </c>
    </row>
    <row r="1068" spans="1:4" ht="13.5" x14ac:dyDescent="0.25">
      <c r="A1068" s="124" t="s">
        <v>1698</v>
      </c>
      <c r="B1068" s="124" t="s">
        <v>10706</v>
      </c>
      <c r="C1068" s="124" t="s">
        <v>10125</v>
      </c>
      <c r="D1068" s="125" t="s">
        <v>1324</v>
      </c>
    </row>
    <row r="1069" spans="1:4" ht="13.5" x14ac:dyDescent="0.25">
      <c r="A1069" s="124" t="s">
        <v>1699</v>
      </c>
      <c r="B1069" s="124" t="s">
        <v>10707</v>
      </c>
      <c r="C1069" s="124" t="s">
        <v>10125</v>
      </c>
      <c r="D1069" s="125" t="s">
        <v>911</v>
      </c>
    </row>
    <row r="1070" spans="1:4" ht="13.5" x14ac:dyDescent="0.25">
      <c r="A1070" s="124" t="s">
        <v>1700</v>
      </c>
      <c r="B1070" s="124" t="s">
        <v>10708</v>
      </c>
      <c r="C1070" s="124" t="s">
        <v>10125</v>
      </c>
      <c r="D1070" s="125" t="s">
        <v>1489</v>
      </c>
    </row>
    <row r="1071" spans="1:4" ht="13.5" x14ac:dyDescent="0.25">
      <c r="A1071" s="124" t="s">
        <v>1701</v>
      </c>
      <c r="B1071" s="124" t="s">
        <v>10709</v>
      </c>
      <c r="C1071" s="124" t="s">
        <v>10125</v>
      </c>
      <c r="D1071" s="125" t="s">
        <v>955</v>
      </c>
    </row>
    <row r="1072" spans="1:4" ht="13.5" x14ac:dyDescent="0.25">
      <c r="A1072" s="124" t="s">
        <v>1702</v>
      </c>
      <c r="B1072" s="124" t="s">
        <v>10710</v>
      </c>
      <c r="C1072" s="124" t="s">
        <v>10125</v>
      </c>
      <c r="D1072" s="125" t="s">
        <v>7762</v>
      </c>
    </row>
    <row r="1073" spans="1:4" ht="13.5" x14ac:dyDescent="0.25">
      <c r="A1073" s="124" t="s">
        <v>1704</v>
      </c>
      <c r="B1073" s="124" t="s">
        <v>10711</v>
      </c>
      <c r="C1073" s="124" t="s">
        <v>10125</v>
      </c>
      <c r="D1073" s="125" t="s">
        <v>1705</v>
      </c>
    </row>
    <row r="1074" spans="1:4" ht="13.5" x14ac:dyDescent="0.25">
      <c r="A1074" s="124" t="s">
        <v>1706</v>
      </c>
      <c r="B1074" s="124" t="s">
        <v>10712</v>
      </c>
      <c r="C1074" s="124" t="s">
        <v>10125</v>
      </c>
      <c r="D1074" s="125" t="s">
        <v>1324</v>
      </c>
    </row>
    <row r="1075" spans="1:4" ht="13.5" x14ac:dyDescent="0.25">
      <c r="A1075" s="124" t="s">
        <v>1707</v>
      </c>
      <c r="B1075" s="124" t="s">
        <v>10713</v>
      </c>
      <c r="C1075" s="124" t="s">
        <v>10125</v>
      </c>
      <c r="D1075" s="125" t="s">
        <v>1440</v>
      </c>
    </row>
    <row r="1076" spans="1:4" ht="13.5" x14ac:dyDescent="0.25">
      <c r="A1076" s="124" t="s">
        <v>1708</v>
      </c>
      <c r="B1076" s="124" t="s">
        <v>10714</v>
      </c>
      <c r="C1076" s="124" t="s">
        <v>10125</v>
      </c>
      <c r="D1076" s="125" t="s">
        <v>4072</v>
      </c>
    </row>
    <row r="1077" spans="1:4" ht="13.5" x14ac:dyDescent="0.25">
      <c r="A1077" s="124" t="s">
        <v>1709</v>
      </c>
      <c r="B1077" s="124" t="s">
        <v>10715</v>
      </c>
      <c r="C1077" s="124" t="s">
        <v>10125</v>
      </c>
      <c r="D1077" s="125" t="s">
        <v>1710</v>
      </c>
    </row>
    <row r="1078" spans="1:4" ht="13.5" x14ac:dyDescent="0.25">
      <c r="A1078" s="124" t="s">
        <v>1711</v>
      </c>
      <c r="B1078" s="124" t="s">
        <v>10716</v>
      </c>
      <c r="C1078" s="124" t="s">
        <v>10125</v>
      </c>
      <c r="D1078" s="125" t="s">
        <v>1712</v>
      </c>
    </row>
    <row r="1079" spans="1:4" ht="13.5" x14ac:dyDescent="0.25">
      <c r="A1079" s="124" t="s">
        <v>1713</v>
      </c>
      <c r="B1079" s="124" t="s">
        <v>10717</v>
      </c>
      <c r="C1079" s="124" t="s">
        <v>10125</v>
      </c>
      <c r="D1079" s="125" t="s">
        <v>1714</v>
      </c>
    </row>
    <row r="1080" spans="1:4" ht="13.5" x14ac:dyDescent="0.25">
      <c r="A1080" s="124" t="s">
        <v>1715</v>
      </c>
      <c r="B1080" s="124" t="s">
        <v>10718</v>
      </c>
      <c r="C1080" s="124" t="s">
        <v>10125</v>
      </c>
      <c r="D1080" s="125" t="s">
        <v>6954</v>
      </c>
    </row>
    <row r="1081" spans="1:4" ht="13.5" x14ac:dyDescent="0.25">
      <c r="A1081" s="124" t="s">
        <v>1716</v>
      </c>
      <c r="B1081" s="124" t="s">
        <v>10719</v>
      </c>
      <c r="C1081" s="124" t="s">
        <v>10125</v>
      </c>
      <c r="D1081" s="125" t="s">
        <v>1714</v>
      </c>
    </row>
    <row r="1082" spans="1:4" ht="13.5" x14ac:dyDescent="0.25">
      <c r="A1082" s="124" t="s">
        <v>1717</v>
      </c>
      <c r="B1082" s="124" t="s">
        <v>10720</v>
      </c>
      <c r="C1082" s="124" t="s">
        <v>10125</v>
      </c>
      <c r="D1082" s="125" t="s">
        <v>1697</v>
      </c>
    </row>
    <row r="1083" spans="1:4" ht="13.5" x14ac:dyDescent="0.25">
      <c r="A1083" s="124" t="s">
        <v>1718</v>
      </c>
      <c r="B1083" s="124" t="s">
        <v>10721</v>
      </c>
      <c r="C1083" s="124" t="s">
        <v>10125</v>
      </c>
      <c r="D1083" s="125" t="s">
        <v>1719</v>
      </c>
    </row>
    <row r="1084" spans="1:4" ht="13.5" x14ac:dyDescent="0.25">
      <c r="A1084" s="124" t="s">
        <v>1720</v>
      </c>
      <c r="B1084" s="124" t="s">
        <v>10722</v>
      </c>
      <c r="C1084" s="124" t="s">
        <v>10125</v>
      </c>
      <c r="D1084" s="125" t="s">
        <v>660</v>
      </c>
    </row>
    <row r="1085" spans="1:4" ht="13.5" x14ac:dyDescent="0.25">
      <c r="A1085" s="124" t="s">
        <v>1722</v>
      </c>
      <c r="B1085" s="124" t="s">
        <v>10723</v>
      </c>
      <c r="C1085" s="124" t="s">
        <v>10125</v>
      </c>
      <c r="D1085" s="125" t="s">
        <v>1545</v>
      </c>
    </row>
    <row r="1086" spans="1:4" ht="13.5" x14ac:dyDescent="0.25">
      <c r="A1086" s="124" t="s">
        <v>1723</v>
      </c>
      <c r="B1086" s="124" t="s">
        <v>10724</v>
      </c>
      <c r="C1086" s="124" t="s">
        <v>10125</v>
      </c>
      <c r="D1086" s="125" t="s">
        <v>1697</v>
      </c>
    </row>
    <row r="1087" spans="1:4" ht="13.5" x14ac:dyDescent="0.25">
      <c r="A1087" s="124" t="s">
        <v>1724</v>
      </c>
      <c r="B1087" s="124" t="s">
        <v>10725</v>
      </c>
      <c r="C1087" s="124" t="s">
        <v>10125</v>
      </c>
      <c r="D1087" s="125" t="s">
        <v>1725</v>
      </c>
    </row>
    <row r="1088" spans="1:4" ht="13.5" x14ac:dyDescent="0.25">
      <c r="A1088" s="124" t="s">
        <v>1726</v>
      </c>
      <c r="B1088" s="124" t="s">
        <v>10726</v>
      </c>
      <c r="C1088" s="124" t="s">
        <v>10125</v>
      </c>
      <c r="D1088" s="125" t="s">
        <v>6954</v>
      </c>
    </row>
    <row r="1089" spans="1:4" ht="13.5" x14ac:dyDescent="0.25">
      <c r="A1089" s="124" t="s">
        <v>1727</v>
      </c>
      <c r="B1089" s="124" t="s">
        <v>10727</v>
      </c>
      <c r="C1089" s="124" t="s">
        <v>10125</v>
      </c>
      <c r="D1089" s="125" t="s">
        <v>1112</v>
      </c>
    </row>
    <row r="1090" spans="1:4" ht="13.5" x14ac:dyDescent="0.25">
      <c r="A1090" s="124" t="s">
        <v>1729</v>
      </c>
      <c r="B1090" s="124" t="s">
        <v>10728</v>
      </c>
      <c r="C1090" s="124" t="s">
        <v>10125</v>
      </c>
      <c r="D1090" s="125" t="s">
        <v>1117</v>
      </c>
    </row>
    <row r="1091" spans="1:4" ht="13.5" x14ac:dyDescent="0.25">
      <c r="A1091" s="124" t="s">
        <v>1730</v>
      </c>
      <c r="B1091" s="124" t="s">
        <v>10729</v>
      </c>
      <c r="C1091" s="124" t="s">
        <v>10125</v>
      </c>
      <c r="D1091" s="125" t="s">
        <v>361</v>
      </c>
    </row>
    <row r="1092" spans="1:4" ht="13.5" x14ac:dyDescent="0.25">
      <c r="A1092" s="124" t="s">
        <v>1731</v>
      </c>
      <c r="B1092" s="124" t="s">
        <v>10730</v>
      </c>
      <c r="C1092" s="124" t="s">
        <v>10125</v>
      </c>
      <c r="D1092" s="125" t="s">
        <v>8571</v>
      </c>
    </row>
    <row r="1093" spans="1:4" ht="13.5" x14ac:dyDescent="0.25">
      <c r="A1093" s="124" t="s">
        <v>1733</v>
      </c>
      <c r="B1093" s="124" t="s">
        <v>10731</v>
      </c>
      <c r="C1093" s="124" t="s">
        <v>10125</v>
      </c>
      <c r="D1093" s="125" t="s">
        <v>4813</v>
      </c>
    </row>
    <row r="1094" spans="1:4" ht="13.5" x14ac:dyDescent="0.25">
      <c r="A1094" s="124" t="s">
        <v>1735</v>
      </c>
      <c r="B1094" s="124" t="s">
        <v>10732</v>
      </c>
      <c r="C1094" s="124" t="s">
        <v>10125</v>
      </c>
      <c r="D1094" s="125" t="s">
        <v>987</v>
      </c>
    </row>
    <row r="1095" spans="1:4" ht="13.5" x14ac:dyDescent="0.25">
      <c r="A1095" s="124" t="s">
        <v>1737</v>
      </c>
      <c r="B1095" s="124" t="s">
        <v>10733</v>
      </c>
      <c r="C1095" s="124" t="s">
        <v>10125</v>
      </c>
      <c r="D1095" s="125" t="s">
        <v>3731</v>
      </c>
    </row>
    <row r="1096" spans="1:4" ht="13.5" x14ac:dyDescent="0.25">
      <c r="A1096" s="124" t="s">
        <v>1738</v>
      </c>
      <c r="B1096" s="124" t="s">
        <v>10734</v>
      </c>
      <c r="C1096" s="124" t="s">
        <v>10125</v>
      </c>
      <c r="D1096" s="125" t="s">
        <v>7753</v>
      </c>
    </row>
    <row r="1097" spans="1:4" ht="13.5" x14ac:dyDescent="0.25">
      <c r="A1097" s="124" t="s">
        <v>1740</v>
      </c>
      <c r="B1097" s="124" t="s">
        <v>10735</v>
      </c>
      <c r="C1097" s="124" t="s">
        <v>10125</v>
      </c>
      <c r="D1097" s="125" t="s">
        <v>1705</v>
      </c>
    </row>
    <row r="1098" spans="1:4" ht="13.5" x14ac:dyDescent="0.25">
      <c r="A1098" s="124" t="s">
        <v>1741</v>
      </c>
      <c r="B1098" s="124" t="s">
        <v>10736</v>
      </c>
      <c r="C1098" s="124" t="s">
        <v>10125</v>
      </c>
      <c r="D1098" s="125" t="s">
        <v>6222</v>
      </c>
    </row>
    <row r="1099" spans="1:4" ht="13.5" x14ac:dyDescent="0.25">
      <c r="A1099" s="124" t="s">
        <v>1743</v>
      </c>
      <c r="B1099" s="124" t="s">
        <v>10737</v>
      </c>
      <c r="C1099" s="124" t="s">
        <v>10125</v>
      </c>
      <c r="D1099" s="125" t="s">
        <v>8362</v>
      </c>
    </row>
    <row r="1100" spans="1:4" ht="13.5" x14ac:dyDescent="0.25">
      <c r="A1100" s="124" t="s">
        <v>1744</v>
      </c>
      <c r="B1100" s="124" t="s">
        <v>10738</v>
      </c>
      <c r="C1100" s="124" t="s">
        <v>10125</v>
      </c>
      <c r="D1100" s="125" t="s">
        <v>1745</v>
      </c>
    </row>
    <row r="1101" spans="1:4" ht="13.5" x14ac:dyDescent="0.25">
      <c r="A1101" s="124" t="s">
        <v>1746</v>
      </c>
      <c r="B1101" s="124" t="s">
        <v>10739</v>
      </c>
      <c r="C1101" s="124" t="s">
        <v>10125</v>
      </c>
      <c r="D1101" s="125" t="s">
        <v>1747</v>
      </c>
    </row>
    <row r="1102" spans="1:4" ht="13.5" x14ac:dyDescent="0.25">
      <c r="A1102" s="124" t="s">
        <v>1748</v>
      </c>
      <c r="B1102" s="124" t="s">
        <v>10740</v>
      </c>
      <c r="C1102" s="124" t="s">
        <v>10125</v>
      </c>
      <c r="D1102" s="125" t="s">
        <v>1749</v>
      </c>
    </row>
    <row r="1103" spans="1:4" ht="13.5" x14ac:dyDescent="0.25">
      <c r="A1103" s="124" t="s">
        <v>1750</v>
      </c>
      <c r="B1103" s="124" t="s">
        <v>10741</v>
      </c>
      <c r="C1103" s="124" t="s">
        <v>10125</v>
      </c>
      <c r="D1103" s="125" t="s">
        <v>5042</v>
      </c>
    </row>
    <row r="1104" spans="1:4" ht="13.5" x14ac:dyDescent="0.25">
      <c r="A1104" s="124" t="s">
        <v>1751</v>
      </c>
      <c r="B1104" s="124" t="s">
        <v>10742</v>
      </c>
      <c r="C1104" s="124" t="s">
        <v>10125</v>
      </c>
      <c r="D1104" s="125" t="s">
        <v>1752</v>
      </c>
    </row>
    <row r="1105" spans="1:4" ht="13.5" x14ac:dyDescent="0.25">
      <c r="A1105" s="124" t="s">
        <v>1753</v>
      </c>
      <c r="B1105" s="124" t="s">
        <v>10743</v>
      </c>
      <c r="C1105" s="124" t="s">
        <v>10125</v>
      </c>
      <c r="D1105" s="125" t="s">
        <v>1754</v>
      </c>
    </row>
    <row r="1106" spans="1:4" ht="13.5" x14ac:dyDescent="0.25">
      <c r="A1106" s="124" t="s">
        <v>1755</v>
      </c>
      <c r="B1106" s="124" t="s">
        <v>10744</v>
      </c>
      <c r="C1106" s="124" t="s">
        <v>10125</v>
      </c>
      <c r="D1106" s="125" t="s">
        <v>1756</v>
      </c>
    </row>
    <row r="1107" spans="1:4" ht="13.5" x14ac:dyDescent="0.25">
      <c r="A1107" s="124" t="s">
        <v>1757</v>
      </c>
      <c r="B1107" s="124" t="s">
        <v>10745</v>
      </c>
      <c r="C1107" s="124" t="s">
        <v>10125</v>
      </c>
      <c r="D1107" s="125" t="s">
        <v>10314</v>
      </c>
    </row>
    <row r="1108" spans="1:4" ht="13.5" x14ac:dyDescent="0.25">
      <c r="A1108" s="124" t="s">
        <v>1758</v>
      </c>
      <c r="B1108" s="124" t="s">
        <v>10746</v>
      </c>
      <c r="C1108" s="124" t="s">
        <v>10125</v>
      </c>
      <c r="D1108" s="125" t="s">
        <v>1759</v>
      </c>
    </row>
    <row r="1109" spans="1:4" ht="13.5" x14ac:dyDescent="0.25">
      <c r="A1109" s="124" t="s">
        <v>1760</v>
      </c>
      <c r="B1109" s="124" t="s">
        <v>10747</v>
      </c>
      <c r="C1109" s="124" t="s">
        <v>10125</v>
      </c>
      <c r="D1109" s="125" t="s">
        <v>1761</v>
      </c>
    </row>
    <row r="1110" spans="1:4" ht="13.5" x14ac:dyDescent="0.25">
      <c r="A1110" s="124" t="s">
        <v>1762</v>
      </c>
      <c r="B1110" s="124" t="s">
        <v>10748</v>
      </c>
      <c r="C1110" s="124" t="s">
        <v>10125</v>
      </c>
      <c r="D1110" s="125" t="s">
        <v>1763</v>
      </c>
    </row>
    <row r="1111" spans="1:4" ht="13.5" x14ac:dyDescent="0.25">
      <c r="A1111" s="124" t="s">
        <v>1764</v>
      </c>
      <c r="B1111" s="124" t="s">
        <v>10749</v>
      </c>
      <c r="C1111" s="124" t="s">
        <v>10125</v>
      </c>
      <c r="D1111" s="125" t="s">
        <v>10314</v>
      </c>
    </row>
    <row r="1112" spans="1:4" ht="13.5" x14ac:dyDescent="0.25">
      <c r="A1112" s="124" t="s">
        <v>1765</v>
      </c>
      <c r="B1112" s="124" t="s">
        <v>10750</v>
      </c>
      <c r="C1112" s="124" t="s">
        <v>10125</v>
      </c>
      <c r="D1112" s="125" t="s">
        <v>7614</v>
      </c>
    </row>
    <row r="1113" spans="1:4" ht="13.5" x14ac:dyDescent="0.25">
      <c r="A1113" s="124" t="s">
        <v>1767</v>
      </c>
      <c r="B1113" s="124" t="s">
        <v>10751</v>
      </c>
      <c r="C1113" s="124" t="s">
        <v>10125</v>
      </c>
      <c r="D1113" s="125" t="s">
        <v>1345</v>
      </c>
    </row>
    <row r="1114" spans="1:4" ht="13.5" x14ac:dyDescent="0.25">
      <c r="A1114" s="124" t="s">
        <v>1768</v>
      </c>
      <c r="B1114" s="124" t="s">
        <v>10752</v>
      </c>
      <c r="C1114" s="124" t="s">
        <v>10125</v>
      </c>
      <c r="D1114" s="125" t="s">
        <v>10753</v>
      </c>
    </row>
    <row r="1115" spans="1:4" ht="13.5" x14ac:dyDescent="0.25">
      <c r="A1115" s="124" t="s">
        <v>1769</v>
      </c>
      <c r="B1115" s="124" t="s">
        <v>10754</v>
      </c>
      <c r="C1115" s="124" t="s">
        <v>10125</v>
      </c>
      <c r="D1115" s="125" t="s">
        <v>10755</v>
      </c>
    </row>
    <row r="1116" spans="1:4" ht="13.5" x14ac:dyDescent="0.25">
      <c r="A1116" s="124" t="s">
        <v>1771</v>
      </c>
      <c r="B1116" s="124" t="s">
        <v>10756</v>
      </c>
      <c r="C1116" s="124" t="s">
        <v>10125</v>
      </c>
      <c r="D1116" s="125" t="s">
        <v>5497</v>
      </c>
    </row>
    <row r="1117" spans="1:4" ht="13.5" x14ac:dyDescent="0.25">
      <c r="A1117" s="124" t="s">
        <v>1773</v>
      </c>
      <c r="B1117" s="124" t="s">
        <v>10757</v>
      </c>
      <c r="C1117" s="124" t="s">
        <v>10125</v>
      </c>
      <c r="D1117" s="125" t="s">
        <v>6601</v>
      </c>
    </row>
    <row r="1118" spans="1:4" ht="13.5" x14ac:dyDescent="0.25">
      <c r="A1118" s="124" t="s">
        <v>1774</v>
      </c>
      <c r="B1118" s="124" t="s">
        <v>10758</v>
      </c>
      <c r="C1118" s="124" t="s">
        <v>10125</v>
      </c>
      <c r="D1118" s="125" t="s">
        <v>8764</v>
      </c>
    </row>
    <row r="1119" spans="1:4" ht="13.5" x14ac:dyDescent="0.25">
      <c r="A1119" s="124" t="s">
        <v>1776</v>
      </c>
      <c r="B1119" s="124" t="s">
        <v>10759</v>
      </c>
      <c r="C1119" s="124" t="s">
        <v>10125</v>
      </c>
      <c r="D1119" s="125" t="s">
        <v>10210</v>
      </c>
    </row>
    <row r="1120" spans="1:4" ht="13.5" x14ac:dyDescent="0.25">
      <c r="A1120" s="124" t="s">
        <v>1777</v>
      </c>
      <c r="B1120" s="124" t="s">
        <v>10760</v>
      </c>
      <c r="C1120" s="124" t="s">
        <v>10125</v>
      </c>
      <c r="D1120" s="125" t="s">
        <v>1669</v>
      </c>
    </row>
    <row r="1121" spans="1:4" ht="13.5" x14ac:dyDescent="0.25">
      <c r="A1121" s="124" t="s">
        <v>1779</v>
      </c>
      <c r="B1121" s="124" t="s">
        <v>10761</v>
      </c>
      <c r="C1121" s="124" t="s">
        <v>10125</v>
      </c>
      <c r="D1121" s="125" t="s">
        <v>1082</v>
      </c>
    </row>
    <row r="1122" spans="1:4" ht="13.5" x14ac:dyDescent="0.25">
      <c r="A1122" s="124" t="s">
        <v>1781</v>
      </c>
      <c r="B1122" s="124" t="s">
        <v>10762</v>
      </c>
      <c r="C1122" s="124" t="s">
        <v>10125</v>
      </c>
      <c r="D1122" s="125" t="s">
        <v>1673</v>
      </c>
    </row>
    <row r="1123" spans="1:4" ht="13.5" x14ac:dyDescent="0.25">
      <c r="A1123" s="124" t="s">
        <v>1783</v>
      </c>
      <c r="B1123" s="124" t="s">
        <v>10763</v>
      </c>
      <c r="C1123" s="124" t="s">
        <v>10125</v>
      </c>
      <c r="D1123" s="125" t="s">
        <v>10210</v>
      </c>
    </row>
    <row r="1124" spans="1:4" ht="13.5" x14ac:dyDescent="0.25">
      <c r="A1124" s="124" t="s">
        <v>1784</v>
      </c>
      <c r="B1124" s="124" t="s">
        <v>10764</v>
      </c>
      <c r="C1124" s="124" t="s">
        <v>10125</v>
      </c>
      <c r="D1124" s="125" t="s">
        <v>2987</v>
      </c>
    </row>
    <row r="1125" spans="1:4" ht="13.5" x14ac:dyDescent="0.25">
      <c r="A1125" s="124" t="s">
        <v>1786</v>
      </c>
      <c r="B1125" s="124" t="s">
        <v>10765</v>
      </c>
      <c r="C1125" s="124" t="s">
        <v>10125</v>
      </c>
      <c r="D1125" s="125" t="s">
        <v>8255</v>
      </c>
    </row>
    <row r="1126" spans="1:4" ht="13.5" x14ac:dyDescent="0.25">
      <c r="A1126" s="124" t="s">
        <v>1788</v>
      </c>
      <c r="B1126" s="124" t="s">
        <v>10766</v>
      </c>
      <c r="C1126" s="124" t="s">
        <v>10125</v>
      </c>
      <c r="D1126" s="125" t="s">
        <v>8852</v>
      </c>
    </row>
    <row r="1127" spans="1:4" ht="13.5" x14ac:dyDescent="0.25">
      <c r="A1127" s="124" t="s">
        <v>1789</v>
      </c>
      <c r="B1127" s="124" t="s">
        <v>10767</v>
      </c>
      <c r="C1127" s="124" t="s">
        <v>10125</v>
      </c>
      <c r="D1127" s="125" t="s">
        <v>10150</v>
      </c>
    </row>
    <row r="1128" spans="1:4" ht="13.5" x14ac:dyDescent="0.25">
      <c r="A1128" s="124" t="s">
        <v>1790</v>
      </c>
      <c r="B1128" s="124" t="s">
        <v>10768</v>
      </c>
      <c r="C1128" s="124" t="s">
        <v>10125</v>
      </c>
      <c r="D1128" s="125" t="s">
        <v>8632</v>
      </c>
    </row>
    <row r="1129" spans="1:4" ht="13.5" x14ac:dyDescent="0.25">
      <c r="A1129" s="124" t="s">
        <v>1792</v>
      </c>
      <c r="B1129" s="124" t="s">
        <v>10769</v>
      </c>
      <c r="C1129" s="124" t="s">
        <v>10125</v>
      </c>
      <c r="D1129" s="125" t="s">
        <v>3107</v>
      </c>
    </row>
    <row r="1130" spans="1:4" ht="13.5" x14ac:dyDescent="0.25">
      <c r="A1130" s="124" t="s">
        <v>1794</v>
      </c>
      <c r="B1130" s="124" t="s">
        <v>10770</v>
      </c>
      <c r="C1130" s="124" t="s">
        <v>10125</v>
      </c>
      <c r="D1130" s="125" t="s">
        <v>363</v>
      </c>
    </row>
    <row r="1131" spans="1:4" ht="13.5" x14ac:dyDescent="0.25">
      <c r="A1131" s="124" t="s">
        <v>1796</v>
      </c>
      <c r="B1131" s="124" t="s">
        <v>10771</v>
      </c>
      <c r="C1131" s="124" t="s">
        <v>10125</v>
      </c>
      <c r="D1131" s="125" t="s">
        <v>10772</v>
      </c>
    </row>
    <row r="1132" spans="1:4" ht="13.5" x14ac:dyDescent="0.25">
      <c r="A1132" s="124" t="s">
        <v>1798</v>
      </c>
      <c r="B1132" s="124" t="s">
        <v>10773</v>
      </c>
      <c r="C1132" s="124" t="s">
        <v>10125</v>
      </c>
      <c r="D1132" s="125" t="s">
        <v>10215</v>
      </c>
    </row>
    <row r="1133" spans="1:4" ht="13.5" x14ac:dyDescent="0.25">
      <c r="A1133" s="124" t="s">
        <v>1799</v>
      </c>
      <c r="B1133" s="124" t="s">
        <v>10774</v>
      </c>
      <c r="C1133" s="124" t="s">
        <v>10125</v>
      </c>
      <c r="D1133" s="125" t="s">
        <v>3009</v>
      </c>
    </row>
    <row r="1134" spans="1:4" ht="13.5" x14ac:dyDescent="0.25">
      <c r="A1134" s="124" t="s">
        <v>1801</v>
      </c>
      <c r="B1134" s="124" t="s">
        <v>10775</v>
      </c>
      <c r="C1134" s="124" t="s">
        <v>10125</v>
      </c>
      <c r="D1134" s="125" t="s">
        <v>10776</v>
      </c>
    </row>
    <row r="1135" spans="1:4" ht="13.5" x14ac:dyDescent="0.25">
      <c r="A1135" s="124" t="s">
        <v>1802</v>
      </c>
      <c r="B1135" s="124" t="s">
        <v>10777</v>
      </c>
      <c r="C1135" s="124" t="s">
        <v>10125</v>
      </c>
      <c r="D1135" s="125" t="s">
        <v>8399</v>
      </c>
    </row>
    <row r="1136" spans="1:4" ht="13.5" x14ac:dyDescent="0.25">
      <c r="A1136" s="124" t="s">
        <v>1804</v>
      </c>
      <c r="B1136" s="124" t="s">
        <v>10778</v>
      </c>
      <c r="C1136" s="124" t="s">
        <v>10125</v>
      </c>
      <c r="D1136" s="125" t="s">
        <v>649</v>
      </c>
    </row>
    <row r="1137" spans="1:4" ht="13.5" x14ac:dyDescent="0.25">
      <c r="A1137" s="124" t="s">
        <v>1806</v>
      </c>
      <c r="B1137" s="124" t="s">
        <v>10779</v>
      </c>
      <c r="C1137" s="124" t="s">
        <v>10125</v>
      </c>
      <c r="D1137" s="125" t="s">
        <v>10150</v>
      </c>
    </row>
    <row r="1138" spans="1:4" ht="13.5" x14ac:dyDescent="0.25">
      <c r="A1138" s="124" t="s">
        <v>1807</v>
      </c>
      <c r="B1138" s="124" t="s">
        <v>10780</v>
      </c>
      <c r="C1138" s="124" t="s">
        <v>10125</v>
      </c>
      <c r="D1138" s="125" t="s">
        <v>1638</v>
      </c>
    </row>
    <row r="1139" spans="1:4" ht="13.5" x14ac:dyDescent="0.25">
      <c r="A1139" s="124" t="s">
        <v>1809</v>
      </c>
      <c r="B1139" s="124" t="s">
        <v>10781</v>
      </c>
      <c r="C1139" s="124" t="s">
        <v>10125</v>
      </c>
      <c r="D1139" s="125" t="s">
        <v>4108</v>
      </c>
    </row>
    <row r="1140" spans="1:4" ht="13.5" x14ac:dyDescent="0.25">
      <c r="A1140" s="124" t="s">
        <v>1811</v>
      </c>
      <c r="B1140" s="124" t="s">
        <v>10782</v>
      </c>
      <c r="C1140" s="124" t="s">
        <v>10125</v>
      </c>
      <c r="D1140" s="125" t="s">
        <v>1598</v>
      </c>
    </row>
    <row r="1141" spans="1:4" ht="13.5" x14ac:dyDescent="0.25">
      <c r="A1141" s="124" t="s">
        <v>1812</v>
      </c>
      <c r="B1141" s="124" t="s">
        <v>10783</v>
      </c>
      <c r="C1141" s="124" t="s">
        <v>10125</v>
      </c>
      <c r="D1141" s="125" t="s">
        <v>10784</v>
      </c>
    </row>
    <row r="1142" spans="1:4" ht="13.5" x14ac:dyDescent="0.25">
      <c r="A1142" s="124" t="s">
        <v>1813</v>
      </c>
      <c r="B1142" s="124" t="s">
        <v>10785</v>
      </c>
      <c r="C1142" s="124" t="s">
        <v>10125</v>
      </c>
      <c r="D1142" s="125" t="s">
        <v>8626</v>
      </c>
    </row>
    <row r="1143" spans="1:4" ht="13.5" x14ac:dyDescent="0.25">
      <c r="A1143" s="124" t="s">
        <v>1814</v>
      </c>
      <c r="B1143" s="124" t="s">
        <v>10786</v>
      </c>
      <c r="C1143" s="124" t="s">
        <v>10125</v>
      </c>
      <c r="D1143" s="125" t="s">
        <v>1852</v>
      </c>
    </row>
    <row r="1144" spans="1:4" ht="13.5" x14ac:dyDescent="0.25">
      <c r="A1144" s="124" t="s">
        <v>1816</v>
      </c>
      <c r="B1144" s="124" t="s">
        <v>10787</v>
      </c>
      <c r="C1144" s="124" t="s">
        <v>10125</v>
      </c>
      <c r="D1144" s="125" t="s">
        <v>10788</v>
      </c>
    </row>
    <row r="1145" spans="1:4" ht="13.5" x14ac:dyDescent="0.25">
      <c r="A1145" s="124" t="s">
        <v>1818</v>
      </c>
      <c r="B1145" s="124" t="s">
        <v>10789</v>
      </c>
      <c r="C1145" s="124" t="s">
        <v>10125</v>
      </c>
      <c r="D1145" s="125" t="s">
        <v>1819</v>
      </c>
    </row>
    <row r="1146" spans="1:4" ht="13.5" x14ac:dyDescent="0.25">
      <c r="A1146" s="124" t="s">
        <v>1820</v>
      </c>
      <c r="B1146" s="124" t="s">
        <v>10790</v>
      </c>
      <c r="C1146" s="124" t="s">
        <v>10125</v>
      </c>
      <c r="D1146" s="125" t="s">
        <v>1821</v>
      </c>
    </row>
    <row r="1147" spans="1:4" ht="13.5" x14ac:dyDescent="0.25">
      <c r="A1147" s="124" t="s">
        <v>1822</v>
      </c>
      <c r="B1147" s="124" t="s">
        <v>10791</v>
      </c>
      <c r="C1147" s="124" t="s">
        <v>10125</v>
      </c>
      <c r="D1147" s="125" t="s">
        <v>1823</v>
      </c>
    </row>
    <row r="1148" spans="1:4" ht="13.5" x14ac:dyDescent="0.25">
      <c r="A1148" s="124" t="s">
        <v>1824</v>
      </c>
      <c r="B1148" s="124" t="s">
        <v>10792</v>
      </c>
      <c r="C1148" s="124" t="s">
        <v>10125</v>
      </c>
      <c r="D1148" s="125" t="s">
        <v>10294</v>
      </c>
    </row>
    <row r="1149" spans="1:4" ht="13.5" x14ac:dyDescent="0.25">
      <c r="A1149" s="124" t="s">
        <v>1825</v>
      </c>
      <c r="B1149" s="124" t="s">
        <v>10793</v>
      </c>
      <c r="C1149" s="124" t="s">
        <v>10125</v>
      </c>
      <c r="D1149" s="125" t="s">
        <v>937</v>
      </c>
    </row>
    <row r="1150" spans="1:4" ht="13.5" x14ac:dyDescent="0.25">
      <c r="A1150" s="124" t="s">
        <v>1826</v>
      </c>
      <c r="B1150" s="124" t="s">
        <v>10794</v>
      </c>
      <c r="C1150" s="124" t="s">
        <v>10125</v>
      </c>
      <c r="D1150" s="125" t="s">
        <v>900</v>
      </c>
    </row>
    <row r="1151" spans="1:4" ht="13.5" x14ac:dyDescent="0.25">
      <c r="A1151" s="124" t="s">
        <v>1827</v>
      </c>
      <c r="B1151" s="124" t="s">
        <v>10795</v>
      </c>
      <c r="C1151" s="124" t="s">
        <v>10125</v>
      </c>
      <c r="D1151" s="125" t="s">
        <v>662</v>
      </c>
    </row>
    <row r="1152" spans="1:4" ht="13.5" x14ac:dyDescent="0.25">
      <c r="A1152" s="124" t="s">
        <v>1828</v>
      </c>
      <c r="B1152" s="124" t="s">
        <v>10796</v>
      </c>
      <c r="C1152" s="124" t="s">
        <v>10125</v>
      </c>
      <c r="D1152" s="125" t="s">
        <v>7764</v>
      </c>
    </row>
    <row r="1153" spans="1:4" ht="13.5" x14ac:dyDescent="0.25">
      <c r="A1153" s="124" t="s">
        <v>1830</v>
      </c>
      <c r="B1153" s="124" t="s">
        <v>10797</v>
      </c>
      <c r="C1153" s="124" t="s">
        <v>10125</v>
      </c>
      <c r="D1153" s="125" t="s">
        <v>10294</v>
      </c>
    </row>
    <row r="1154" spans="1:4" ht="13.5" x14ac:dyDescent="0.25">
      <c r="A1154" s="124" t="s">
        <v>1831</v>
      </c>
      <c r="B1154" s="124" t="s">
        <v>10798</v>
      </c>
      <c r="C1154" s="124" t="s">
        <v>10125</v>
      </c>
      <c r="D1154" s="125" t="s">
        <v>7303</v>
      </c>
    </row>
    <row r="1155" spans="1:4" ht="13.5" x14ac:dyDescent="0.25">
      <c r="A1155" s="124" t="s">
        <v>1832</v>
      </c>
      <c r="B1155" s="124" t="s">
        <v>10799</v>
      </c>
      <c r="C1155" s="124" t="s">
        <v>10125</v>
      </c>
      <c r="D1155" s="125" t="s">
        <v>4696</v>
      </c>
    </row>
    <row r="1156" spans="1:4" ht="13.5" x14ac:dyDescent="0.25">
      <c r="A1156" s="124" t="s">
        <v>1833</v>
      </c>
      <c r="B1156" s="124" t="s">
        <v>10800</v>
      </c>
      <c r="C1156" s="124" t="s">
        <v>10125</v>
      </c>
      <c r="D1156" s="125" t="s">
        <v>5297</v>
      </c>
    </row>
    <row r="1157" spans="1:4" ht="13.5" x14ac:dyDescent="0.25">
      <c r="A1157" s="124" t="s">
        <v>1834</v>
      </c>
      <c r="B1157" s="124" t="s">
        <v>10801</v>
      </c>
      <c r="C1157" s="124" t="s">
        <v>10125</v>
      </c>
      <c r="D1157" s="125" t="s">
        <v>869</v>
      </c>
    </row>
    <row r="1158" spans="1:4" ht="13.5" x14ac:dyDescent="0.25">
      <c r="A1158" s="124" t="s">
        <v>1835</v>
      </c>
      <c r="B1158" s="124" t="s">
        <v>10802</v>
      </c>
      <c r="C1158" s="124" t="s">
        <v>10125</v>
      </c>
      <c r="D1158" s="125" t="s">
        <v>1518</v>
      </c>
    </row>
    <row r="1159" spans="1:4" ht="13.5" x14ac:dyDescent="0.25">
      <c r="A1159" s="124" t="s">
        <v>1836</v>
      </c>
      <c r="B1159" s="124" t="s">
        <v>10803</v>
      </c>
      <c r="C1159" s="124" t="s">
        <v>10125</v>
      </c>
      <c r="D1159" s="125" t="s">
        <v>1697</v>
      </c>
    </row>
    <row r="1160" spans="1:4" ht="13.5" x14ac:dyDescent="0.25">
      <c r="A1160" s="124" t="s">
        <v>1837</v>
      </c>
      <c r="B1160" s="124" t="s">
        <v>10804</v>
      </c>
      <c r="C1160" s="124" t="s">
        <v>10125</v>
      </c>
      <c r="D1160" s="125" t="s">
        <v>1433</v>
      </c>
    </row>
    <row r="1161" spans="1:4" ht="13.5" x14ac:dyDescent="0.25">
      <c r="A1161" s="124" t="s">
        <v>10805</v>
      </c>
      <c r="B1161" s="124" t="s">
        <v>10806</v>
      </c>
      <c r="C1161" s="124" t="s">
        <v>10125</v>
      </c>
      <c r="D1161" s="125" t="s">
        <v>1355</v>
      </c>
    </row>
    <row r="1162" spans="1:4" ht="13.5" x14ac:dyDescent="0.25">
      <c r="A1162" s="124" t="s">
        <v>10807</v>
      </c>
      <c r="B1162" s="124" t="s">
        <v>10808</v>
      </c>
      <c r="C1162" s="124" t="s">
        <v>10125</v>
      </c>
      <c r="D1162" s="125" t="s">
        <v>1684</v>
      </c>
    </row>
    <row r="1163" spans="1:4" ht="13.5" x14ac:dyDescent="0.25">
      <c r="A1163" s="124" t="s">
        <v>10809</v>
      </c>
      <c r="B1163" s="124" t="s">
        <v>10810</v>
      </c>
      <c r="C1163" s="124" t="s">
        <v>10125</v>
      </c>
      <c r="D1163" s="125" t="s">
        <v>955</v>
      </c>
    </row>
    <row r="1164" spans="1:4" ht="13.5" x14ac:dyDescent="0.25">
      <c r="A1164" s="124" t="s">
        <v>10811</v>
      </c>
      <c r="B1164" s="124" t="s">
        <v>10812</v>
      </c>
      <c r="C1164" s="124" t="s">
        <v>10125</v>
      </c>
      <c r="D1164" s="125" t="s">
        <v>467</v>
      </c>
    </row>
    <row r="1165" spans="1:4" ht="13.5" x14ac:dyDescent="0.25">
      <c r="A1165" s="124" t="s">
        <v>1838</v>
      </c>
      <c r="B1165" s="124" t="s">
        <v>10813</v>
      </c>
      <c r="C1165" s="124" t="s">
        <v>9617</v>
      </c>
      <c r="D1165" s="125" t="s">
        <v>168</v>
      </c>
    </row>
    <row r="1166" spans="1:4" ht="13.5" x14ac:dyDescent="0.25">
      <c r="A1166" s="124" t="s">
        <v>1842</v>
      </c>
      <c r="B1166" s="124" t="s">
        <v>10814</v>
      </c>
      <c r="C1166" s="124" t="s">
        <v>9358</v>
      </c>
      <c r="D1166" s="125" t="s">
        <v>10815</v>
      </c>
    </row>
    <row r="1167" spans="1:4" ht="13.5" x14ac:dyDescent="0.25">
      <c r="A1167" s="124" t="s">
        <v>1843</v>
      </c>
      <c r="B1167" s="124" t="s">
        <v>10816</v>
      </c>
      <c r="C1167" s="124" t="s">
        <v>9358</v>
      </c>
      <c r="D1167" s="125" t="s">
        <v>10817</v>
      </c>
    </row>
    <row r="1168" spans="1:4" ht="13.5" x14ac:dyDescent="0.25">
      <c r="A1168" s="124" t="s">
        <v>1844</v>
      </c>
      <c r="B1168" s="124" t="s">
        <v>10818</v>
      </c>
      <c r="C1168" s="124" t="s">
        <v>9358</v>
      </c>
      <c r="D1168" s="125" t="s">
        <v>10819</v>
      </c>
    </row>
    <row r="1169" spans="1:4" ht="13.5" x14ac:dyDescent="0.25">
      <c r="A1169" s="124" t="s">
        <v>1845</v>
      </c>
      <c r="B1169" s="124" t="s">
        <v>10820</v>
      </c>
      <c r="C1169" s="124" t="s">
        <v>9358</v>
      </c>
      <c r="D1169" s="125" t="s">
        <v>10821</v>
      </c>
    </row>
    <row r="1170" spans="1:4" ht="13.5" x14ac:dyDescent="0.25">
      <c r="A1170" s="124" t="s">
        <v>1846</v>
      </c>
      <c r="B1170" s="124" t="s">
        <v>10822</v>
      </c>
      <c r="C1170" s="124" t="s">
        <v>9617</v>
      </c>
      <c r="D1170" s="125" t="s">
        <v>10823</v>
      </c>
    </row>
    <row r="1171" spans="1:4" ht="13.5" x14ac:dyDescent="0.25">
      <c r="A1171" s="124" t="s">
        <v>1847</v>
      </c>
      <c r="B1171" s="124" t="s">
        <v>10824</v>
      </c>
      <c r="C1171" s="124" t="s">
        <v>9617</v>
      </c>
      <c r="D1171" s="125" t="s">
        <v>10825</v>
      </c>
    </row>
    <row r="1172" spans="1:4" ht="13.5" x14ac:dyDescent="0.25">
      <c r="A1172" s="124" t="s">
        <v>1848</v>
      </c>
      <c r="B1172" s="124" t="s">
        <v>10826</v>
      </c>
      <c r="C1172" s="124" t="s">
        <v>9617</v>
      </c>
      <c r="D1172" s="125" t="s">
        <v>7553</v>
      </c>
    </row>
    <row r="1173" spans="1:4" ht="13.5" x14ac:dyDescent="0.25">
      <c r="A1173" s="124" t="s">
        <v>1850</v>
      </c>
      <c r="B1173" s="124" t="s">
        <v>10827</v>
      </c>
      <c r="C1173" s="124" t="s">
        <v>9617</v>
      </c>
      <c r="D1173" s="125" t="s">
        <v>10828</v>
      </c>
    </row>
    <row r="1174" spans="1:4" ht="13.5" x14ac:dyDescent="0.25">
      <c r="A1174" s="124" t="s">
        <v>1851</v>
      </c>
      <c r="B1174" s="124" t="s">
        <v>10829</v>
      </c>
      <c r="C1174" s="124" t="s">
        <v>9617</v>
      </c>
      <c r="D1174" s="125" t="s">
        <v>8540</v>
      </c>
    </row>
    <row r="1175" spans="1:4" ht="13.5" x14ac:dyDescent="0.25">
      <c r="A1175" s="124" t="s">
        <v>1853</v>
      </c>
      <c r="B1175" s="124" t="s">
        <v>10830</v>
      </c>
      <c r="C1175" s="124" t="s">
        <v>9617</v>
      </c>
      <c r="D1175" s="125" t="s">
        <v>9070</v>
      </c>
    </row>
    <row r="1176" spans="1:4" ht="13.5" x14ac:dyDescent="0.25">
      <c r="A1176" s="124" t="s">
        <v>1855</v>
      </c>
      <c r="B1176" s="124" t="s">
        <v>10831</v>
      </c>
      <c r="C1176" s="124" t="s">
        <v>9358</v>
      </c>
      <c r="D1176" s="125" t="s">
        <v>10832</v>
      </c>
    </row>
    <row r="1177" spans="1:4" ht="13.5" x14ac:dyDescent="0.25">
      <c r="A1177" s="124" t="s">
        <v>1856</v>
      </c>
      <c r="B1177" s="124" t="s">
        <v>10833</v>
      </c>
      <c r="C1177" s="124" t="s">
        <v>9358</v>
      </c>
      <c r="D1177" s="125" t="s">
        <v>10834</v>
      </c>
    </row>
    <row r="1178" spans="1:4" ht="13.5" x14ac:dyDescent="0.25">
      <c r="A1178" s="124" t="s">
        <v>1857</v>
      </c>
      <c r="B1178" s="124" t="s">
        <v>10835</v>
      </c>
      <c r="C1178" s="124" t="s">
        <v>9358</v>
      </c>
      <c r="D1178" s="125" t="s">
        <v>10836</v>
      </c>
    </row>
    <row r="1179" spans="1:4" ht="13.5" x14ac:dyDescent="0.25">
      <c r="A1179" s="124" t="s">
        <v>1858</v>
      </c>
      <c r="B1179" s="124" t="s">
        <v>10837</v>
      </c>
      <c r="C1179" s="124" t="s">
        <v>9358</v>
      </c>
      <c r="D1179" s="125" t="s">
        <v>10838</v>
      </c>
    </row>
    <row r="1180" spans="1:4" ht="13.5" x14ac:dyDescent="0.25">
      <c r="A1180" s="124" t="s">
        <v>1859</v>
      </c>
      <c r="B1180" s="124" t="s">
        <v>10839</v>
      </c>
      <c r="C1180" s="124" t="s">
        <v>9358</v>
      </c>
      <c r="D1180" s="125" t="s">
        <v>10840</v>
      </c>
    </row>
    <row r="1181" spans="1:4" ht="13.5" x14ac:dyDescent="0.25">
      <c r="A1181" s="124" t="s">
        <v>1860</v>
      </c>
      <c r="B1181" s="124" t="s">
        <v>10841</v>
      </c>
      <c r="C1181" s="124" t="s">
        <v>9358</v>
      </c>
      <c r="D1181" s="125" t="s">
        <v>10842</v>
      </c>
    </row>
    <row r="1182" spans="1:4" ht="13.5" x14ac:dyDescent="0.25">
      <c r="A1182" s="124" t="s">
        <v>1861</v>
      </c>
      <c r="B1182" s="124" t="s">
        <v>10843</v>
      </c>
      <c r="C1182" s="124" t="s">
        <v>9358</v>
      </c>
      <c r="D1182" s="125" t="s">
        <v>10844</v>
      </c>
    </row>
    <row r="1183" spans="1:4" ht="13.5" x14ac:dyDescent="0.25">
      <c r="A1183" s="124" t="s">
        <v>1862</v>
      </c>
      <c r="B1183" s="124" t="s">
        <v>10845</v>
      </c>
      <c r="C1183" s="124" t="s">
        <v>9358</v>
      </c>
      <c r="D1183" s="125" t="s">
        <v>10846</v>
      </c>
    </row>
    <row r="1184" spans="1:4" ht="13.5" x14ac:dyDescent="0.25">
      <c r="A1184" s="124" t="s">
        <v>1863</v>
      </c>
      <c r="B1184" s="124" t="s">
        <v>10847</v>
      </c>
      <c r="C1184" s="124" t="s">
        <v>9358</v>
      </c>
      <c r="D1184" s="125" t="s">
        <v>10848</v>
      </c>
    </row>
    <row r="1185" spans="1:4" ht="13.5" x14ac:dyDescent="0.25">
      <c r="A1185" s="124" t="s">
        <v>1864</v>
      </c>
      <c r="B1185" s="124" t="s">
        <v>10849</v>
      </c>
      <c r="C1185" s="124" t="s">
        <v>9358</v>
      </c>
      <c r="D1185" s="125" t="s">
        <v>10850</v>
      </c>
    </row>
    <row r="1186" spans="1:4" ht="13.5" x14ac:dyDescent="0.25">
      <c r="A1186" s="124" t="s">
        <v>1865</v>
      </c>
      <c r="B1186" s="124" t="s">
        <v>10851</v>
      </c>
      <c r="C1186" s="124" t="s">
        <v>9358</v>
      </c>
      <c r="D1186" s="125" t="s">
        <v>10852</v>
      </c>
    </row>
    <row r="1187" spans="1:4" ht="13.5" x14ac:dyDescent="0.25">
      <c r="A1187" s="124" t="s">
        <v>1866</v>
      </c>
      <c r="B1187" s="124" t="s">
        <v>10853</v>
      </c>
      <c r="C1187" s="124" t="s">
        <v>9358</v>
      </c>
      <c r="D1187" s="125" t="s">
        <v>10854</v>
      </c>
    </row>
    <row r="1188" spans="1:4" ht="13.5" x14ac:dyDescent="0.25">
      <c r="A1188" s="124" t="s">
        <v>1867</v>
      </c>
      <c r="B1188" s="124" t="s">
        <v>10855</v>
      </c>
      <c r="C1188" s="124" t="s">
        <v>9358</v>
      </c>
      <c r="D1188" s="125" t="s">
        <v>10856</v>
      </c>
    </row>
    <row r="1189" spans="1:4" ht="13.5" x14ac:dyDescent="0.25">
      <c r="A1189" s="124" t="s">
        <v>1868</v>
      </c>
      <c r="B1189" s="124" t="s">
        <v>10857</v>
      </c>
      <c r="C1189" s="124" t="s">
        <v>9358</v>
      </c>
      <c r="D1189" s="125" t="s">
        <v>10858</v>
      </c>
    </row>
    <row r="1190" spans="1:4" ht="13.5" x14ac:dyDescent="0.25">
      <c r="A1190" s="124" t="s">
        <v>1869</v>
      </c>
      <c r="B1190" s="124" t="s">
        <v>10859</v>
      </c>
      <c r="C1190" s="124" t="s">
        <v>9358</v>
      </c>
      <c r="D1190" s="125" t="s">
        <v>10860</v>
      </c>
    </row>
    <row r="1191" spans="1:4" ht="13.5" x14ac:dyDescent="0.25">
      <c r="A1191" s="124" t="s">
        <v>1870</v>
      </c>
      <c r="B1191" s="124" t="s">
        <v>10861</v>
      </c>
      <c r="C1191" s="124" t="s">
        <v>9358</v>
      </c>
      <c r="D1191" s="125" t="s">
        <v>10862</v>
      </c>
    </row>
    <row r="1192" spans="1:4" ht="13.5" x14ac:dyDescent="0.25">
      <c r="A1192" s="124" t="s">
        <v>1871</v>
      </c>
      <c r="B1192" s="124" t="s">
        <v>10863</v>
      </c>
      <c r="C1192" s="124" t="s">
        <v>9358</v>
      </c>
      <c r="D1192" s="125" t="s">
        <v>10864</v>
      </c>
    </row>
    <row r="1193" spans="1:4" ht="13.5" x14ac:dyDescent="0.25">
      <c r="A1193" s="124" t="s">
        <v>1872</v>
      </c>
      <c r="B1193" s="124" t="s">
        <v>10865</v>
      </c>
      <c r="C1193" s="124" t="s">
        <v>9358</v>
      </c>
      <c r="D1193" s="125" t="s">
        <v>10866</v>
      </c>
    </row>
    <row r="1194" spans="1:4" ht="13.5" x14ac:dyDescent="0.25">
      <c r="A1194" s="124" t="s">
        <v>1873</v>
      </c>
      <c r="B1194" s="124" t="s">
        <v>10867</v>
      </c>
      <c r="C1194" s="124" t="s">
        <v>9358</v>
      </c>
      <c r="D1194" s="125" t="s">
        <v>10868</v>
      </c>
    </row>
    <row r="1195" spans="1:4" ht="13.5" x14ac:dyDescent="0.25">
      <c r="A1195" s="124" t="s">
        <v>1874</v>
      </c>
      <c r="B1195" s="124" t="s">
        <v>10869</v>
      </c>
      <c r="C1195" s="124" t="s">
        <v>9358</v>
      </c>
      <c r="D1195" s="125" t="s">
        <v>10870</v>
      </c>
    </row>
    <row r="1196" spans="1:4" ht="13.5" x14ac:dyDescent="0.25">
      <c r="A1196" s="124" t="s">
        <v>1875</v>
      </c>
      <c r="B1196" s="124" t="s">
        <v>10871</v>
      </c>
      <c r="C1196" s="124" t="s">
        <v>9617</v>
      </c>
      <c r="D1196" s="125" t="s">
        <v>10872</v>
      </c>
    </row>
    <row r="1197" spans="1:4" ht="13.5" x14ac:dyDescent="0.25">
      <c r="A1197" s="124" t="s">
        <v>1877</v>
      </c>
      <c r="B1197" s="124" t="s">
        <v>10873</v>
      </c>
      <c r="C1197" s="124" t="s">
        <v>9617</v>
      </c>
      <c r="D1197" s="125" t="s">
        <v>3137</v>
      </c>
    </row>
    <row r="1198" spans="1:4" ht="13.5" x14ac:dyDescent="0.25">
      <c r="A1198" s="124" t="s">
        <v>1879</v>
      </c>
      <c r="B1198" s="124" t="s">
        <v>10874</v>
      </c>
      <c r="C1198" s="124" t="s">
        <v>9617</v>
      </c>
      <c r="D1198" s="125" t="s">
        <v>10875</v>
      </c>
    </row>
    <row r="1199" spans="1:4" ht="13.5" x14ac:dyDescent="0.25">
      <c r="A1199" s="124" t="s">
        <v>10876</v>
      </c>
      <c r="B1199" s="124" t="s">
        <v>10877</v>
      </c>
      <c r="C1199" s="124" t="s">
        <v>9617</v>
      </c>
      <c r="D1199" s="125" t="s">
        <v>10872</v>
      </c>
    </row>
    <row r="1200" spans="1:4" ht="13.5" x14ac:dyDescent="0.25">
      <c r="A1200" s="124" t="s">
        <v>10878</v>
      </c>
      <c r="B1200" s="124" t="s">
        <v>10879</v>
      </c>
      <c r="C1200" s="124" t="s">
        <v>9617</v>
      </c>
      <c r="D1200" s="125" t="s">
        <v>10880</v>
      </c>
    </row>
    <row r="1201" spans="1:4" ht="13.5" x14ac:dyDescent="0.25">
      <c r="A1201" s="124" t="s">
        <v>10881</v>
      </c>
      <c r="B1201" s="124" t="s">
        <v>10882</v>
      </c>
      <c r="C1201" s="124" t="s">
        <v>9617</v>
      </c>
      <c r="D1201" s="125" t="s">
        <v>10883</v>
      </c>
    </row>
    <row r="1202" spans="1:4" ht="13.5" x14ac:dyDescent="0.25">
      <c r="A1202" s="124" t="s">
        <v>10884</v>
      </c>
      <c r="B1202" s="124" t="s">
        <v>10885</v>
      </c>
      <c r="C1202" s="124" t="s">
        <v>9617</v>
      </c>
      <c r="D1202" s="125" t="s">
        <v>4850</v>
      </c>
    </row>
    <row r="1203" spans="1:4" ht="13.5" x14ac:dyDescent="0.25">
      <c r="A1203" s="124" t="s">
        <v>10886</v>
      </c>
      <c r="B1203" s="124" t="s">
        <v>10887</v>
      </c>
      <c r="C1203" s="124" t="s">
        <v>9617</v>
      </c>
      <c r="D1203" s="125" t="s">
        <v>1810</v>
      </c>
    </row>
    <row r="1204" spans="1:4" ht="13.5" x14ac:dyDescent="0.25">
      <c r="A1204" s="124" t="s">
        <v>10888</v>
      </c>
      <c r="B1204" s="124" t="s">
        <v>10889</v>
      </c>
      <c r="C1204" s="124" t="s">
        <v>9617</v>
      </c>
      <c r="D1204" s="125" t="s">
        <v>10875</v>
      </c>
    </row>
    <row r="1205" spans="1:4" ht="13.5" x14ac:dyDescent="0.25">
      <c r="A1205" s="124" t="s">
        <v>10890</v>
      </c>
      <c r="B1205" s="124" t="s">
        <v>10891</v>
      </c>
      <c r="C1205" s="124" t="s">
        <v>9617</v>
      </c>
      <c r="D1205" s="125" t="s">
        <v>8839</v>
      </c>
    </row>
    <row r="1206" spans="1:4" ht="13.5" x14ac:dyDescent="0.25">
      <c r="A1206" s="124" t="s">
        <v>10892</v>
      </c>
      <c r="B1206" s="124" t="s">
        <v>10893</v>
      </c>
      <c r="C1206" s="124" t="s">
        <v>9617</v>
      </c>
      <c r="D1206" s="125" t="s">
        <v>10894</v>
      </c>
    </row>
    <row r="1207" spans="1:4" ht="13.5" x14ac:dyDescent="0.25">
      <c r="A1207" s="124" t="s">
        <v>10895</v>
      </c>
      <c r="B1207" s="124" t="s">
        <v>10896</v>
      </c>
      <c r="C1207" s="124" t="s">
        <v>9617</v>
      </c>
      <c r="D1207" s="125" t="s">
        <v>10897</v>
      </c>
    </row>
    <row r="1208" spans="1:4" ht="13.5" x14ac:dyDescent="0.25">
      <c r="A1208" s="124" t="s">
        <v>10898</v>
      </c>
      <c r="B1208" s="124" t="s">
        <v>10899</v>
      </c>
      <c r="C1208" s="124" t="s">
        <v>9617</v>
      </c>
      <c r="D1208" s="125" t="s">
        <v>8370</v>
      </c>
    </row>
    <row r="1209" spans="1:4" ht="13.5" x14ac:dyDescent="0.25">
      <c r="A1209" s="124" t="s">
        <v>10900</v>
      </c>
      <c r="B1209" s="124" t="s">
        <v>10901</v>
      </c>
      <c r="C1209" s="124" t="s">
        <v>9617</v>
      </c>
      <c r="D1209" s="125" t="s">
        <v>10902</v>
      </c>
    </row>
    <row r="1210" spans="1:4" ht="13.5" x14ac:dyDescent="0.25">
      <c r="A1210" s="124" t="s">
        <v>10903</v>
      </c>
      <c r="B1210" s="124" t="s">
        <v>10904</v>
      </c>
      <c r="C1210" s="124" t="s">
        <v>9617</v>
      </c>
      <c r="D1210" s="125" t="s">
        <v>10905</v>
      </c>
    </row>
    <row r="1211" spans="1:4" ht="13.5" x14ac:dyDescent="0.25">
      <c r="A1211" s="124" t="s">
        <v>10906</v>
      </c>
      <c r="B1211" s="124" t="s">
        <v>10907</v>
      </c>
      <c r="C1211" s="124" t="s">
        <v>9617</v>
      </c>
      <c r="D1211" s="125" t="s">
        <v>8537</v>
      </c>
    </row>
    <row r="1212" spans="1:4" ht="13.5" x14ac:dyDescent="0.25">
      <c r="A1212" s="124" t="s">
        <v>10908</v>
      </c>
      <c r="B1212" s="124" t="s">
        <v>10909</v>
      </c>
      <c r="C1212" s="124" t="s">
        <v>9617</v>
      </c>
      <c r="D1212" s="125" t="s">
        <v>6938</v>
      </c>
    </row>
    <row r="1213" spans="1:4" ht="13.5" x14ac:dyDescent="0.25">
      <c r="A1213" s="124" t="s">
        <v>10910</v>
      </c>
      <c r="B1213" s="124" t="s">
        <v>10911</v>
      </c>
      <c r="C1213" s="124" t="s">
        <v>9617</v>
      </c>
      <c r="D1213" s="125" t="s">
        <v>1272</v>
      </c>
    </row>
    <row r="1214" spans="1:4" ht="13.5" x14ac:dyDescent="0.25">
      <c r="A1214" s="124" t="s">
        <v>10912</v>
      </c>
      <c r="B1214" s="124" t="s">
        <v>10913</v>
      </c>
      <c r="C1214" s="124" t="s">
        <v>9617</v>
      </c>
      <c r="D1214" s="125" t="s">
        <v>2439</v>
      </c>
    </row>
    <row r="1215" spans="1:4" ht="13.5" x14ac:dyDescent="0.25">
      <c r="A1215" s="124" t="s">
        <v>1881</v>
      </c>
      <c r="B1215" s="124" t="s">
        <v>10914</v>
      </c>
      <c r="C1215" s="124" t="s">
        <v>9617</v>
      </c>
      <c r="D1215" s="125" t="s">
        <v>1598</v>
      </c>
    </row>
    <row r="1216" spans="1:4" ht="13.5" x14ac:dyDescent="0.25">
      <c r="A1216" s="124" t="s">
        <v>1883</v>
      </c>
      <c r="B1216" s="124" t="s">
        <v>10915</v>
      </c>
      <c r="C1216" s="124" t="s">
        <v>9617</v>
      </c>
      <c r="D1216" s="125" t="s">
        <v>5598</v>
      </c>
    </row>
    <row r="1217" spans="1:4" ht="13.5" x14ac:dyDescent="0.25">
      <c r="A1217" s="124" t="s">
        <v>1884</v>
      </c>
      <c r="B1217" s="124" t="s">
        <v>10916</v>
      </c>
      <c r="C1217" s="124" t="s">
        <v>9617</v>
      </c>
      <c r="D1217" s="125" t="s">
        <v>3822</v>
      </c>
    </row>
    <row r="1218" spans="1:4" ht="13.5" x14ac:dyDescent="0.25">
      <c r="A1218" s="124" t="s">
        <v>1885</v>
      </c>
      <c r="B1218" s="124" t="s">
        <v>10917</v>
      </c>
      <c r="C1218" s="124" t="s">
        <v>9617</v>
      </c>
      <c r="D1218" s="125" t="s">
        <v>10918</v>
      </c>
    </row>
    <row r="1219" spans="1:4" ht="13.5" x14ac:dyDescent="0.25">
      <c r="A1219" s="124" t="s">
        <v>1887</v>
      </c>
      <c r="B1219" s="124" t="s">
        <v>10919</v>
      </c>
      <c r="C1219" s="124" t="s">
        <v>9617</v>
      </c>
      <c r="D1219" s="125" t="s">
        <v>10920</v>
      </c>
    </row>
    <row r="1220" spans="1:4" ht="13.5" x14ac:dyDescent="0.25">
      <c r="A1220" s="124" t="s">
        <v>1889</v>
      </c>
      <c r="B1220" s="124" t="s">
        <v>10921</v>
      </c>
      <c r="C1220" s="124" t="s">
        <v>9617</v>
      </c>
      <c r="D1220" s="125" t="s">
        <v>5400</v>
      </c>
    </row>
    <row r="1221" spans="1:4" ht="13.5" x14ac:dyDescent="0.25">
      <c r="A1221" s="124" t="s">
        <v>1890</v>
      </c>
      <c r="B1221" s="124" t="s">
        <v>10922</v>
      </c>
      <c r="C1221" s="124" t="s">
        <v>9226</v>
      </c>
      <c r="D1221" s="125" t="s">
        <v>3716</v>
      </c>
    </row>
    <row r="1222" spans="1:4" ht="13.5" x14ac:dyDescent="0.25">
      <c r="A1222" s="124" t="s">
        <v>1892</v>
      </c>
      <c r="B1222" s="124" t="s">
        <v>10923</v>
      </c>
      <c r="C1222" s="124" t="s">
        <v>9617</v>
      </c>
      <c r="D1222" s="125" t="s">
        <v>6408</v>
      </c>
    </row>
    <row r="1223" spans="1:4" ht="13.5" x14ac:dyDescent="0.25">
      <c r="A1223" s="124" t="s">
        <v>1894</v>
      </c>
      <c r="B1223" s="124" t="s">
        <v>10924</v>
      </c>
      <c r="C1223" s="124" t="s">
        <v>9617</v>
      </c>
      <c r="D1223" s="125" t="s">
        <v>6852</v>
      </c>
    </row>
    <row r="1224" spans="1:4" ht="13.5" x14ac:dyDescent="0.25">
      <c r="A1224" s="124" t="s">
        <v>1895</v>
      </c>
      <c r="B1224" s="124" t="s">
        <v>10925</v>
      </c>
      <c r="C1224" s="124" t="s">
        <v>9358</v>
      </c>
      <c r="D1224" s="125" t="s">
        <v>1543</v>
      </c>
    </row>
    <row r="1225" spans="1:4" ht="13.5" x14ac:dyDescent="0.25">
      <c r="A1225" s="124" t="s">
        <v>1897</v>
      </c>
      <c r="B1225" s="124" t="s">
        <v>10926</v>
      </c>
      <c r="C1225" s="124" t="s">
        <v>9617</v>
      </c>
      <c r="D1225" s="125" t="s">
        <v>3822</v>
      </c>
    </row>
    <row r="1226" spans="1:4" ht="13.5" x14ac:dyDescent="0.25">
      <c r="A1226" s="124" t="s">
        <v>1898</v>
      </c>
      <c r="B1226" s="124" t="s">
        <v>10927</v>
      </c>
      <c r="C1226" s="124" t="s">
        <v>9617</v>
      </c>
      <c r="D1226" s="125" t="s">
        <v>10918</v>
      </c>
    </row>
    <row r="1227" spans="1:4" ht="13.5" x14ac:dyDescent="0.25">
      <c r="A1227" s="124" t="s">
        <v>1899</v>
      </c>
      <c r="B1227" s="124" t="s">
        <v>10928</v>
      </c>
      <c r="C1227" s="124" t="s">
        <v>9617</v>
      </c>
      <c r="D1227" s="125" t="s">
        <v>3822</v>
      </c>
    </row>
    <row r="1228" spans="1:4" ht="13.5" x14ac:dyDescent="0.25">
      <c r="A1228" s="124" t="s">
        <v>1900</v>
      </c>
      <c r="B1228" s="124" t="s">
        <v>10929</v>
      </c>
      <c r="C1228" s="124" t="s">
        <v>9617</v>
      </c>
      <c r="D1228" s="125" t="s">
        <v>10918</v>
      </c>
    </row>
    <row r="1229" spans="1:4" ht="13.5" x14ac:dyDescent="0.25">
      <c r="A1229" s="124" t="s">
        <v>1901</v>
      </c>
      <c r="B1229" s="124" t="s">
        <v>10930</v>
      </c>
      <c r="C1229" s="124" t="s">
        <v>9617</v>
      </c>
      <c r="D1229" s="125" t="s">
        <v>10920</v>
      </c>
    </row>
    <row r="1230" spans="1:4" ht="13.5" x14ac:dyDescent="0.25">
      <c r="A1230" s="124" t="s">
        <v>1902</v>
      </c>
      <c r="B1230" s="124" t="s">
        <v>10931</v>
      </c>
      <c r="C1230" s="124" t="s">
        <v>9617</v>
      </c>
      <c r="D1230" s="125" t="s">
        <v>5400</v>
      </c>
    </row>
    <row r="1231" spans="1:4" ht="13.5" x14ac:dyDescent="0.25">
      <c r="A1231" s="124" t="s">
        <v>1903</v>
      </c>
      <c r="B1231" s="124" t="s">
        <v>10932</v>
      </c>
      <c r="C1231" s="124" t="s">
        <v>9617</v>
      </c>
      <c r="D1231" s="125" t="s">
        <v>10920</v>
      </c>
    </row>
    <row r="1232" spans="1:4" ht="13.5" x14ac:dyDescent="0.25">
      <c r="A1232" s="124" t="s">
        <v>1904</v>
      </c>
      <c r="B1232" s="124" t="s">
        <v>10933</v>
      </c>
      <c r="C1232" s="124" t="s">
        <v>9617</v>
      </c>
      <c r="D1232" s="125" t="s">
        <v>5400</v>
      </c>
    </row>
    <row r="1233" spans="1:4" ht="13.5" x14ac:dyDescent="0.25">
      <c r="A1233" s="124" t="s">
        <v>1905</v>
      </c>
      <c r="B1233" s="124" t="s">
        <v>10934</v>
      </c>
      <c r="C1233" s="124" t="s">
        <v>9617</v>
      </c>
      <c r="D1233" s="125" t="s">
        <v>10935</v>
      </c>
    </row>
    <row r="1234" spans="1:4" ht="13.5" x14ac:dyDescent="0.25">
      <c r="A1234" s="124" t="s">
        <v>1907</v>
      </c>
      <c r="B1234" s="124" t="s">
        <v>10936</v>
      </c>
      <c r="C1234" s="124" t="s">
        <v>9617</v>
      </c>
      <c r="D1234" s="125" t="s">
        <v>8396</v>
      </c>
    </row>
    <row r="1235" spans="1:4" ht="13.5" x14ac:dyDescent="0.25">
      <c r="A1235" s="124" t="s">
        <v>1908</v>
      </c>
      <c r="B1235" s="124" t="s">
        <v>10937</v>
      </c>
      <c r="C1235" s="124" t="s">
        <v>9617</v>
      </c>
      <c r="D1235" s="125" t="s">
        <v>10938</v>
      </c>
    </row>
    <row r="1236" spans="1:4" ht="13.5" x14ac:dyDescent="0.25">
      <c r="A1236" s="124" t="s">
        <v>1909</v>
      </c>
      <c r="B1236" s="124" t="s">
        <v>10939</v>
      </c>
      <c r="C1236" s="124" t="s">
        <v>9617</v>
      </c>
      <c r="D1236" s="125" t="s">
        <v>10940</v>
      </c>
    </row>
    <row r="1237" spans="1:4" ht="13.5" x14ac:dyDescent="0.25">
      <c r="A1237" s="124" t="s">
        <v>1910</v>
      </c>
      <c r="B1237" s="124" t="s">
        <v>10941</v>
      </c>
      <c r="C1237" s="124" t="s">
        <v>9617</v>
      </c>
      <c r="D1237" s="125" t="s">
        <v>10942</v>
      </c>
    </row>
    <row r="1238" spans="1:4" ht="13.5" x14ac:dyDescent="0.25">
      <c r="A1238" s="124" t="s">
        <v>1911</v>
      </c>
      <c r="B1238" s="124" t="s">
        <v>10943</v>
      </c>
      <c r="C1238" s="124" t="s">
        <v>9617</v>
      </c>
      <c r="D1238" s="125" t="s">
        <v>10944</v>
      </c>
    </row>
    <row r="1239" spans="1:4" ht="13.5" x14ac:dyDescent="0.25">
      <c r="A1239" s="124" t="s">
        <v>1912</v>
      </c>
      <c r="B1239" s="124" t="s">
        <v>10945</v>
      </c>
      <c r="C1239" s="124" t="s">
        <v>9617</v>
      </c>
      <c r="D1239" s="125" t="s">
        <v>10946</v>
      </c>
    </row>
    <row r="1240" spans="1:4" ht="13.5" x14ac:dyDescent="0.25">
      <c r="A1240" s="124" t="s">
        <v>1913</v>
      </c>
      <c r="B1240" s="124" t="s">
        <v>10947</v>
      </c>
      <c r="C1240" s="124" t="s">
        <v>9617</v>
      </c>
      <c r="D1240" s="125" t="s">
        <v>10948</v>
      </c>
    </row>
    <row r="1241" spans="1:4" ht="13.5" x14ac:dyDescent="0.25">
      <c r="A1241" s="124" t="s">
        <v>1914</v>
      </c>
      <c r="B1241" s="124" t="s">
        <v>10949</v>
      </c>
      <c r="C1241" s="124" t="s">
        <v>9617</v>
      </c>
      <c r="D1241" s="125" t="s">
        <v>10950</v>
      </c>
    </row>
    <row r="1242" spans="1:4" ht="13.5" x14ac:dyDescent="0.25">
      <c r="A1242" s="124" t="s">
        <v>1915</v>
      </c>
      <c r="B1242" s="124" t="s">
        <v>10951</v>
      </c>
      <c r="C1242" s="124" t="s">
        <v>9617</v>
      </c>
      <c r="D1242" s="125" t="s">
        <v>10952</v>
      </c>
    </row>
    <row r="1243" spans="1:4" ht="13.5" x14ac:dyDescent="0.25">
      <c r="A1243" s="124" t="s">
        <v>1916</v>
      </c>
      <c r="B1243" s="124" t="s">
        <v>10953</v>
      </c>
      <c r="C1243" s="124" t="s">
        <v>9617</v>
      </c>
      <c r="D1243" s="125" t="s">
        <v>10954</v>
      </c>
    </row>
    <row r="1244" spans="1:4" ht="13.5" x14ac:dyDescent="0.25">
      <c r="A1244" s="124" t="s">
        <v>1917</v>
      </c>
      <c r="B1244" s="124" t="s">
        <v>10955</v>
      </c>
      <c r="C1244" s="124" t="s">
        <v>9617</v>
      </c>
      <c r="D1244" s="125" t="s">
        <v>10956</v>
      </c>
    </row>
    <row r="1245" spans="1:4" ht="13.5" x14ac:dyDescent="0.25">
      <c r="A1245" s="124" t="s">
        <v>1918</v>
      </c>
      <c r="B1245" s="124" t="s">
        <v>10957</v>
      </c>
      <c r="C1245" s="124" t="s">
        <v>9617</v>
      </c>
      <c r="D1245" s="125" t="s">
        <v>10958</v>
      </c>
    </row>
    <row r="1246" spans="1:4" ht="13.5" x14ac:dyDescent="0.25">
      <c r="A1246" s="124" t="s">
        <v>1919</v>
      </c>
      <c r="B1246" s="124" t="s">
        <v>10959</v>
      </c>
      <c r="C1246" s="124" t="s">
        <v>9617</v>
      </c>
      <c r="D1246" s="125" t="s">
        <v>7148</v>
      </c>
    </row>
    <row r="1247" spans="1:4" ht="13.5" x14ac:dyDescent="0.25">
      <c r="A1247" s="124" t="s">
        <v>1921</v>
      </c>
      <c r="B1247" s="124" t="s">
        <v>10960</v>
      </c>
      <c r="C1247" s="124" t="s">
        <v>9617</v>
      </c>
      <c r="D1247" s="125" t="s">
        <v>10961</v>
      </c>
    </row>
    <row r="1248" spans="1:4" ht="13.5" x14ac:dyDescent="0.25">
      <c r="A1248" s="124" t="s">
        <v>1922</v>
      </c>
      <c r="B1248" s="124" t="s">
        <v>10962</v>
      </c>
      <c r="C1248" s="124" t="s">
        <v>9226</v>
      </c>
      <c r="D1248" s="125" t="s">
        <v>8498</v>
      </c>
    </row>
    <row r="1249" spans="1:4" ht="13.5" x14ac:dyDescent="0.25">
      <c r="A1249" s="124" t="s">
        <v>1924</v>
      </c>
      <c r="B1249" s="124" t="s">
        <v>10963</v>
      </c>
      <c r="C1249" s="124" t="s">
        <v>9226</v>
      </c>
      <c r="D1249" s="125" t="s">
        <v>8885</v>
      </c>
    </row>
    <row r="1250" spans="1:4" ht="13.5" x14ac:dyDescent="0.25">
      <c r="A1250" s="124" t="s">
        <v>1926</v>
      </c>
      <c r="B1250" s="124" t="s">
        <v>10964</v>
      </c>
      <c r="C1250" s="124" t="s">
        <v>9226</v>
      </c>
      <c r="D1250" s="125" t="s">
        <v>8528</v>
      </c>
    </row>
    <row r="1251" spans="1:4" ht="13.5" x14ac:dyDescent="0.25">
      <c r="A1251" s="124" t="s">
        <v>1928</v>
      </c>
      <c r="B1251" s="124" t="s">
        <v>10965</v>
      </c>
      <c r="C1251" s="124" t="s">
        <v>9226</v>
      </c>
      <c r="D1251" s="125" t="s">
        <v>4876</v>
      </c>
    </row>
    <row r="1252" spans="1:4" ht="13.5" x14ac:dyDescent="0.25">
      <c r="A1252" s="124" t="s">
        <v>1929</v>
      </c>
      <c r="B1252" s="124" t="s">
        <v>10966</v>
      </c>
      <c r="C1252" s="124" t="s">
        <v>9226</v>
      </c>
      <c r="D1252" s="125" t="s">
        <v>10967</v>
      </c>
    </row>
    <row r="1253" spans="1:4" ht="13.5" x14ac:dyDescent="0.25">
      <c r="A1253" s="124" t="s">
        <v>1930</v>
      </c>
      <c r="B1253" s="124" t="s">
        <v>10968</v>
      </c>
      <c r="C1253" s="124" t="s">
        <v>9226</v>
      </c>
      <c r="D1253" s="125" t="s">
        <v>10969</v>
      </c>
    </row>
    <row r="1254" spans="1:4" ht="13.5" x14ac:dyDescent="0.25">
      <c r="A1254" s="124" t="s">
        <v>10970</v>
      </c>
      <c r="B1254" s="124" t="s">
        <v>10971</v>
      </c>
      <c r="C1254" s="124" t="s">
        <v>9226</v>
      </c>
      <c r="D1254" s="125" t="s">
        <v>7571</v>
      </c>
    </row>
    <row r="1255" spans="1:4" ht="13.5" x14ac:dyDescent="0.25">
      <c r="A1255" s="124" t="s">
        <v>10972</v>
      </c>
      <c r="B1255" s="124" t="s">
        <v>10973</v>
      </c>
      <c r="C1255" s="124" t="s">
        <v>9226</v>
      </c>
      <c r="D1255" s="125" t="s">
        <v>10974</v>
      </c>
    </row>
    <row r="1256" spans="1:4" ht="13.5" x14ac:dyDescent="0.25">
      <c r="A1256" s="124" t="s">
        <v>10975</v>
      </c>
      <c r="B1256" s="124" t="s">
        <v>10976</v>
      </c>
      <c r="C1256" s="124" t="s">
        <v>9617</v>
      </c>
      <c r="D1256" s="125" t="s">
        <v>3488</v>
      </c>
    </row>
    <row r="1257" spans="1:4" ht="13.5" x14ac:dyDescent="0.25">
      <c r="A1257" s="124" t="s">
        <v>10977</v>
      </c>
      <c r="B1257" s="124" t="s">
        <v>10978</v>
      </c>
      <c r="C1257" s="124" t="s">
        <v>9617</v>
      </c>
      <c r="D1257" s="125" t="s">
        <v>8943</v>
      </c>
    </row>
    <row r="1258" spans="1:4" ht="13.5" x14ac:dyDescent="0.25">
      <c r="A1258" s="124" t="s">
        <v>10979</v>
      </c>
      <c r="B1258" s="124" t="s">
        <v>10980</v>
      </c>
      <c r="C1258" s="124" t="s">
        <v>9617</v>
      </c>
      <c r="D1258" s="125" t="s">
        <v>10981</v>
      </c>
    </row>
    <row r="1259" spans="1:4" ht="13.5" x14ac:dyDescent="0.25">
      <c r="A1259" s="124" t="s">
        <v>10982</v>
      </c>
      <c r="B1259" s="124" t="s">
        <v>10983</v>
      </c>
      <c r="C1259" s="124" t="s">
        <v>9617</v>
      </c>
      <c r="D1259" s="125" t="s">
        <v>4799</v>
      </c>
    </row>
    <row r="1260" spans="1:4" ht="13.5" x14ac:dyDescent="0.25">
      <c r="A1260" s="124" t="s">
        <v>1931</v>
      </c>
      <c r="B1260" s="124" t="s">
        <v>10984</v>
      </c>
      <c r="C1260" s="124" t="s">
        <v>9226</v>
      </c>
      <c r="D1260" s="125" t="s">
        <v>8786</v>
      </c>
    </row>
    <row r="1261" spans="1:4" ht="13.5" x14ac:dyDescent="0.25">
      <c r="A1261" s="124" t="s">
        <v>1932</v>
      </c>
      <c r="B1261" s="124" t="s">
        <v>10985</v>
      </c>
      <c r="C1261" s="124" t="s">
        <v>9226</v>
      </c>
      <c r="D1261" s="125" t="s">
        <v>8419</v>
      </c>
    </row>
    <row r="1262" spans="1:4" ht="13.5" x14ac:dyDescent="0.25">
      <c r="A1262" s="124" t="s">
        <v>1933</v>
      </c>
      <c r="B1262" s="124" t="s">
        <v>10986</v>
      </c>
      <c r="C1262" s="124" t="s">
        <v>9226</v>
      </c>
      <c r="D1262" s="125" t="s">
        <v>10987</v>
      </c>
    </row>
    <row r="1263" spans="1:4" ht="13.5" x14ac:dyDescent="0.25">
      <c r="A1263" s="124" t="s">
        <v>1934</v>
      </c>
      <c r="B1263" s="124" t="s">
        <v>10988</v>
      </c>
      <c r="C1263" s="124" t="s">
        <v>9226</v>
      </c>
      <c r="D1263" s="125" t="s">
        <v>10989</v>
      </c>
    </row>
    <row r="1264" spans="1:4" ht="13.5" x14ac:dyDescent="0.25">
      <c r="A1264" s="124" t="s">
        <v>1937</v>
      </c>
      <c r="B1264" s="124" t="s">
        <v>10990</v>
      </c>
      <c r="C1264" s="124" t="s">
        <v>9617</v>
      </c>
      <c r="D1264" s="125" t="s">
        <v>10991</v>
      </c>
    </row>
    <row r="1265" spans="1:4" ht="13.5" x14ac:dyDescent="0.25">
      <c r="A1265" s="124" t="s">
        <v>1938</v>
      </c>
      <c r="B1265" s="124" t="s">
        <v>10992</v>
      </c>
      <c r="C1265" s="124" t="s">
        <v>9592</v>
      </c>
      <c r="D1265" s="125" t="s">
        <v>5603</v>
      </c>
    </row>
    <row r="1266" spans="1:4" ht="13.5" x14ac:dyDescent="0.25">
      <c r="A1266" s="124" t="s">
        <v>1940</v>
      </c>
      <c r="B1266" s="124" t="s">
        <v>10993</v>
      </c>
      <c r="C1266" s="124" t="s">
        <v>9592</v>
      </c>
      <c r="D1266" s="125" t="s">
        <v>10994</v>
      </c>
    </row>
    <row r="1267" spans="1:4" ht="13.5" x14ac:dyDescent="0.25">
      <c r="A1267" s="124" t="s">
        <v>1942</v>
      </c>
      <c r="B1267" s="124" t="s">
        <v>10995</v>
      </c>
      <c r="C1267" s="124" t="s">
        <v>9358</v>
      </c>
      <c r="D1267" s="125" t="s">
        <v>10996</v>
      </c>
    </row>
    <row r="1268" spans="1:4" ht="13.5" x14ac:dyDescent="0.25">
      <c r="A1268" s="124" t="s">
        <v>1943</v>
      </c>
      <c r="B1268" s="124" t="s">
        <v>10997</v>
      </c>
      <c r="C1268" s="124" t="s">
        <v>9358</v>
      </c>
      <c r="D1268" s="125" t="s">
        <v>5087</v>
      </c>
    </row>
    <row r="1269" spans="1:4" ht="13.5" x14ac:dyDescent="0.25">
      <c r="A1269" s="124" t="s">
        <v>1944</v>
      </c>
      <c r="B1269" s="124" t="s">
        <v>10998</v>
      </c>
      <c r="C1269" s="124" t="s">
        <v>9358</v>
      </c>
      <c r="D1269" s="125" t="s">
        <v>10999</v>
      </c>
    </row>
    <row r="1270" spans="1:4" ht="13.5" x14ac:dyDescent="0.25">
      <c r="A1270" s="124" t="s">
        <v>1945</v>
      </c>
      <c r="B1270" s="124" t="s">
        <v>11000</v>
      </c>
      <c r="C1270" s="124" t="s">
        <v>9358</v>
      </c>
      <c r="D1270" s="125" t="s">
        <v>11001</v>
      </c>
    </row>
    <row r="1271" spans="1:4" ht="13.5" x14ac:dyDescent="0.25">
      <c r="A1271" s="124" t="s">
        <v>1946</v>
      </c>
      <c r="B1271" s="124" t="s">
        <v>11002</v>
      </c>
      <c r="C1271" s="124" t="s">
        <v>9617</v>
      </c>
      <c r="D1271" s="125" t="s">
        <v>11003</v>
      </c>
    </row>
    <row r="1272" spans="1:4" ht="13.5" x14ac:dyDescent="0.25">
      <c r="A1272" s="124" t="s">
        <v>1947</v>
      </c>
      <c r="B1272" s="124" t="s">
        <v>11004</v>
      </c>
      <c r="C1272" s="124" t="s">
        <v>9617</v>
      </c>
      <c r="D1272" s="125" t="s">
        <v>8766</v>
      </c>
    </row>
    <row r="1273" spans="1:4" ht="13.5" x14ac:dyDescent="0.25">
      <c r="A1273" s="124" t="s">
        <v>1949</v>
      </c>
      <c r="B1273" s="124" t="s">
        <v>11005</v>
      </c>
      <c r="C1273" s="124" t="s">
        <v>9617</v>
      </c>
      <c r="D1273" s="125" t="s">
        <v>8775</v>
      </c>
    </row>
    <row r="1274" spans="1:4" ht="13.5" x14ac:dyDescent="0.25">
      <c r="A1274" s="124" t="s">
        <v>1951</v>
      </c>
      <c r="B1274" s="124" t="s">
        <v>11006</v>
      </c>
      <c r="C1274" s="124" t="s">
        <v>9617</v>
      </c>
      <c r="D1274" s="125" t="s">
        <v>11007</v>
      </c>
    </row>
    <row r="1275" spans="1:4" ht="13.5" x14ac:dyDescent="0.25">
      <c r="A1275" s="124" t="s">
        <v>1952</v>
      </c>
      <c r="B1275" s="124" t="s">
        <v>11008</v>
      </c>
      <c r="C1275" s="124" t="s">
        <v>9617</v>
      </c>
      <c r="D1275" s="125" t="s">
        <v>11009</v>
      </c>
    </row>
    <row r="1276" spans="1:4" ht="13.5" x14ac:dyDescent="0.25">
      <c r="A1276" s="124" t="s">
        <v>1953</v>
      </c>
      <c r="B1276" s="124" t="s">
        <v>11010</v>
      </c>
      <c r="C1276" s="124" t="s">
        <v>9617</v>
      </c>
      <c r="D1276" s="125" t="s">
        <v>8516</v>
      </c>
    </row>
    <row r="1277" spans="1:4" ht="13.5" x14ac:dyDescent="0.25">
      <c r="A1277" s="124" t="s">
        <v>1955</v>
      </c>
      <c r="B1277" s="124" t="s">
        <v>11011</v>
      </c>
      <c r="C1277" s="124" t="s">
        <v>9617</v>
      </c>
      <c r="D1277" s="125" t="s">
        <v>11012</v>
      </c>
    </row>
    <row r="1278" spans="1:4" ht="13.5" x14ac:dyDescent="0.25">
      <c r="A1278" s="124" t="s">
        <v>1956</v>
      </c>
      <c r="B1278" s="124" t="s">
        <v>11013</v>
      </c>
      <c r="C1278" s="124" t="s">
        <v>9617</v>
      </c>
      <c r="D1278" s="125" t="s">
        <v>11014</v>
      </c>
    </row>
    <row r="1279" spans="1:4" ht="13.5" x14ac:dyDescent="0.25">
      <c r="A1279" s="124" t="s">
        <v>1958</v>
      </c>
      <c r="B1279" s="124" t="s">
        <v>11015</v>
      </c>
      <c r="C1279" s="124" t="s">
        <v>9617</v>
      </c>
      <c r="D1279" s="125" t="s">
        <v>11016</v>
      </c>
    </row>
    <row r="1280" spans="1:4" ht="13.5" x14ac:dyDescent="0.25">
      <c r="A1280" s="124" t="s">
        <v>1960</v>
      </c>
      <c r="B1280" s="124" t="s">
        <v>11017</v>
      </c>
      <c r="C1280" s="124" t="s">
        <v>9617</v>
      </c>
      <c r="D1280" s="125" t="s">
        <v>11018</v>
      </c>
    </row>
    <row r="1281" spans="1:4" ht="13.5" x14ac:dyDescent="0.25">
      <c r="A1281" s="124" t="s">
        <v>1961</v>
      </c>
      <c r="B1281" s="124" t="s">
        <v>11019</v>
      </c>
      <c r="C1281" s="124" t="s">
        <v>9617</v>
      </c>
      <c r="D1281" s="125" t="s">
        <v>11020</v>
      </c>
    </row>
    <row r="1282" spans="1:4" ht="13.5" x14ac:dyDescent="0.25">
      <c r="A1282" s="124" t="s">
        <v>1962</v>
      </c>
      <c r="B1282" s="124" t="s">
        <v>11021</v>
      </c>
      <c r="C1282" s="124" t="s">
        <v>9617</v>
      </c>
      <c r="D1282" s="125" t="s">
        <v>5010</v>
      </c>
    </row>
    <row r="1283" spans="1:4" ht="13.5" x14ac:dyDescent="0.25">
      <c r="A1283" s="124" t="s">
        <v>1963</v>
      </c>
      <c r="B1283" s="124" t="s">
        <v>11022</v>
      </c>
      <c r="C1283" s="124" t="s">
        <v>9617</v>
      </c>
      <c r="D1283" s="125" t="s">
        <v>1888</v>
      </c>
    </row>
    <row r="1284" spans="1:4" ht="13.5" x14ac:dyDescent="0.25">
      <c r="A1284" s="124" t="s">
        <v>1964</v>
      </c>
      <c r="B1284" s="124" t="s">
        <v>11023</v>
      </c>
      <c r="C1284" s="124" t="s">
        <v>9617</v>
      </c>
      <c r="D1284" s="125" t="s">
        <v>11024</v>
      </c>
    </row>
    <row r="1285" spans="1:4" ht="13.5" x14ac:dyDescent="0.25">
      <c r="A1285" s="124" t="s">
        <v>1966</v>
      </c>
      <c r="B1285" s="124" t="s">
        <v>11025</v>
      </c>
      <c r="C1285" s="124" t="s">
        <v>9358</v>
      </c>
      <c r="D1285" s="125" t="s">
        <v>11026</v>
      </c>
    </row>
    <row r="1286" spans="1:4" ht="13.5" x14ac:dyDescent="0.25">
      <c r="A1286" s="124" t="s">
        <v>1967</v>
      </c>
      <c r="B1286" s="124" t="s">
        <v>11027</v>
      </c>
      <c r="C1286" s="124" t="s">
        <v>9358</v>
      </c>
      <c r="D1286" s="125" t="s">
        <v>11028</v>
      </c>
    </row>
    <row r="1287" spans="1:4" ht="13.5" x14ac:dyDescent="0.25">
      <c r="A1287" s="124" t="s">
        <v>1968</v>
      </c>
      <c r="B1287" s="124" t="s">
        <v>11029</v>
      </c>
      <c r="C1287" s="124" t="s">
        <v>9358</v>
      </c>
      <c r="D1287" s="125" t="s">
        <v>11030</v>
      </c>
    </row>
    <row r="1288" spans="1:4" ht="13.5" x14ac:dyDescent="0.25">
      <c r="A1288" s="124" t="s">
        <v>1969</v>
      </c>
      <c r="B1288" s="124" t="s">
        <v>11031</v>
      </c>
      <c r="C1288" s="124" t="s">
        <v>9358</v>
      </c>
      <c r="D1288" s="125" t="s">
        <v>11032</v>
      </c>
    </row>
    <row r="1289" spans="1:4" ht="13.5" x14ac:dyDescent="0.25">
      <c r="A1289" s="124" t="s">
        <v>1970</v>
      </c>
      <c r="B1289" s="124" t="s">
        <v>11033</v>
      </c>
      <c r="C1289" s="124" t="s">
        <v>9358</v>
      </c>
      <c r="D1289" s="125" t="s">
        <v>11034</v>
      </c>
    </row>
    <row r="1290" spans="1:4" ht="13.5" x14ac:dyDescent="0.25">
      <c r="A1290" s="124" t="s">
        <v>1971</v>
      </c>
      <c r="B1290" s="124" t="s">
        <v>11035</v>
      </c>
      <c r="C1290" s="124" t="s">
        <v>9358</v>
      </c>
      <c r="D1290" s="125" t="s">
        <v>11036</v>
      </c>
    </row>
    <row r="1291" spans="1:4" ht="13.5" x14ac:dyDescent="0.25">
      <c r="A1291" s="124" t="s">
        <v>1972</v>
      </c>
      <c r="B1291" s="124" t="s">
        <v>11037</v>
      </c>
      <c r="C1291" s="124" t="s">
        <v>9592</v>
      </c>
      <c r="D1291" s="125" t="s">
        <v>4514</v>
      </c>
    </row>
    <row r="1292" spans="1:4" ht="13.5" x14ac:dyDescent="0.25">
      <c r="A1292" s="124" t="s">
        <v>1974</v>
      </c>
      <c r="B1292" s="124" t="s">
        <v>11038</v>
      </c>
      <c r="C1292" s="124" t="s">
        <v>9358</v>
      </c>
      <c r="D1292" s="125" t="s">
        <v>11039</v>
      </c>
    </row>
    <row r="1293" spans="1:4" ht="13.5" x14ac:dyDescent="0.25">
      <c r="A1293" s="124" t="s">
        <v>1975</v>
      </c>
      <c r="B1293" s="124" t="s">
        <v>11040</v>
      </c>
      <c r="C1293" s="124" t="s">
        <v>9358</v>
      </c>
      <c r="D1293" s="125" t="s">
        <v>11041</v>
      </c>
    </row>
    <row r="1294" spans="1:4" ht="13.5" x14ac:dyDescent="0.25">
      <c r="A1294" s="124" t="s">
        <v>1976</v>
      </c>
      <c r="B1294" s="124" t="s">
        <v>11042</v>
      </c>
      <c r="C1294" s="124" t="s">
        <v>9358</v>
      </c>
      <c r="D1294" s="125" t="s">
        <v>11043</v>
      </c>
    </row>
    <row r="1295" spans="1:4" ht="13.5" x14ac:dyDescent="0.25">
      <c r="A1295" s="124" t="s">
        <v>1977</v>
      </c>
      <c r="B1295" s="124" t="s">
        <v>11044</v>
      </c>
      <c r="C1295" s="124" t="s">
        <v>9358</v>
      </c>
      <c r="D1295" s="125" t="s">
        <v>11045</v>
      </c>
    </row>
    <row r="1296" spans="1:4" ht="13.5" x14ac:dyDescent="0.25">
      <c r="A1296" s="124" t="s">
        <v>1978</v>
      </c>
      <c r="B1296" s="124" t="s">
        <v>11046</v>
      </c>
      <c r="C1296" s="124" t="s">
        <v>9358</v>
      </c>
      <c r="D1296" s="125" t="s">
        <v>11026</v>
      </c>
    </row>
    <row r="1297" spans="1:4" ht="13.5" x14ac:dyDescent="0.25">
      <c r="A1297" s="124" t="s">
        <v>1979</v>
      </c>
      <c r="B1297" s="124" t="s">
        <v>11047</v>
      </c>
      <c r="C1297" s="124" t="s">
        <v>9358</v>
      </c>
      <c r="D1297" s="125" t="s">
        <v>11048</v>
      </c>
    </row>
    <row r="1298" spans="1:4" ht="13.5" x14ac:dyDescent="0.25">
      <c r="A1298" s="124" t="s">
        <v>1980</v>
      </c>
      <c r="B1298" s="124" t="s">
        <v>11049</v>
      </c>
      <c r="C1298" s="124" t="s">
        <v>9358</v>
      </c>
      <c r="D1298" s="125" t="s">
        <v>11050</v>
      </c>
    </row>
    <row r="1299" spans="1:4" ht="13.5" x14ac:dyDescent="0.25">
      <c r="A1299" s="124" t="s">
        <v>1981</v>
      </c>
      <c r="B1299" s="124" t="s">
        <v>11051</v>
      </c>
      <c r="C1299" s="124" t="s">
        <v>9358</v>
      </c>
      <c r="D1299" s="125" t="s">
        <v>11052</v>
      </c>
    </row>
    <row r="1300" spans="1:4" ht="13.5" x14ac:dyDescent="0.25">
      <c r="A1300" s="124" t="s">
        <v>1982</v>
      </c>
      <c r="B1300" s="124" t="s">
        <v>11053</v>
      </c>
      <c r="C1300" s="124" t="s">
        <v>9358</v>
      </c>
      <c r="D1300" s="125" t="s">
        <v>11054</v>
      </c>
    </row>
    <row r="1301" spans="1:4" ht="13.5" x14ac:dyDescent="0.25">
      <c r="A1301" s="124" t="s">
        <v>1983</v>
      </c>
      <c r="B1301" s="124" t="s">
        <v>11055</v>
      </c>
      <c r="C1301" s="124" t="s">
        <v>9358</v>
      </c>
      <c r="D1301" s="125" t="s">
        <v>11056</v>
      </c>
    </row>
    <row r="1302" spans="1:4" ht="13.5" x14ac:dyDescent="0.25">
      <c r="A1302" s="124" t="s">
        <v>1984</v>
      </c>
      <c r="B1302" s="124" t="s">
        <v>11057</v>
      </c>
      <c r="C1302" s="124" t="s">
        <v>9358</v>
      </c>
      <c r="D1302" s="125" t="s">
        <v>11058</v>
      </c>
    </row>
    <row r="1303" spans="1:4" ht="13.5" x14ac:dyDescent="0.25">
      <c r="A1303" s="124" t="s">
        <v>1985</v>
      </c>
      <c r="B1303" s="124" t="s">
        <v>11059</v>
      </c>
      <c r="C1303" s="124" t="s">
        <v>9358</v>
      </c>
      <c r="D1303" s="125" t="s">
        <v>11060</v>
      </c>
    </row>
    <row r="1304" spans="1:4" ht="13.5" x14ac:dyDescent="0.25">
      <c r="A1304" s="124" t="s">
        <v>1986</v>
      </c>
      <c r="B1304" s="124" t="s">
        <v>11061</v>
      </c>
      <c r="C1304" s="124" t="s">
        <v>9358</v>
      </c>
      <c r="D1304" s="125" t="s">
        <v>11062</v>
      </c>
    </row>
    <row r="1305" spans="1:4" ht="13.5" x14ac:dyDescent="0.25">
      <c r="A1305" s="124" t="s">
        <v>1987</v>
      </c>
      <c r="B1305" s="124" t="s">
        <v>11063</v>
      </c>
      <c r="C1305" s="124" t="s">
        <v>9358</v>
      </c>
      <c r="D1305" s="125" t="s">
        <v>11064</v>
      </c>
    </row>
    <row r="1306" spans="1:4" ht="13.5" x14ac:dyDescent="0.25">
      <c r="A1306" s="124" t="s">
        <v>11065</v>
      </c>
      <c r="B1306" s="124" t="s">
        <v>11066</v>
      </c>
      <c r="C1306" s="124" t="s">
        <v>9358</v>
      </c>
      <c r="D1306" s="125" t="s">
        <v>11067</v>
      </c>
    </row>
    <row r="1307" spans="1:4" ht="13.5" x14ac:dyDescent="0.25">
      <c r="A1307" s="124" t="s">
        <v>11068</v>
      </c>
      <c r="B1307" s="124" t="s">
        <v>11069</v>
      </c>
      <c r="C1307" s="124" t="s">
        <v>9358</v>
      </c>
      <c r="D1307" s="125" t="s">
        <v>11070</v>
      </c>
    </row>
    <row r="1308" spans="1:4" ht="13.5" x14ac:dyDescent="0.25">
      <c r="A1308" s="124" t="s">
        <v>11071</v>
      </c>
      <c r="B1308" s="124" t="s">
        <v>11072</v>
      </c>
      <c r="C1308" s="124" t="s">
        <v>9358</v>
      </c>
      <c r="D1308" s="125" t="s">
        <v>11073</v>
      </c>
    </row>
    <row r="1309" spans="1:4" ht="13.5" x14ac:dyDescent="0.25">
      <c r="A1309" s="124" t="s">
        <v>11074</v>
      </c>
      <c r="B1309" s="124" t="s">
        <v>11075</v>
      </c>
      <c r="C1309" s="124" t="s">
        <v>9358</v>
      </c>
      <c r="D1309" s="125" t="s">
        <v>11076</v>
      </c>
    </row>
    <row r="1310" spans="1:4" ht="13.5" x14ac:dyDescent="0.25">
      <c r="A1310" s="124" t="s">
        <v>11077</v>
      </c>
      <c r="B1310" s="124" t="s">
        <v>11078</v>
      </c>
      <c r="C1310" s="124" t="s">
        <v>9358</v>
      </c>
      <c r="D1310" s="125" t="s">
        <v>11079</v>
      </c>
    </row>
    <row r="1311" spans="1:4" ht="13.5" x14ac:dyDescent="0.25">
      <c r="A1311" s="124" t="s">
        <v>11080</v>
      </c>
      <c r="B1311" s="124" t="s">
        <v>11081</v>
      </c>
      <c r="C1311" s="124" t="s">
        <v>9358</v>
      </c>
      <c r="D1311" s="125" t="s">
        <v>11082</v>
      </c>
    </row>
    <row r="1312" spans="1:4" ht="13.5" x14ac:dyDescent="0.25">
      <c r="A1312" s="124" t="s">
        <v>11083</v>
      </c>
      <c r="B1312" s="124" t="s">
        <v>11084</v>
      </c>
      <c r="C1312" s="124" t="s">
        <v>9358</v>
      </c>
      <c r="D1312" s="125" t="s">
        <v>11085</v>
      </c>
    </row>
    <row r="1313" spans="1:4" ht="13.5" x14ac:dyDescent="0.25">
      <c r="A1313" s="124" t="s">
        <v>11086</v>
      </c>
      <c r="B1313" s="124" t="s">
        <v>11087</v>
      </c>
      <c r="C1313" s="124" t="s">
        <v>9358</v>
      </c>
      <c r="D1313" s="125" t="s">
        <v>11088</v>
      </c>
    </row>
    <row r="1314" spans="1:4" ht="13.5" x14ac:dyDescent="0.25">
      <c r="A1314" s="124" t="s">
        <v>11089</v>
      </c>
      <c r="B1314" s="124" t="s">
        <v>11090</v>
      </c>
      <c r="C1314" s="124" t="s">
        <v>9358</v>
      </c>
      <c r="D1314" s="125" t="s">
        <v>11091</v>
      </c>
    </row>
    <row r="1315" spans="1:4" ht="13.5" x14ac:dyDescent="0.25">
      <c r="A1315" s="124" t="s">
        <v>11092</v>
      </c>
      <c r="B1315" s="124" t="s">
        <v>11093</v>
      </c>
      <c r="C1315" s="124" t="s">
        <v>9358</v>
      </c>
      <c r="D1315" s="125" t="s">
        <v>11094</v>
      </c>
    </row>
    <row r="1316" spans="1:4" ht="13.5" x14ac:dyDescent="0.25">
      <c r="A1316" s="124" t="s">
        <v>11095</v>
      </c>
      <c r="B1316" s="124" t="s">
        <v>11096</v>
      </c>
      <c r="C1316" s="124" t="s">
        <v>9358</v>
      </c>
      <c r="D1316" s="125" t="s">
        <v>11097</v>
      </c>
    </row>
    <row r="1317" spans="1:4" ht="13.5" x14ac:dyDescent="0.25">
      <c r="A1317" s="124" t="s">
        <v>11098</v>
      </c>
      <c r="B1317" s="124" t="s">
        <v>11099</v>
      </c>
      <c r="C1317" s="124" t="s">
        <v>9358</v>
      </c>
      <c r="D1317" s="125" t="s">
        <v>11100</v>
      </c>
    </row>
    <row r="1318" spans="1:4" ht="13.5" x14ac:dyDescent="0.25">
      <c r="A1318" s="124" t="s">
        <v>11101</v>
      </c>
      <c r="B1318" s="124" t="s">
        <v>11102</v>
      </c>
      <c r="C1318" s="124" t="s">
        <v>9358</v>
      </c>
      <c r="D1318" s="125" t="s">
        <v>11103</v>
      </c>
    </row>
    <row r="1319" spans="1:4" ht="13.5" x14ac:dyDescent="0.25">
      <c r="A1319" s="124" t="s">
        <v>11104</v>
      </c>
      <c r="B1319" s="124" t="s">
        <v>11105</v>
      </c>
      <c r="C1319" s="124" t="s">
        <v>9358</v>
      </c>
      <c r="D1319" s="125" t="s">
        <v>11106</v>
      </c>
    </row>
    <row r="1320" spans="1:4" ht="13.5" x14ac:dyDescent="0.25">
      <c r="A1320" s="124" t="s">
        <v>11107</v>
      </c>
      <c r="B1320" s="124" t="s">
        <v>11108</v>
      </c>
      <c r="C1320" s="124" t="s">
        <v>9358</v>
      </c>
      <c r="D1320" s="125" t="s">
        <v>11109</v>
      </c>
    </row>
    <row r="1321" spans="1:4" ht="13.5" x14ac:dyDescent="0.25">
      <c r="A1321" s="124" t="s">
        <v>11110</v>
      </c>
      <c r="B1321" s="124" t="s">
        <v>11111</v>
      </c>
      <c r="C1321" s="124" t="s">
        <v>9358</v>
      </c>
      <c r="D1321" s="125" t="s">
        <v>11112</v>
      </c>
    </row>
    <row r="1322" spans="1:4" ht="13.5" x14ac:dyDescent="0.25">
      <c r="A1322" s="124" t="s">
        <v>11113</v>
      </c>
      <c r="B1322" s="124" t="s">
        <v>11114</v>
      </c>
      <c r="C1322" s="124" t="s">
        <v>9358</v>
      </c>
      <c r="D1322" s="125" t="s">
        <v>11115</v>
      </c>
    </row>
    <row r="1323" spans="1:4" ht="13.5" x14ac:dyDescent="0.25">
      <c r="A1323" s="124" t="s">
        <v>11116</v>
      </c>
      <c r="B1323" s="124" t="s">
        <v>11117</v>
      </c>
      <c r="C1323" s="124" t="s">
        <v>9358</v>
      </c>
      <c r="D1323" s="125" t="s">
        <v>11118</v>
      </c>
    </row>
    <row r="1324" spans="1:4" ht="13.5" x14ac:dyDescent="0.25">
      <c r="A1324" s="124" t="s">
        <v>11119</v>
      </c>
      <c r="B1324" s="124" t="s">
        <v>11120</v>
      </c>
      <c r="C1324" s="124" t="s">
        <v>9358</v>
      </c>
      <c r="D1324" s="125" t="s">
        <v>11121</v>
      </c>
    </row>
    <row r="1325" spans="1:4" ht="13.5" x14ac:dyDescent="0.25">
      <c r="A1325" s="124" t="s">
        <v>11122</v>
      </c>
      <c r="B1325" s="124" t="s">
        <v>11123</v>
      </c>
      <c r="C1325" s="124" t="s">
        <v>9358</v>
      </c>
      <c r="D1325" s="125" t="s">
        <v>11124</v>
      </c>
    </row>
    <row r="1326" spans="1:4" ht="13.5" x14ac:dyDescent="0.25">
      <c r="A1326" s="124" t="s">
        <v>11125</v>
      </c>
      <c r="B1326" s="124" t="s">
        <v>11126</v>
      </c>
      <c r="C1326" s="124" t="s">
        <v>9592</v>
      </c>
      <c r="D1326" s="125" t="s">
        <v>8542</v>
      </c>
    </row>
    <row r="1327" spans="1:4" ht="13.5" x14ac:dyDescent="0.25">
      <c r="A1327" s="124" t="s">
        <v>11127</v>
      </c>
      <c r="B1327" s="124" t="s">
        <v>11128</v>
      </c>
      <c r="C1327" s="124" t="s">
        <v>9592</v>
      </c>
      <c r="D1327" s="125" t="s">
        <v>1941</v>
      </c>
    </row>
    <row r="1328" spans="1:4" ht="13.5" x14ac:dyDescent="0.25">
      <c r="A1328" s="124" t="s">
        <v>11129</v>
      </c>
      <c r="B1328" s="124" t="s">
        <v>11130</v>
      </c>
      <c r="C1328" s="124" t="s">
        <v>9617</v>
      </c>
      <c r="D1328" s="125" t="s">
        <v>3137</v>
      </c>
    </row>
    <row r="1329" spans="1:4" ht="13.5" x14ac:dyDescent="0.25">
      <c r="A1329" s="124" t="s">
        <v>1988</v>
      </c>
      <c r="B1329" s="124" t="s">
        <v>11131</v>
      </c>
      <c r="C1329" s="124" t="s">
        <v>9617</v>
      </c>
      <c r="D1329" s="125" t="s">
        <v>11132</v>
      </c>
    </row>
    <row r="1330" spans="1:4" ht="13.5" x14ac:dyDescent="0.25">
      <c r="A1330" s="124" t="s">
        <v>1990</v>
      </c>
      <c r="B1330" s="124" t="s">
        <v>11133</v>
      </c>
      <c r="C1330" s="124" t="s">
        <v>9226</v>
      </c>
      <c r="D1330" s="125" t="s">
        <v>11134</v>
      </c>
    </row>
    <row r="1331" spans="1:4" ht="13.5" x14ac:dyDescent="0.25">
      <c r="A1331" s="124" t="s">
        <v>1992</v>
      </c>
      <c r="B1331" s="124" t="s">
        <v>11135</v>
      </c>
      <c r="C1331" s="124" t="s">
        <v>9226</v>
      </c>
      <c r="D1331" s="125" t="s">
        <v>11136</v>
      </c>
    </row>
    <row r="1332" spans="1:4" ht="13.5" x14ac:dyDescent="0.25">
      <c r="A1332" s="124" t="s">
        <v>1993</v>
      </c>
      <c r="B1332" s="124" t="s">
        <v>11137</v>
      </c>
      <c r="C1332" s="124" t="s">
        <v>9226</v>
      </c>
      <c r="D1332" s="125" t="s">
        <v>4725</v>
      </c>
    </row>
    <row r="1333" spans="1:4" ht="13.5" x14ac:dyDescent="0.25">
      <c r="A1333" s="124" t="s">
        <v>1994</v>
      </c>
      <c r="B1333" s="124" t="s">
        <v>11138</v>
      </c>
      <c r="C1333" s="124" t="s">
        <v>9226</v>
      </c>
      <c r="D1333" s="125" t="s">
        <v>5759</v>
      </c>
    </row>
    <row r="1334" spans="1:4" ht="13.5" x14ac:dyDescent="0.25">
      <c r="A1334" s="124" t="s">
        <v>1996</v>
      </c>
      <c r="B1334" s="124" t="s">
        <v>11139</v>
      </c>
      <c r="C1334" s="124" t="s">
        <v>9617</v>
      </c>
      <c r="D1334" s="125" t="s">
        <v>6416</v>
      </c>
    </row>
    <row r="1335" spans="1:4" ht="13.5" x14ac:dyDescent="0.25">
      <c r="A1335" s="124" t="s">
        <v>1998</v>
      </c>
      <c r="B1335" s="124" t="s">
        <v>11140</v>
      </c>
      <c r="C1335" s="124" t="s">
        <v>9617</v>
      </c>
      <c r="D1335" s="125" t="s">
        <v>3120</v>
      </c>
    </row>
    <row r="1336" spans="1:4" ht="13.5" x14ac:dyDescent="0.25">
      <c r="A1336" s="124" t="s">
        <v>1999</v>
      </c>
      <c r="B1336" s="124" t="s">
        <v>11141</v>
      </c>
      <c r="C1336" s="124" t="s">
        <v>11142</v>
      </c>
      <c r="D1336" s="125" t="s">
        <v>3336</v>
      </c>
    </row>
    <row r="1337" spans="1:4" ht="13.5" x14ac:dyDescent="0.25">
      <c r="A1337" s="124" t="s">
        <v>2000</v>
      </c>
      <c r="B1337" s="124" t="s">
        <v>11143</v>
      </c>
      <c r="C1337" s="124" t="s">
        <v>11142</v>
      </c>
      <c r="D1337" s="125" t="s">
        <v>11144</v>
      </c>
    </row>
    <row r="1338" spans="1:4" ht="13.5" x14ac:dyDescent="0.25">
      <c r="A1338" s="124" t="s">
        <v>2002</v>
      </c>
      <c r="B1338" s="124" t="s">
        <v>11145</v>
      </c>
      <c r="C1338" s="124" t="s">
        <v>11142</v>
      </c>
      <c r="D1338" s="125" t="s">
        <v>11146</v>
      </c>
    </row>
    <row r="1339" spans="1:4" ht="13.5" x14ac:dyDescent="0.25">
      <c r="A1339" s="124" t="s">
        <v>2004</v>
      </c>
      <c r="B1339" s="124" t="s">
        <v>11147</v>
      </c>
      <c r="C1339" s="124" t="s">
        <v>9226</v>
      </c>
      <c r="D1339" s="125" t="s">
        <v>11148</v>
      </c>
    </row>
    <row r="1340" spans="1:4" ht="13.5" x14ac:dyDescent="0.25">
      <c r="A1340" s="124" t="s">
        <v>2005</v>
      </c>
      <c r="B1340" s="124" t="s">
        <v>11149</v>
      </c>
      <c r="C1340" s="124" t="s">
        <v>9226</v>
      </c>
      <c r="D1340" s="125" t="s">
        <v>8261</v>
      </c>
    </row>
    <row r="1341" spans="1:4" ht="13.5" x14ac:dyDescent="0.25">
      <c r="A1341" s="124" t="s">
        <v>2006</v>
      </c>
      <c r="B1341" s="124" t="s">
        <v>11150</v>
      </c>
      <c r="C1341" s="124" t="s">
        <v>9226</v>
      </c>
      <c r="D1341" s="125" t="s">
        <v>11151</v>
      </c>
    </row>
    <row r="1342" spans="1:4" ht="13.5" x14ac:dyDescent="0.25">
      <c r="A1342" s="124" t="s">
        <v>2007</v>
      </c>
      <c r="B1342" s="124" t="s">
        <v>11152</v>
      </c>
      <c r="C1342" s="124" t="s">
        <v>9226</v>
      </c>
      <c r="D1342" s="125" t="s">
        <v>11153</v>
      </c>
    </row>
    <row r="1343" spans="1:4" ht="13.5" x14ac:dyDescent="0.25">
      <c r="A1343" s="124" t="s">
        <v>2009</v>
      </c>
      <c r="B1343" s="124" t="s">
        <v>11154</v>
      </c>
      <c r="C1343" s="124" t="s">
        <v>9226</v>
      </c>
      <c r="D1343" s="125" t="s">
        <v>6283</v>
      </c>
    </row>
    <row r="1344" spans="1:4" ht="13.5" x14ac:dyDescent="0.25">
      <c r="A1344" s="124" t="s">
        <v>2011</v>
      </c>
      <c r="B1344" s="124" t="s">
        <v>11155</v>
      </c>
      <c r="C1344" s="124" t="s">
        <v>9226</v>
      </c>
      <c r="D1344" s="125" t="s">
        <v>11156</v>
      </c>
    </row>
    <row r="1345" spans="1:4" ht="13.5" x14ac:dyDescent="0.25">
      <c r="A1345" s="124" t="s">
        <v>2013</v>
      </c>
      <c r="B1345" s="124" t="s">
        <v>11157</v>
      </c>
      <c r="C1345" s="124" t="s">
        <v>9226</v>
      </c>
      <c r="D1345" s="125" t="s">
        <v>11158</v>
      </c>
    </row>
    <row r="1346" spans="1:4" ht="13.5" x14ac:dyDescent="0.25">
      <c r="A1346" s="124" t="s">
        <v>2014</v>
      </c>
      <c r="B1346" s="124" t="s">
        <v>11159</v>
      </c>
      <c r="C1346" s="124" t="s">
        <v>11142</v>
      </c>
      <c r="D1346" s="125" t="s">
        <v>11160</v>
      </c>
    </row>
    <row r="1347" spans="1:4" ht="13.5" x14ac:dyDescent="0.25">
      <c r="A1347" s="124" t="s">
        <v>2015</v>
      </c>
      <c r="B1347" s="124" t="s">
        <v>11161</v>
      </c>
      <c r="C1347" s="124" t="s">
        <v>9226</v>
      </c>
      <c r="D1347" s="125" t="s">
        <v>11162</v>
      </c>
    </row>
    <row r="1348" spans="1:4" ht="13.5" x14ac:dyDescent="0.25">
      <c r="A1348" s="124" t="s">
        <v>2016</v>
      </c>
      <c r="B1348" s="124" t="s">
        <v>11163</v>
      </c>
      <c r="C1348" s="124" t="s">
        <v>9617</v>
      </c>
      <c r="D1348" s="125" t="s">
        <v>4893</v>
      </c>
    </row>
    <row r="1349" spans="1:4" ht="13.5" x14ac:dyDescent="0.25">
      <c r="A1349" s="124" t="s">
        <v>2018</v>
      </c>
      <c r="B1349" s="124" t="s">
        <v>11164</v>
      </c>
      <c r="C1349" s="124" t="s">
        <v>9617</v>
      </c>
      <c r="D1349" s="125" t="s">
        <v>6986</v>
      </c>
    </row>
    <row r="1350" spans="1:4" ht="13.5" x14ac:dyDescent="0.25">
      <c r="A1350" s="124" t="s">
        <v>2020</v>
      </c>
      <c r="B1350" s="124" t="s">
        <v>11165</v>
      </c>
      <c r="C1350" s="124" t="s">
        <v>9226</v>
      </c>
      <c r="D1350" s="125" t="s">
        <v>2834</v>
      </c>
    </row>
    <row r="1351" spans="1:4" ht="13.5" x14ac:dyDescent="0.25">
      <c r="A1351" s="124" t="s">
        <v>2021</v>
      </c>
      <c r="B1351" s="124" t="s">
        <v>11166</v>
      </c>
      <c r="C1351" s="124" t="s">
        <v>9226</v>
      </c>
      <c r="D1351" s="125" t="s">
        <v>7548</v>
      </c>
    </row>
    <row r="1352" spans="1:4" ht="13.5" x14ac:dyDescent="0.25">
      <c r="A1352" s="124" t="s">
        <v>2023</v>
      </c>
      <c r="B1352" s="124" t="s">
        <v>11167</v>
      </c>
      <c r="C1352" s="124" t="s">
        <v>9226</v>
      </c>
      <c r="D1352" s="125" t="s">
        <v>5725</v>
      </c>
    </row>
    <row r="1353" spans="1:4" ht="13.5" x14ac:dyDescent="0.25">
      <c r="A1353" s="124" t="s">
        <v>2025</v>
      </c>
      <c r="B1353" s="124" t="s">
        <v>11168</v>
      </c>
      <c r="C1353" s="124" t="s">
        <v>9226</v>
      </c>
      <c r="D1353" s="125" t="s">
        <v>11169</v>
      </c>
    </row>
    <row r="1354" spans="1:4" ht="13.5" x14ac:dyDescent="0.25">
      <c r="A1354" s="124" t="s">
        <v>2027</v>
      </c>
      <c r="B1354" s="124" t="s">
        <v>11170</v>
      </c>
      <c r="C1354" s="124" t="s">
        <v>9226</v>
      </c>
      <c r="D1354" s="125" t="s">
        <v>11171</v>
      </c>
    </row>
    <row r="1355" spans="1:4" ht="13.5" x14ac:dyDescent="0.25">
      <c r="A1355" s="124" t="s">
        <v>2029</v>
      </c>
      <c r="B1355" s="124" t="s">
        <v>11172</v>
      </c>
      <c r="C1355" s="124" t="s">
        <v>11142</v>
      </c>
      <c r="D1355" s="125" t="s">
        <v>11173</v>
      </c>
    </row>
    <row r="1356" spans="1:4" ht="13.5" x14ac:dyDescent="0.25">
      <c r="A1356" s="124" t="s">
        <v>2030</v>
      </c>
      <c r="B1356" s="124" t="s">
        <v>11174</v>
      </c>
      <c r="C1356" s="124" t="s">
        <v>9617</v>
      </c>
      <c r="D1356" s="125" t="s">
        <v>8302</v>
      </c>
    </row>
    <row r="1357" spans="1:4" ht="13.5" x14ac:dyDescent="0.25">
      <c r="A1357" s="124" t="s">
        <v>2032</v>
      </c>
      <c r="B1357" s="124" t="s">
        <v>11175</v>
      </c>
      <c r="C1357" s="124" t="s">
        <v>9617</v>
      </c>
      <c r="D1357" s="125" t="s">
        <v>7754</v>
      </c>
    </row>
    <row r="1358" spans="1:4" ht="13.5" x14ac:dyDescent="0.25">
      <c r="A1358" s="124" t="s">
        <v>2034</v>
      </c>
      <c r="B1358" s="124" t="s">
        <v>11176</v>
      </c>
      <c r="C1358" s="124" t="s">
        <v>11142</v>
      </c>
      <c r="D1358" s="125" t="s">
        <v>11177</v>
      </c>
    </row>
    <row r="1359" spans="1:4" ht="13.5" x14ac:dyDescent="0.25">
      <c r="A1359" s="124" t="s">
        <v>2035</v>
      </c>
      <c r="B1359" s="124" t="s">
        <v>11178</v>
      </c>
      <c r="C1359" s="124" t="s">
        <v>11142</v>
      </c>
      <c r="D1359" s="125" t="s">
        <v>11179</v>
      </c>
    </row>
    <row r="1360" spans="1:4" ht="13.5" x14ac:dyDescent="0.25">
      <c r="A1360" s="124" t="s">
        <v>2036</v>
      </c>
      <c r="B1360" s="124" t="s">
        <v>11180</v>
      </c>
      <c r="C1360" s="124" t="s">
        <v>11142</v>
      </c>
      <c r="D1360" s="125" t="s">
        <v>11181</v>
      </c>
    </row>
    <row r="1361" spans="1:4" ht="13.5" x14ac:dyDescent="0.25">
      <c r="A1361" s="124" t="s">
        <v>2037</v>
      </c>
      <c r="B1361" s="124" t="s">
        <v>11182</v>
      </c>
      <c r="C1361" s="124" t="s">
        <v>11142</v>
      </c>
      <c r="D1361" s="125" t="s">
        <v>11183</v>
      </c>
    </row>
    <row r="1362" spans="1:4" ht="13.5" x14ac:dyDescent="0.25">
      <c r="A1362" s="124" t="s">
        <v>2038</v>
      </c>
      <c r="B1362" s="124" t="s">
        <v>11184</v>
      </c>
      <c r="C1362" s="124" t="s">
        <v>9617</v>
      </c>
      <c r="D1362" s="125" t="s">
        <v>11185</v>
      </c>
    </row>
    <row r="1363" spans="1:4" ht="13.5" x14ac:dyDescent="0.25">
      <c r="A1363" s="124" t="s">
        <v>2039</v>
      </c>
      <c r="B1363" s="124" t="s">
        <v>11186</v>
      </c>
      <c r="C1363" s="124" t="s">
        <v>9617</v>
      </c>
      <c r="D1363" s="125" t="s">
        <v>11187</v>
      </c>
    </row>
    <row r="1364" spans="1:4" ht="13.5" x14ac:dyDescent="0.25">
      <c r="A1364" s="124" t="s">
        <v>2040</v>
      </c>
      <c r="B1364" s="124" t="s">
        <v>11188</v>
      </c>
      <c r="C1364" s="124" t="s">
        <v>11142</v>
      </c>
      <c r="D1364" s="125" t="s">
        <v>11189</v>
      </c>
    </row>
    <row r="1365" spans="1:4" ht="13.5" x14ac:dyDescent="0.25">
      <c r="A1365" s="124" t="s">
        <v>2041</v>
      </c>
      <c r="B1365" s="124" t="s">
        <v>11190</v>
      </c>
      <c r="C1365" s="124" t="s">
        <v>11142</v>
      </c>
      <c r="D1365" s="125" t="s">
        <v>11191</v>
      </c>
    </row>
    <row r="1366" spans="1:4" ht="13.5" x14ac:dyDescent="0.25">
      <c r="A1366" s="124" t="s">
        <v>2042</v>
      </c>
      <c r="B1366" s="124" t="s">
        <v>11192</v>
      </c>
      <c r="C1366" s="124" t="s">
        <v>11142</v>
      </c>
      <c r="D1366" s="125" t="s">
        <v>11193</v>
      </c>
    </row>
    <row r="1367" spans="1:4" ht="13.5" x14ac:dyDescent="0.25">
      <c r="A1367" s="124" t="s">
        <v>2043</v>
      </c>
      <c r="B1367" s="124" t="s">
        <v>11194</v>
      </c>
      <c r="C1367" s="124" t="s">
        <v>11142</v>
      </c>
      <c r="D1367" s="125" t="s">
        <v>11195</v>
      </c>
    </row>
    <row r="1368" spans="1:4" ht="13.5" x14ac:dyDescent="0.25">
      <c r="A1368" s="124" t="s">
        <v>2044</v>
      </c>
      <c r="B1368" s="124" t="s">
        <v>11196</v>
      </c>
      <c r="C1368" s="124" t="s">
        <v>11142</v>
      </c>
      <c r="D1368" s="125" t="s">
        <v>11197</v>
      </c>
    </row>
    <row r="1369" spans="1:4" ht="13.5" x14ac:dyDescent="0.25">
      <c r="A1369" s="124" t="s">
        <v>2045</v>
      </c>
      <c r="B1369" s="124" t="s">
        <v>11198</v>
      </c>
      <c r="C1369" s="124" t="s">
        <v>11142</v>
      </c>
      <c r="D1369" s="125" t="s">
        <v>11199</v>
      </c>
    </row>
    <row r="1370" spans="1:4" ht="13.5" x14ac:dyDescent="0.25">
      <c r="A1370" s="124" t="s">
        <v>2046</v>
      </c>
      <c r="B1370" s="124" t="s">
        <v>11200</v>
      </c>
      <c r="C1370" s="124" t="s">
        <v>11142</v>
      </c>
      <c r="D1370" s="125" t="s">
        <v>11201</v>
      </c>
    </row>
    <row r="1371" spans="1:4" ht="13.5" x14ac:dyDescent="0.25">
      <c r="A1371" s="124" t="s">
        <v>2047</v>
      </c>
      <c r="B1371" s="124" t="s">
        <v>11202</v>
      </c>
      <c r="C1371" s="124" t="s">
        <v>11142</v>
      </c>
      <c r="D1371" s="125" t="s">
        <v>11203</v>
      </c>
    </row>
    <row r="1372" spans="1:4" ht="13.5" x14ac:dyDescent="0.25">
      <c r="A1372" s="124" t="s">
        <v>2048</v>
      </c>
      <c r="B1372" s="124" t="s">
        <v>11204</v>
      </c>
      <c r="C1372" s="124" t="s">
        <v>11142</v>
      </c>
      <c r="D1372" s="125" t="s">
        <v>11205</v>
      </c>
    </row>
    <row r="1373" spans="1:4" ht="13.5" x14ac:dyDescent="0.25">
      <c r="A1373" s="124" t="s">
        <v>2049</v>
      </c>
      <c r="B1373" s="124" t="s">
        <v>11206</v>
      </c>
      <c r="C1373" s="124" t="s">
        <v>11142</v>
      </c>
      <c r="D1373" s="125" t="s">
        <v>11207</v>
      </c>
    </row>
    <row r="1374" spans="1:4" ht="13.5" x14ac:dyDescent="0.25">
      <c r="A1374" s="124" t="s">
        <v>2050</v>
      </c>
      <c r="B1374" s="124" t="s">
        <v>11208</v>
      </c>
      <c r="C1374" s="124" t="s">
        <v>11142</v>
      </c>
      <c r="D1374" s="125" t="s">
        <v>11209</v>
      </c>
    </row>
    <row r="1375" spans="1:4" ht="13.5" x14ac:dyDescent="0.25">
      <c r="A1375" s="124" t="s">
        <v>2051</v>
      </c>
      <c r="B1375" s="124" t="s">
        <v>11210</v>
      </c>
      <c r="C1375" s="124" t="s">
        <v>11142</v>
      </c>
      <c r="D1375" s="125" t="s">
        <v>11211</v>
      </c>
    </row>
    <row r="1376" spans="1:4" ht="13.5" x14ac:dyDescent="0.25">
      <c r="A1376" s="124" t="s">
        <v>2052</v>
      </c>
      <c r="B1376" s="124" t="s">
        <v>11212</v>
      </c>
      <c r="C1376" s="124" t="s">
        <v>9617</v>
      </c>
      <c r="D1376" s="125" t="s">
        <v>11213</v>
      </c>
    </row>
    <row r="1377" spans="1:4" ht="13.5" x14ac:dyDescent="0.25">
      <c r="A1377" s="124" t="s">
        <v>2053</v>
      </c>
      <c r="B1377" s="124" t="s">
        <v>11214</v>
      </c>
      <c r="C1377" s="124" t="s">
        <v>9617</v>
      </c>
      <c r="D1377" s="125" t="s">
        <v>11215</v>
      </c>
    </row>
    <row r="1378" spans="1:4" ht="13.5" x14ac:dyDescent="0.25">
      <c r="A1378" s="124" t="s">
        <v>2054</v>
      </c>
      <c r="B1378" s="124" t="s">
        <v>11216</v>
      </c>
      <c r="C1378" s="124" t="s">
        <v>9617</v>
      </c>
      <c r="D1378" s="125" t="s">
        <v>11217</v>
      </c>
    </row>
    <row r="1379" spans="1:4" ht="13.5" x14ac:dyDescent="0.25">
      <c r="A1379" s="124" t="s">
        <v>2055</v>
      </c>
      <c r="B1379" s="124" t="s">
        <v>11218</v>
      </c>
      <c r="C1379" s="124" t="s">
        <v>11142</v>
      </c>
      <c r="D1379" s="125" t="s">
        <v>11219</v>
      </c>
    </row>
    <row r="1380" spans="1:4" ht="13.5" x14ac:dyDescent="0.25">
      <c r="A1380" s="124" t="s">
        <v>2057</v>
      </c>
      <c r="B1380" s="124" t="s">
        <v>11220</v>
      </c>
      <c r="C1380" s="124" t="s">
        <v>9617</v>
      </c>
      <c r="D1380" s="125" t="s">
        <v>11221</v>
      </c>
    </row>
    <row r="1381" spans="1:4" ht="13.5" x14ac:dyDescent="0.25">
      <c r="A1381" s="124" t="s">
        <v>2058</v>
      </c>
      <c r="B1381" s="124" t="s">
        <v>11222</v>
      </c>
      <c r="C1381" s="124" t="s">
        <v>9617</v>
      </c>
      <c r="D1381" s="125" t="s">
        <v>11223</v>
      </c>
    </row>
    <row r="1382" spans="1:4" ht="13.5" x14ac:dyDescent="0.25">
      <c r="A1382" s="124" t="s">
        <v>2059</v>
      </c>
      <c r="B1382" s="124" t="s">
        <v>11224</v>
      </c>
      <c r="C1382" s="124" t="s">
        <v>9617</v>
      </c>
      <c r="D1382" s="125" t="s">
        <v>11225</v>
      </c>
    </row>
    <row r="1383" spans="1:4" ht="13.5" x14ac:dyDescent="0.25">
      <c r="A1383" s="124" t="s">
        <v>2060</v>
      </c>
      <c r="B1383" s="124" t="s">
        <v>11226</v>
      </c>
      <c r="C1383" s="124" t="s">
        <v>9617</v>
      </c>
      <c r="D1383" s="125" t="s">
        <v>9204</v>
      </c>
    </row>
    <row r="1384" spans="1:4" ht="13.5" x14ac:dyDescent="0.25">
      <c r="A1384" s="124" t="s">
        <v>2062</v>
      </c>
      <c r="B1384" s="124" t="s">
        <v>11227</v>
      </c>
      <c r="C1384" s="124" t="s">
        <v>9617</v>
      </c>
      <c r="D1384" s="125" t="s">
        <v>11228</v>
      </c>
    </row>
    <row r="1385" spans="1:4" ht="13.5" x14ac:dyDescent="0.25">
      <c r="A1385" s="124" t="s">
        <v>2063</v>
      </c>
      <c r="B1385" s="124" t="s">
        <v>11229</v>
      </c>
      <c r="C1385" s="124" t="s">
        <v>9617</v>
      </c>
      <c r="D1385" s="125" t="s">
        <v>11230</v>
      </c>
    </row>
    <row r="1386" spans="1:4" ht="13.5" x14ac:dyDescent="0.25">
      <c r="A1386" s="124" t="s">
        <v>2064</v>
      </c>
      <c r="B1386" s="124" t="s">
        <v>11231</v>
      </c>
      <c r="C1386" s="124" t="s">
        <v>9617</v>
      </c>
      <c r="D1386" s="125" t="s">
        <v>9509</v>
      </c>
    </row>
    <row r="1387" spans="1:4" ht="13.5" x14ac:dyDescent="0.25">
      <c r="A1387" s="124" t="s">
        <v>2065</v>
      </c>
      <c r="B1387" s="124" t="s">
        <v>11232</v>
      </c>
      <c r="C1387" s="124" t="s">
        <v>9617</v>
      </c>
      <c r="D1387" s="125" t="s">
        <v>11233</v>
      </c>
    </row>
    <row r="1388" spans="1:4" ht="13.5" x14ac:dyDescent="0.25">
      <c r="A1388" s="124" t="s">
        <v>2066</v>
      </c>
      <c r="B1388" s="124" t="s">
        <v>11234</v>
      </c>
      <c r="C1388" s="124" t="s">
        <v>9617</v>
      </c>
      <c r="D1388" s="125" t="s">
        <v>11235</v>
      </c>
    </row>
    <row r="1389" spans="1:4" ht="13.5" x14ac:dyDescent="0.25">
      <c r="A1389" s="124" t="s">
        <v>2067</v>
      </c>
      <c r="B1389" s="124" t="s">
        <v>11236</v>
      </c>
      <c r="C1389" s="124" t="s">
        <v>9617</v>
      </c>
      <c r="D1389" s="125" t="s">
        <v>11237</v>
      </c>
    </row>
    <row r="1390" spans="1:4" ht="13.5" x14ac:dyDescent="0.25">
      <c r="A1390" s="124" t="s">
        <v>2068</v>
      </c>
      <c r="B1390" s="124" t="s">
        <v>11238</v>
      </c>
      <c r="C1390" s="124" t="s">
        <v>9617</v>
      </c>
      <c r="D1390" s="125" t="s">
        <v>11239</v>
      </c>
    </row>
    <row r="1391" spans="1:4" ht="13.5" x14ac:dyDescent="0.25">
      <c r="A1391" s="124" t="s">
        <v>2069</v>
      </c>
      <c r="B1391" s="124" t="s">
        <v>11240</v>
      </c>
      <c r="C1391" s="124" t="s">
        <v>9617</v>
      </c>
      <c r="D1391" s="125" t="s">
        <v>11241</v>
      </c>
    </row>
    <row r="1392" spans="1:4" ht="13.5" x14ac:dyDescent="0.25">
      <c r="A1392" s="124" t="s">
        <v>2070</v>
      </c>
      <c r="B1392" s="124" t="s">
        <v>11242</v>
      </c>
      <c r="C1392" s="124" t="s">
        <v>9617</v>
      </c>
      <c r="D1392" s="125" t="s">
        <v>8767</v>
      </c>
    </row>
    <row r="1393" spans="1:4" ht="13.5" x14ac:dyDescent="0.25">
      <c r="A1393" s="124" t="s">
        <v>2071</v>
      </c>
      <c r="B1393" s="124" t="s">
        <v>11243</v>
      </c>
      <c r="C1393" s="124" t="s">
        <v>9617</v>
      </c>
      <c r="D1393" s="125" t="s">
        <v>11244</v>
      </c>
    </row>
    <row r="1394" spans="1:4" ht="13.5" x14ac:dyDescent="0.25">
      <c r="A1394" s="124" t="s">
        <v>2072</v>
      </c>
      <c r="B1394" s="124" t="s">
        <v>11245</v>
      </c>
      <c r="C1394" s="124" t="s">
        <v>9617</v>
      </c>
      <c r="D1394" s="125" t="s">
        <v>5247</v>
      </c>
    </row>
    <row r="1395" spans="1:4" ht="13.5" x14ac:dyDescent="0.25">
      <c r="A1395" s="124" t="s">
        <v>2073</v>
      </c>
      <c r="B1395" s="124" t="s">
        <v>11246</v>
      </c>
      <c r="C1395" s="124" t="s">
        <v>9617</v>
      </c>
      <c r="D1395" s="125" t="s">
        <v>11247</v>
      </c>
    </row>
    <row r="1396" spans="1:4" ht="13.5" x14ac:dyDescent="0.25">
      <c r="A1396" s="124" t="s">
        <v>2075</v>
      </c>
      <c r="B1396" s="124" t="s">
        <v>11248</v>
      </c>
      <c r="C1396" s="124" t="s">
        <v>9617</v>
      </c>
      <c r="D1396" s="125" t="s">
        <v>3327</v>
      </c>
    </row>
    <row r="1397" spans="1:4" ht="13.5" x14ac:dyDescent="0.25">
      <c r="A1397" s="124" t="s">
        <v>2077</v>
      </c>
      <c r="B1397" s="124" t="s">
        <v>11249</v>
      </c>
      <c r="C1397" s="124" t="s">
        <v>9617</v>
      </c>
      <c r="D1397" s="125" t="s">
        <v>11250</v>
      </c>
    </row>
    <row r="1398" spans="1:4" ht="13.5" x14ac:dyDescent="0.25">
      <c r="A1398" s="124" t="s">
        <v>2078</v>
      </c>
      <c r="B1398" s="124" t="s">
        <v>11251</v>
      </c>
      <c r="C1398" s="124" t="s">
        <v>9617</v>
      </c>
      <c r="D1398" s="125" t="s">
        <v>11252</v>
      </c>
    </row>
    <row r="1399" spans="1:4" ht="13.5" x14ac:dyDescent="0.25">
      <c r="A1399" s="124" t="s">
        <v>2079</v>
      </c>
      <c r="B1399" s="124" t="s">
        <v>11253</v>
      </c>
      <c r="C1399" s="124" t="s">
        <v>9617</v>
      </c>
      <c r="D1399" s="125" t="s">
        <v>11254</v>
      </c>
    </row>
    <row r="1400" spans="1:4" ht="13.5" x14ac:dyDescent="0.25">
      <c r="A1400" s="124" t="s">
        <v>2080</v>
      </c>
      <c r="B1400" s="124" t="s">
        <v>11255</v>
      </c>
      <c r="C1400" s="124" t="s">
        <v>9617</v>
      </c>
      <c r="D1400" s="125" t="s">
        <v>11256</v>
      </c>
    </row>
    <row r="1401" spans="1:4" ht="13.5" x14ac:dyDescent="0.25">
      <c r="A1401" s="124" t="s">
        <v>2081</v>
      </c>
      <c r="B1401" s="124" t="s">
        <v>11257</v>
      </c>
      <c r="C1401" s="124" t="s">
        <v>9617</v>
      </c>
      <c r="D1401" s="125" t="s">
        <v>11258</v>
      </c>
    </row>
    <row r="1402" spans="1:4" ht="13.5" x14ac:dyDescent="0.25">
      <c r="A1402" s="124" t="s">
        <v>2082</v>
      </c>
      <c r="B1402" s="124" t="s">
        <v>11259</v>
      </c>
      <c r="C1402" s="124" t="s">
        <v>9617</v>
      </c>
      <c r="D1402" s="125" t="s">
        <v>11260</v>
      </c>
    </row>
    <row r="1403" spans="1:4" ht="13.5" x14ac:dyDescent="0.25">
      <c r="A1403" s="124" t="s">
        <v>2083</v>
      </c>
      <c r="B1403" s="124" t="s">
        <v>11261</v>
      </c>
      <c r="C1403" s="124" t="s">
        <v>9617</v>
      </c>
      <c r="D1403" s="125" t="s">
        <v>7877</v>
      </c>
    </row>
    <row r="1404" spans="1:4" ht="13.5" x14ac:dyDescent="0.25">
      <c r="A1404" s="124" t="s">
        <v>2084</v>
      </c>
      <c r="B1404" s="124" t="s">
        <v>11262</v>
      </c>
      <c r="C1404" s="124" t="s">
        <v>9617</v>
      </c>
      <c r="D1404" s="125" t="s">
        <v>11263</v>
      </c>
    </row>
    <row r="1405" spans="1:4" ht="13.5" x14ac:dyDescent="0.25">
      <c r="A1405" s="124" t="s">
        <v>2085</v>
      </c>
      <c r="B1405" s="124" t="s">
        <v>11264</v>
      </c>
      <c r="C1405" s="124" t="s">
        <v>9617</v>
      </c>
      <c r="D1405" s="125" t="s">
        <v>11265</v>
      </c>
    </row>
    <row r="1406" spans="1:4" ht="13.5" x14ac:dyDescent="0.25">
      <c r="A1406" s="124" t="s">
        <v>2086</v>
      </c>
      <c r="B1406" s="124" t="s">
        <v>11266</v>
      </c>
      <c r="C1406" s="124" t="s">
        <v>9617</v>
      </c>
      <c r="D1406" s="125" t="s">
        <v>11267</v>
      </c>
    </row>
    <row r="1407" spans="1:4" ht="13.5" x14ac:dyDescent="0.25">
      <c r="A1407" s="124" t="s">
        <v>2087</v>
      </c>
      <c r="B1407" s="124" t="s">
        <v>11268</v>
      </c>
      <c r="C1407" s="124" t="s">
        <v>9617</v>
      </c>
      <c r="D1407" s="125" t="s">
        <v>11269</v>
      </c>
    </row>
    <row r="1408" spans="1:4" ht="13.5" x14ac:dyDescent="0.25">
      <c r="A1408" s="124" t="s">
        <v>2088</v>
      </c>
      <c r="B1408" s="124" t="s">
        <v>11270</v>
      </c>
      <c r="C1408" s="124" t="s">
        <v>9617</v>
      </c>
      <c r="D1408" s="125" t="s">
        <v>11271</v>
      </c>
    </row>
    <row r="1409" spans="1:4" ht="13.5" x14ac:dyDescent="0.25">
      <c r="A1409" s="124" t="s">
        <v>2089</v>
      </c>
      <c r="B1409" s="124" t="s">
        <v>11272</v>
      </c>
      <c r="C1409" s="124" t="s">
        <v>9617</v>
      </c>
      <c r="D1409" s="125" t="s">
        <v>11273</v>
      </c>
    </row>
    <row r="1410" spans="1:4" ht="13.5" x14ac:dyDescent="0.25">
      <c r="A1410" s="124" t="s">
        <v>2090</v>
      </c>
      <c r="B1410" s="124" t="s">
        <v>11274</v>
      </c>
      <c r="C1410" s="124" t="s">
        <v>9617</v>
      </c>
      <c r="D1410" s="125" t="s">
        <v>11275</v>
      </c>
    </row>
    <row r="1411" spans="1:4" ht="13.5" x14ac:dyDescent="0.25">
      <c r="A1411" s="124" t="s">
        <v>2091</v>
      </c>
      <c r="B1411" s="124" t="s">
        <v>11276</v>
      </c>
      <c r="C1411" s="124" t="s">
        <v>9617</v>
      </c>
      <c r="D1411" s="125" t="s">
        <v>11277</v>
      </c>
    </row>
    <row r="1412" spans="1:4" ht="13.5" x14ac:dyDescent="0.25">
      <c r="A1412" s="124" t="s">
        <v>2092</v>
      </c>
      <c r="B1412" s="124" t="s">
        <v>11278</v>
      </c>
      <c r="C1412" s="124" t="s">
        <v>9226</v>
      </c>
      <c r="D1412" s="125" t="s">
        <v>11279</v>
      </c>
    </row>
    <row r="1413" spans="1:4" ht="13.5" x14ac:dyDescent="0.25">
      <c r="A1413" s="124" t="s">
        <v>2093</v>
      </c>
      <c r="B1413" s="124" t="s">
        <v>11280</v>
      </c>
      <c r="C1413" s="124" t="s">
        <v>9226</v>
      </c>
      <c r="D1413" s="125" t="s">
        <v>11281</v>
      </c>
    </row>
    <row r="1414" spans="1:4" ht="13.5" x14ac:dyDescent="0.25">
      <c r="A1414" s="124" t="s">
        <v>2094</v>
      </c>
      <c r="B1414" s="124" t="s">
        <v>11282</v>
      </c>
      <c r="C1414" s="124" t="s">
        <v>9226</v>
      </c>
      <c r="D1414" s="125" t="s">
        <v>11283</v>
      </c>
    </row>
    <row r="1415" spans="1:4" ht="13.5" x14ac:dyDescent="0.25">
      <c r="A1415" s="124" t="s">
        <v>2095</v>
      </c>
      <c r="B1415" s="124" t="s">
        <v>11284</v>
      </c>
      <c r="C1415" s="124" t="s">
        <v>9226</v>
      </c>
      <c r="D1415" s="125" t="s">
        <v>11285</v>
      </c>
    </row>
    <row r="1416" spans="1:4" ht="13.5" x14ac:dyDescent="0.25">
      <c r="A1416" s="124" t="s">
        <v>2097</v>
      </c>
      <c r="B1416" s="124" t="s">
        <v>11286</v>
      </c>
      <c r="C1416" s="124" t="s">
        <v>9226</v>
      </c>
      <c r="D1416" s="125" t="s">
        <v>11287</v>
      </c>
    </row>
    <row r="1417" spans="1:4" ht="13.5" x14ac:dyDescent="0.25">
      <c r="A1417" s="124" t="s">
        <v>2098</v>
      </c>
      <c r="B1417" s="124" t="s">
        <v>11288</v>
      </c>
      <c r="C1417" s="124" t="s">
        <v>9226</v>
      </c>
      <c r="D1417" s="125" t="s">
        <v>11289</v>
      </c>
    </row>
    <row r="1418" spans="1:4" ht="13.5" x14ac:dyDescent="0.25">
      <c r="A1418" s="124" t="s">
        <v>2100</v>
      </c>
      <c r="B1418" s="124" t="s">
        <v>11290</v>
      </c>
      <c r="C1418" s="124" t="s">
        <v>9226</v>
      </c>
      <c r="D1418" s="125" t="s">
        <v>11291</v>
      </c>
    </row>
    <row r="1419" spans="1:4" ht="13.5" x14ac:dyDescent="0.25">
      <c r="A1419" s="124" t="s">
        <v>2101</v>
      </c>
      <c r="B1419" s="124" t="s">
        <v>11292</v>
      </c>
      <c r="C1419" s="124" t="s">
        <v>9226</v>
      </c>
      <c r="D1419" s="125" t="s">
        <v>4008</v>
      </c>
    </row>
    <row r="1420" spans="1:4" ht="13.5" x14ac:dyDescent="0.25">
      <c r="A1420" s="124" t="s">
        <v>2102</v>
      </c>
      <c r="B1420" s="124" t="s">
        <v>11293</v>
      </c>
      <c r="C1420" s="124" t="s">
        <v>9226</v>
      </c>
      <c r="D1420" s="125" t="s">
        <v>11294</v>
      </c>
    </row>
    <row r="1421" spans="1:4" ht="13.5" x14ac:dyDescent="0.25">
      <c r="A1421" s="124" t="s">
        <v>2103</v>
      </c>
      <c r="B1421" s="124" t="s">
        <v>11295</v>
      </c>
      <c r="C1421" s="124" t="s">
        <v>9226</v>
      </c>
      <c r="D1421" s="125" t="s">
        <v>11296</v>
      </c>
    </row>
    <row r="1422" spans="1:4" ht="13.5" x14ac:dyDescent="0.25">
      <c r="A1422" s="124" t="s">
        <v>2104</v>
      </c>
      <c r="B1422" s="124" t="s">
        <v>11297</v>
      </c>
      <c r="C1422" s="124" t="s">
        <v>9226</v>
      </c>
      <c r="D1422" s="125" t="s">
        <v>11298</v>
      </c>
    </row>
    <row r="1423" spans="1:4" ht="13.5" x14ac:dyDescent="0.25">
      <c r="A1423" s="124" t="s">
        <v>2105</v>
      </c>
      <c r="B1423" s="124" t="s">
        <v>11299</v>
      </c>
      <c r="C1423" s="124" t="s">
        <v>9226</v>
      </c>
      <c r="D1423" s="125" t="s">
        <v>11300</v>
      </c>
    </row>
    <row r="1424" spans="1:4" ht="13.5" x14ac:dyDescent="0.25">
      <c r="A1424" s="124" t="s">
        <v>2106</v>
      </c>
      <c r="B1424" s="124" t="s">
        <v>11301</v>
      </c>
      <c r="C1424" s="124" t="s">
        <v>9226</v>
      </c>
      <c r="D1424" s="125" t="s">
        <v>11302</v>
      </c>
    </row>
    <row r="1425" spans="1:4" ht="13.5" x14ac:dyDescent="0.25">
      <c r="A1425" s="124" t="s">
        <v>2107</v>
      </c>
      <c r="B1425" s="124" t="s">
        <v>11303</v>
      </c>
      <c r="C1425" s="124" t="s">
        <v>9226</v>
      </c>
      <c r="D1425" s="125" t="s">
        <v>11304</v>
      </c>
    </row>
    <row r="1426" spans="1:4" ht="13.5" x14ac:dyDescent="0.25">
      <c r="A1426" s="124" t="s">
        <v>2108</v>
      </c>
      <c r="B1426" s="124" t="s">
        <v>11305</v>
      </c>
      <c r="C1426" s="124" t="s">
        <v>9226</v>
      </c>
      <c r="D1426" s="125" t="s">
        <v>11306</v>
      </c>
    </row>
    <row r="1427" spans="1:4" ht="13.5" x14ac:dyDescent="0.25">
      <c r="A1427" s="124" t="s">
        <v>2109</v>
      </c>
      <c r="B1427" s="124" t="s">
        <v>11307</v>
      </c>
      <c r="C1427" s="124" t="s">
        <v>9226</v>
      </c>
      <c r="D1427" s="125" t="s">
        <v>11308</v>
      </c>
    </row>
    <row r="1428" spans="1:4" ht="13.5" x14ac:dyDescent="0.25">
      <c r="A1428" s="124" t="s">
        <v>2110</v>
      </c>
      <c r="B1428" s="124" t="s">
        <v>11309</v>
      </c>
      <c r="C1428" s="124" t="s">
        <v>9226</v>
      </c>
      <c r="D1428" s="125" t="s">
        <v>10753</v>
      </c>
    </row>
    <row r="1429" spans="1:4" ht="13.5" x14ac:dyDescent="0.25">
      <c r="A1429" s="124" t="s">
        <v>2111</v>
      </c>
      <c r="B1429" s="124" t="s">
        <v>11310</v>
      </c>
      <c r="C1429" s="124" t="s">
        <v>9226</v>
      </c>
      <c r="D1429" s="125" t="s">
        <v>4061</v>
      </c>
    </row>
    <row r="1430" spans="1:4" ht="13.5" x14ac:dyDescent="0.25">
      <c r="A1430" s="124" t="s">
        <v>2112</v>
      </c>
      <c r="B1430" s="124" t="s">
        <v>11311</v>
      </c>
      <c r="C1430" s="124" t="s">
        <v>9226</v>
      </c>
      <c r="D1430" s="125" t="s">
        <v>11312</v>
      </c>
    </row>
    <row r="1431" spans="1:4" ht="13.5" x14ac:dyDescent="0.25">
      <c r="A1431" s="124" t="s">
        <v>2113</v>
      </c>
      <c r="B1431" s="124" t="s">
        <v>11313</v>
      </c>
      <c r="C1431" s="124" t="s">
        <v>9226</v>
      </c>
      <c r="D1431" s="125" t="s">
        <v>11314</v>
      </c>
    </row>
    <row r="1432" spans="1:4" ht="13.5" x14ac:dyDescent="0.25">
      <c r="A1432" s="124" t="s">
        <v>2114</v>
      </c>
      <c r="B1432" s="124" t="s">
        <v>11315</v>
      </c>
      <c r="C1432" s="124" t="s">
        <v>9358</v>
      </c>
      <c r="D1432" s="125" t="s">
        <v>11316</v>
      </c>
    </row>
    <row r="1433" spans="1:4" ht="13.5" x14ac:dyDescent="0.25">
      <c r="A1433" s="124" t="s">
        <v>11317</v>
      </c>
      <c r="B1433" s="124" t="s">
        <v>11318</v>
      </c>
      <c r="C1433" s="124" t="s">
        <v>9617</v>
      </c>
      <c r="D1433" s="125" t="s">
        <v>11319</v>
      </c>
    </row>
    <row r="1434" spans="1:4" ht="13.5" x14ac:dyDescent="0.25">
      <c r="A1434" s="124" t="s">
        <v>11320</v>
      </c>
      <c r="B1434" s="124" t="s">
        <v>11321</v>
      </c>
      <c r="C1434" s="124" t="s">
        <v>9617</v>
      </c>
      <c r="D1434" s="125" t="s">
        <v>11322</v>
      </c>
    </row>
    <row r="1435" spans="1:4" ht="13.5" x14ac:dyDescent="0.25">
      <c r="A1435" s="124" t="s">
        <v>11323</v>
      </c>
      <c r="B1435" s="124" t="s">
        <v>11324</v>
      </c>
      <c r="C1435" s="124" t="s">
        <v>9617</v>
      </c>
      <c r="D1435" s="125" t="s">
        <v>11325</v>
      </c>
    </row>
    <row r="1436" spans="1:4" ht="13.5" x14ac:dyDescent="0.25">
      <c r="A1436" s="124" t="s">
        <v>11326</v>
      </c>
      <c r="B1436" s="124" t="s">
        <v>11327</v>
      </c>
      <c r="C1436" s="124" t="s">
        <v>9617</v>
      </c>
      <c r="D1436" s="125" t="s">
        <v>11328</v>
      </c>
    </row>
    <row r="1437" spans="1:4" ht="13.5" x14ac:dyDescent="0.25">
      <c r="A1437" s="124" t="s">
        <v>11329</v>
      </c>
      <c r="B1437" s="124" t="s">
        <v>11330</v>
      </c>
      <c r="C1437" s="124" t="s">
        <v>9617</v>
      </c>
      <c r="D1437" s="125" t="s">
        <v>11331</v>
      </c>
    </row>
    <row r="1438" spans="1:4" ht="13.5" x14ac:dyDescent="0.25">
      <c r="A1438" s="124" t="s">
        <v>11332</v>
      </c>
      <c r="B1438" s="124" t="s">
        <v>11333</v>
      </c>
      <c r="C1438" s="124" t="s">
        <v>9592</v>
      </c>
      <c r="D1438" s="125" t="s">
        <v>11334</v>
      </c>
    </row>
    <row r="1439" spans="1:4" ht="13.5" x14ac:dyDescent="0.25">
      <c r="A1439" s="124" t="s">
        <v>11335</v>
      </c>
      <c r="B1439" s="124" t="s">
        <v>11336</v>
      </c>
      <c r="C1439" s="124" t="s">
        <v>9592</v>
      </c>
      <c r="D1439" s="125" t="s">
        <v>8438</v>
      </c>
    </row>
    <row r="1440" spans="1:4" ht="13.5" x14ac:dyDescent="0.25">
      <c r="A1440" s="124" t="s">
        <v>11337</v>
      </c>
      <c r="B1440" s="124" t="s">
        <v>11338</v>
      </c>
      <c r="C1440" s="124" t="s">
        <v>9592</v>
      </c>
      <c r="D1440" s="125" t="s">
        <v>3478</v>
      </c>
    </row>
    <row r="1441" spans="1:4" ht="13.5" x14ac:dyDescent="0.25">
      <c r="A1441" s="124" t="s">
        <v>11339</v>
      </c>
      <c r="B1441" s="124" t="s">
        <v>11340</v>
      </c>
      <c r="C1441" s="124" t="s">
        <v>9592</v>
      </c>
      <c r="D1441" s="125" t="s">
        <v>4610</v>
      </c>
    </row>
    <row r="1442" spans="1:4" ht="13.5" x14ac:dyDescent="0.25">
      <c r="A1442" s="124" t="s">
        <v>11341</v>
      </c>
      <c r="B1442" s="124" t="s">
        <v>11342</v>
      </c>
      <c r="C1442" s="124" t="s">
        <v>9592</v>
      </c>
      <c r="D1442" s="125" t="s">
        <v>8534</v>
      </c>
    </row>
    <row r="1443" spans="1:4" ht="13.5" x14ac:dyDescent="0.25">
      <c r="A1443" s="124" t="s">
        <v>11343</v>
      </c>
      <c r="B1443" s="124" t="s">
        <v>11344</v>
      </c>
      <c r="C1443" s="124" t="s">
        <v>9592</v>
      </c>
      <c r="D1443" s="125" t="s">
        <v>3105</v>
      </c>
    </row>
    <row r="1444" spans="1:4" ht="13.5" x14ac:dyDescent="0.25">
      <c r="A1444" s="124" t="s">
        <v>11345</v>
      </c>
      <c r="B1444" s="124" t="s">
        <v>11346</v>
      </c>
      <c r="C1444" s="124" t="s">
        <v>9592</v>
      </c>
      <c r="D1444" s="125" t="s">
        <v>7340</v>
      </c>
    </row>
    <row r="1445" spans="1:4" ht="13.5" x14ac:dyDescent="0.25">
      <c r="A1445" s="124" t="s">
        <v>11347</v>
      </c>
      <c r="B1445" s="124" t="s">
        <v>11348</v>
      </c>
      <c r="C1445" s="124" t="s">
        <v>11142</v>
      </c>
      <c r="D1445" s="125" t="s">
        <v>11349</v>
      </c>
    </row>
    <row r="1446" spans="1:4" ht="13.5" x14ac:dyDescent="0.25">
      <c r="A1446" s="124" t="s">
        <v>2115</v>
      </c>
      <c r="B1446" s="124" t="s">
        <v>11350</v>
      </c>
      <c r="C1446" s="124" t="s">
        <v>9358</v>
      </c>
      <c r="D1446" s="125" t="s">
        <v>11351</v>
      </c>
    </row>
    <row r="1447" spans="1:4" ht="13.5" x14ac:dyDescent="0.25">
      <c r="A1447" s="124" t="s">
        <v>2116</v>
      </c>
      <c r="B1447" s="124" t="s">
        <v>11352</v>
      </c>
      <c r="C1447" s="124" t="s">
        <v>9358</v>
      </c>
      <c r="D1447" s="125" t="s">
        <v>11353</v>
      </c>
    </row>
    <row r="1448" spans="1:4" ht="13.5" x14ac:dyDescent="0.25">
      <c r="A1448" s="124" t="s">
        <v>2117</v>
      </c>
      <c r="B1448" s="124" t="s">
        <v>11354</v>
      </c>
      <c r="C1448" s="124" t="s">
        <v>9358</v>
      </c>
      <c r="D1448" s="125" t="s">
        <v>11355</v>
      </c>
    </row>
    <row r="1449" spans="1:4" ht="13.5" x14ac:dyDescent="0.25">
      <c r="A1449" s="124" t="s">
        <v>2118</v>
      </c>
      <c r="B1449" s="124" t="s">
        <v>11356</v>
      </c>
      <c r="C1449" s="124" t="s">
        <v>9358</v>
      </c>
      <c r="D1449" s="125" t="s">
        <v>11357</v>
      </c>
    </row>
    <row r="1450" spans="1:4" ht="13.5" x14ac:dyDescent="0.25">
      <c r="A1450" s="124" t="s">
        <v>2119</v>
      </c>
      <c r="B1450" s="124" t="s">
        <v>11358</v>
      </c>
      <c r="C1450" s="124" t="s">
        <v>9358</v>
      </c>
      <c r="D1450" s="125" t="s">
        <v>11359</v>
      </c>
    </row>
    <row r="1451" spans="1:4" ht="13.5" x14ac:dyDescent="0.25">
      <c r="A1451" s="124" t="s">
        <v>2120</v>
      </c>
      <c r="B1451" s="124" t="s">
        <v>11360</v>
      </c>
      <c r="C1451" s="124" t="s">
        <v>9358</v>
      </c>
      <c r="D1451" s="125" t="s">
        <v>11361</v>
      </c>
    </row>
    <row r="1452" spans="1:4" ht="13.5" x14ac:dyDescent="0.25">
      <c r="A1452" s="124" t="s">
        <v>2121</v>
      </c>
      <c r="B1452" s="124" t="s">
        <v>11362</v>
      </c>
      <c r="C1452" s="124" t="s">
        <v>9358</v>
      </c>
      <c r="D1452" s="125" t="s">
        <v>11363</v>
      </c>
    </row>
    <row r="1453" spans="1:4" ht="13.5" x14ac:dyDescent="0.25">
      <c r="A1453" s="124" t="s">
        <v>2122</v>
      </c>
      <c r="B1453" s="124" t="s">
        <v>11364</v>
      </c>
      <c r="C1453" s="124" t="s">
        <v>9358</v>
      </c>
      <c r="D1453" s="125" t="s">
        <v>11365</v>
      </c>
    </row>
    <row r="1454" spans="1:4" ht="13.5" x14ac:dyDescent="0.25">
      <c r="A1454" s="124" t="s">
        <v>2123</v>
      </c>
      <c r="B1454" s="124" t="s">
        <v>11366</v>
      </c>
      <c r="C1454" s="124" t="s">
        <v>9358</v>
      </c>
      <c r="D1454" s="125" t="s">
        <v>11367</v>
      </c>
    </row>
    <row r="1455" spans="1:4" ht="13.5" x14ac:dyDescent="0.25">
      <c r="A1455" s="124" t="s">
        <v>2124</v>
      </c>
      <c r="B1455" s="124" t="s">
        <v>11368</v>
      </c>
      <c r="C1455" s="124" t="s">
        <v>9358</v>
      </c>
      <c r="D1455" s="125" t="s">
        <v>11369</v>
      </c>
    </row>
    <row r="1456" spans="1:4" ht="13.5" x14ac:dyDescent="0.25">
      <c r="A1456" s="124" t="s">
        <v>2125</v>
      </c>
      <c r="B1456" s="124" t="s">
        <v>11370</v>
      </c>
      <c r="C1456" s="124" t="s">
        <v>9358</v>
      </c>
      <c r="D1456" s="125" t="s">
        <v>11371</v>
      </c>
    </row>
    <row r="1457" spans="1:4" ht="13.5" x14ac:dyDescent="0.25">
      <c r="A1457" s="124" t="s">
        <v>2126</v>
      </c>
      <c r="B1457" s="124" t="s">
        <v>11372</v>
      </c>
      <c r="C1457" s="124" t="s">
        <v>9358</v>
      </c>
      <c r="D1457" s="125" t="s">
        <v>11373</v>
      </c>
    </row>
    <row r="1458" spans="1:4" ht="13.5" x14ac:dyDescent="0.25">
      <c r="A1458" s="124" t="s">
        <v>2127</v>
      </c>
      <c r="B1458" s="124" t="s">
        <v>11374</v>
      </c>
      <c r="C1458" s="124" t="s">
        <v>9358</v>
      </c>
      <c r="D1458" s="125" t="s">
        <v>11375</v>
      </c>
    </row>
    <row r="1459" spans="1:4" ht="13.5" x14ac:dyDescent="0.25">
      <c r="A1459" s="124" t="s">
        <v>2128</v>
      </c>
      <c r="B1459" s="124" t="s">
        <v>11376</v>
      </c>
      <c r="C1459" s="124" t="s">
        <v>9358</v>
      </c>
      <c r="D1459" s="125" t="s">
        <v>11377</v>
      </c>
    </row>
    <row r="1460" spans="1:4" ht="13.5" x14ac:dyDescent="0.25">
      <c r="A1460" s="124" t="s">
        <v>2129</v>
      </c>
      <c r="B1460" s="124" t="s">
        <v>11378</v>
      </c>
      <c r="C1460" s="124" t="s">
        <v>9358</v>
      </c>
      <c r="D1460" s="125" t="s">
        <v>11379</v>
      </c>
    </row>
    <row r="1461" spans="1:4" ht="13.5" x14ac:dyDescent="0.25">
      <c r="A1461" s="124" t="s">
        <v>2130</v>
      </c>
      <c r="B1461" s="124" t="s">
        <v>11380</v>
      </c>
      <c r="C1461" s="124" t="s">
        <v>9358</v>
      </c>
      <c r="D1461" s="125" t="s">
        <v>11381</v>
      </c>
    </row>
    <row r="1462" spans="1:4" ht="13.5" x14ac:dyDescent="0.25">
      <c r="A1462" s="124" t="s">
        <v>2131</v>
      </c>
      <c r="B1462" s="124" t="s">
        <v>11382</v>
      </c>
      <c r="C1462" s="124" t="s">
        <v>9358</v>
      </c>
      <c r="D1462" s="125" t="s">
        <v>11383</v>
      </c>
    </row>
    <row r="1463" spans="1:4" ht="13.5" x14ac:dyDescent="0.25">
      <c r="A1463" s="124" t="s">
        <v>2132</v>
      </c>
      <c r="B1463" s="124" t="s">
        <v>11384</v>
      </c>
      <c r="C1463" s="124" t="s">
        <v>9358</v>
      </c>
      <c r="D1463" s="125" t="s">
        <v>11385</v>
      </c>
    </row>
    <row r="1464" spans="1:4" ht="13.5" x14ac:dyDescent="0.25">
      <c r="A1464" s="124" t="s">
        <v>2133</v>
      </c>
      <c r="B1464" s="124" t="s">
        <v>11386</v>
      </c>
      <c r="C1464" s="124" t="s">
        <v>9358</v>
      </c>
      <c r="D1464" s="125" t="s">
        <v>11387</v>
      </c>
    </row>
    <row r="1465" spans="1:4" ht="13.5" x14ac:dyDescent="0.25">
      <c r="A1465" s="124" t="s">
        <v>2134</v>
      </c>
      <c r="B1465" s="124" t="s">
        <v>11388</v>
      </c>
      <c r="C1465" s="124" t="s">
        <v>9358</v>
      </c>
      <c r="D1465" s="125" t="s">
        <v>11389</v>
      </c>
    </row>
    <row r="1466" spans="1:4" ht="13.5" x14ac:dyDescent="0.25">
      <c r="A1466" s="124" t="s">
        <v>2135</v>
      </c>
      <c r="B1466" s="124" t="s">
        <v>11390</v>
      </c>
      <c r="C1466" s="124" t="s">
        <v>9358</v>
      </c>
      <c r="D1466" s="125" t="s">
        <v>11391</v>
      </c>
    </row>
    <row r="1467" spans="1:4" ht="13.5" x14ac:dyDescent="0.25">
      <c r="A1467" s="124" t="s">
        <v>2136</v>
      </c>
      <c r="B1467" s="124" t="s">
        <v>11392</v>
      </c>
      <c r="C1467" s="124" t="s">
        <v>9358</v>
      </c>
      <c r="D1467" s="125" t="s">
        <v>11393</v>
      </c>
    </row>
    <row r="1468" spans="1:4" ht="13.5" x14ac:dyDescent="0.25">
      <c r="A1468" s="124" t="s">
        <v>2137</v>
      </c>
      <c r="B1468" s="124" t="s">
        <v>11394</v>
      </c>
      <c r="C1468" s="124" t="s">
        <v>9226</v>
      </c>
      <c r="D1468" s="125" t="s">
        <v>11395</v>
      </c>
    </row>
    <row r="1469" spans="1:4" ht="13.5" x14ac:dyDescent="0.25">
      <c r="A1469" s="124" t="s">
        <v>2138</v>
      </c>
      <c r="B1469" s="124" t="s">
        <v>11396</v>
      </c>
      <c r="C1469" s="124" t="s">
        <v>9226</v>
      </c>
      <c r="D1469" s="125" t="s">
        <v>11397</v>
      </c>
    </row>
    <row r="1470" spans="1:4" ht="13.5" x14ac:dyDescent="0.25">
      <c r="A1470" s="124" t="s">
        <v>2139</v>
      </c>
      <c r="B1470" s="124" t="s">
        <v>11398</v>
      </c>
      <c r="C1470" s="124" t="s">
        <v>9226</v>
      </c>
      <c r="D1470" s="125" t="s">
        <v>11399</v>
      </c>
    </row>
    <row r="1471" spans="1:4" ht="13.5" x14ac:dyDescent="0.25">
      <c r="A1471" s="124" t="s">
        <v>2140</v>
      </c>
      <c r="B1471" s="124" t="s">
        <v>11400</v>
      </c>
      <c r="C1471" s="124" t="s">
        <v>9226</v>
      </c>
      <c r="D1471" s="125" t="s">
        <v>11401</v>
      </c>
    </row>
    <row r="1472" spans="1:4" ht="13.5" x14ac:dyDescent="0.25">
      <c r="A1472" s="124" t="s">
        <v>2141</v>
      </c>
      <c r="B1472" s="124" t="s">
        <v>11402</v>
      </c>
      <c r="C1472" s="124" t="s">
        <v>9358</v>
      </c>
      <c r="D1472" s="125" t="s">
        <v>11403</v>
      </c>
    </row>
    <row r="1473" spans="1:4" ht="13.5" x14ac:dyDescent="0.25">
      <c r="A1473" s="124" t="s">
        <v>2142</v>
      </c>
      <c r="B1473" s="124" t="s">
        <v>11404</v>
      </c>
      <c r="C1473" s="124" t="s">
        <v>9226</v>
      </c>
      <c r="D1473" s="125" t="s">
        <v>11405</v>
      </c>
    </row>
    <row r="1474" spans="1:4" ht="13.5" x14ac:dyDescent="0.25">
      <c r="A1474" s="124" t="s">
        <v>2143</v>
      </c>
      <c r="B1474" s="124" t="s">
        <v>11406</v>
      </c>
      <c r="C1474" s="124" t="s">
        <v>9226</v>
      </c>
      <c r="D1474" s="125" t="s">
        <v>11407</v>
      </c>
    </row>
    <row r="1475" spans="1:4" ht="13.5" x14ac:dyDescent="0.25">
      <c r="A1475" s="124" t="s">
        <v>2144</v>
      </c>
      <c r="B1475" s="124" t="s">
        <v>11408</v>
      </c>
      <c r="C1475" s="124" t="s">
        <v>9358</v>
      </c>
      <c r="D1475" s="125" t="s">
        <v>11409</v>
      </c>
    </row>
    <row r="1476" spans="1:4" ht="13.5" x14ac:dyDescent="0.25">
      <c r="A1476" s="124" t="s">
        <v>2145</v>
      </c>
      <c r="B1476" s="124" t="s">
        <v>11410</v>
      </c>
      <c r="C1476" s="124" t="s">
        <v>9226</v>
      </c>
      <c r="D1476" s="125" t="s">
        <v>11411</v>
      </c>
    </row>
    <row r="1477" spans="1:4" ht="13.5" x14ac:dyDescent="0.25">
      <c r="A1477" s="124" t="s">
        <v>2146</v>
      </c>
      <c r="B1477" s="124" t="s">
        <v>11412</v>
      </c>
      <c r="C1477" s="124" t="s">
        <v>9358</v>
      </c>
      <c r="D1477" s="125" t="s">
        <v>11413</v>
      </c>
    </row>
    <row r="1478" spans="1:4" ht="13.5" x14ac:dyDescent="0.25">
      <c r="A1478" s="124" t="s">
        <v>2147</v>
      </c>
      <c r="B1478" s="124" t="s">
        <v>11414</v>
      </c>
      <c r="C1478" s="124" t="s">
        <v>9226</v>
      </c>
      <c r="D1478" s="125" t="s">
        <v>11415</v>
      </c>
    </row>
    <row r="1479" spans="1:4" ht="13.5" x14ac:dyDescent="0.25">
      <c r="A1479" s="124" t="s">
        <v>2148</v>
      </c>
      <c r="B1479" s="124" t="s">
        <v>11416</v>
      </c>
      <c r="C1479" s="124" t="s">
        <v>9358</v>
      </c>
      <c r="D1479" s="125" t="s">
        <v>11417</v>
      </c>
    </row>
    <row r="1480" spans="1:4" ht="13.5" x14ac:dyDescent="0.25">
      <c r="A1480" s="124" t="s">
        <v>2149</v>
      </c>
      <c r="B1480" s="124" t="s">
        <v>11418</v>
      </c>
      <c r="C1480" s="124" t="s">
        <v>9226</v>
      </c>
      <c r="D1480" s="125" t="s">
        <v>11419</v>
      </c>
    </row>
    <row r="1481" spans="1:4" ht="13.5" x14ac:dyDescent="0.25">
      <c r="A1481" s="124" t="s">
        <v>2150</v>
      </c>
      <c r="B1481" s="124" t="s">
        <v>11420</v>
      </c>
      <c r="C1481" s="124" t="s">
        <v>9226</v>
      </c>
      <c r="D1481" s="125" t="s">
        <v>11421</v>
      </c>
    </row>
    <row r="1482" spans="1:4" ht="13.5" x14ac:dyDescent="0.25">
      <c r="A1482" s="124" t="s">
        <v>2151</v>
      </c>
      <c r="B1482" s="124" t="s">
        <v>11422</v>
      </c>
      <c r="C1482" s="124" t="s">
        <v>9226</v>
      </c>
      <c r="D1482" s="125" t="s">
        <v>11423</v>
      </c>
    </row>
    <row r="1483" spans="1:4" ht="13.5" x14ac:dyDescent="0.25">
      <c r="A1483" s="124" t="s">
        <v>2152</v>
      </c>
      <c r="B1483" s="124" t="s">
        <v>11424</v>
      </c>
      <c r="C1483" s="124" t="s">
        <v>9358</v>
      </c>
      <c r="D1483" s="125" t="s">
        <v>11425</v>
      </c>
    </row>
    <row r="1484" spans="1:4" ht="13.5" x14ac:dyDescent="0.25">
      <c r="A1484" s="124" t="s">
        <v>2153</v>
      </c>
      <c r="B1484" s="124" t="s">
        <v>11426</v>
      </c>
      <c r="C1484" s="124" t="s">
        <v>9226</v>
      </c>
      <c r="D1484" s="125" t="s">
        <v>11427</v>
      </c>
    </row>
    <row r="1485" spans="1:4" ht="13.5" x14ac:dyDescent="0.25">
      <c r="A1485" s="124" t="s">
        <v>2154</v>
      </c>
      <c r="B1485" s="124" t="s">
        <v>11428</v>
      </c>
      <c r="C1485" s="124" t="s">
        <v>9226</v>
      </c>
      <c r="D1485" s="125" t="s">
        <v>11429</v>
      </c>
    </row>
    <row r="1486" spans="1:4" ht="13.5" x14ac:dyDescent="0.25">
      <c r="A1486" s="124" t="s">
        <v>2155</v>
      </c>
      <c r="B1486" s="124" t="s">
        <v>11430</v>
      </c>
      <c r="C1486" s="124" t="s">
        <v>9358</v>
      </c>
      <c r="D1486" s="125" t="s">
        <v>11431</v>
      </c>
    </row>
    <row r="1487" spans="1:4" ht="13.5" x14ac:dyDescent="0.25">
      <c r="A1487" s="124" t="s">
        <v>2156</v>
      </c>
      <c r="B1487" s="124" t="s">
        <v>11432</v>
      </c>
      <c r="C1487" s="124" t="s">
        <v>9226</v>
      </c>
      <c r="D1487" s="125" t="s">
        <v>11433</v>
      </c>
    </row>
    <row r="1488" spans="1:4" ht="13.5" x14ac:dyDescent="0.25">
      <c r="A1488" s="124" t="s">
        <v>2157</v>
      </c>
      <c r="B1488" s="124" t="s">
        <v>11434</v>
      </c>
      <c r="C1488" s="124" t="s">
        <v>9358</v>
      </c>
      <c r="D1488" s="125" t="s">
        <v>11435</v>
      </c>
    </row>
    <row r="1489" spans="1:4" ht="13.5" x14ac:dyDescent="0.25">
      <c r="A1489" s="124" t="s">
        <v>2158</v>
      </c>
      <c r="B1489" s="124" t="s">
        <v>11436</v>
      </c>
      <c r="C1489" s="124" t="s">
        <v>9226</v>
      </c>
      <c r="D1489" s="125" t="s">
        <v>11421</v>
      </c>
    </row>
    <row r="1490" spans="1:4" ht="13.5" x14ac:dyDescent="0.25">
      <c r="A1490" s="124" t="s">
        <v>2159</v>
      </c>
      <c r="B1490" s="124" t="s">
        <v>11437</v>
      </c>
      <c r="C1490" s="124" t="s">
        <v>9358</v>
      </c>
      <c r="D1490" s="125" t="s">
        <v>11438</v>
      </c>
    </row>
    <row r="1491" spans="1:4" ht="13.5" x14ac:dyDescent="0.25">
      <c r="A1491" s="124" t="s">
        <v>2160</v>
      </c>
      <c r="B1491" s="124" t="s">
        <v>11439</v>
      </c>
      <c r="C1491" s="124" t="s">
        <v>9226</v>
      </c>
      <c r="D1491" s="125" t="s">
        <v>11423</v>
      </c>
    </row>
    <row r="1492" spans="1:4" ht="13.5" x14ac:dyDescent="0.25">
      <c r="A1492" s="124" t="s">
        <v>2161</v>
      </c>
      <c r="B1492" s="124" t="s">
        <v>11440</v>
      </c>
      <c r="C1492" s="124" t="s">
        <v>9358</v>
      </c>
      <c r="D1492" s="125" t="s">
        <v>11441</v>
      </c>
    </row>
    <row r="1493" spans="1:4" ht="13.5" x14ac:dyDescent="0.25">
      <c r="A1493" s="124" t="s">
        <v>2162</v>
      </c>
      <c r="B1493" s="124" t="s">
        <v>11442</v>
      </c>
      <c r="C1493" s="124" t="s">
        <v>9226</v>
      </c>
      <c r="D1493" s="125" t="s">
        <v>11427</v>
      </c>
    </row>
    <row r="1494" spans="1:4" ht="13.5" x14ac:dyDescent="0.25">
      <c r="A1494" s="124" t="s">
        <v>2163</v>
      </c>
      <c r="B1494" s="124" t="s">
        <v>11443</v>
      </c>
      <c r="C1494" s="124" t="s">
        <v>9358</v>
      </c>
      <c r="D1494" s="125" t="s">
        <v>11444</v>
      </c>
    </row>
    <row r="1495" spans="1:4" ht="13.5" x14ac:dyDescent="0.25">
      <c r="A1495" s="124" t="s">
        <v>2164</v>
      </c>
      <c r="B1495" s="124" t="s">
        <v>11445</v>
      </c>
      <c r="C1495" s="124" t="s">
        <v>9226</v>
      </c>
      <c r="D1495" s="125" t="s">
        <v>11429</v>
      </c>
    </row>
    <row r="1496" spans="1:4" ht="13.5" x14ac:dyDescent="0.25">
      <c r="A1496" s="124" t="s">
        <v>2165</v>
      </c>
      <c r="B1496" s="124" t="s">
        <v>11446</v>
      </c>
      <c r="C1496" s="124" t="s">
        <v>9358</v>
      </c>
      <c r="D1496" s="125" t="s">
        <v>11447</v>
      </c>
    </row>
    <row r="1497" spans="1:4" ht="13.5" x14ac:dyDescent="0.25">
      <c r="A1497" s="124" t="s">
        <v>2166</v>
      </c>
      <c r="B1497" s="124" t="s">
        <v>11448</v>
      </c>
      <c r="C1497" s="124" t="s">
        <v>9226</v>
      </c>
      <c r="D1497" s="125" t="s">
        <v>11433</v>
      </c>
    </row>
    <row r="1498" spans="1:4" ht="13.5" x14ac:dyDescent="0.25">
      <c r="A1498" s="124" t="s">
        <v>2167</v>
      </c>
      <c r="B1498" s="124" t="s">
        <v>11449</v>
      </c>
      <c r="C1498" s="124" t="s">
        <v>9358</v>
      </c>
      <c r="D1498" s="125" t="s">
        <v>11450</v>
      </c>
    </row>
    <row r="1499" spans="1:4" ht="13.5" x14ac:dyDescent="0.25">
      <c r="A1499" s="124" t="s">
        <v>2168</v>
      </c>
      <c r="B1499" s="124" t="s">
        <v>11451</v>
      </c>
      <c r="C1499" s="124" t="s">
        <v>9226</v>
      </c>
      <c r="D1499" s="125" t="s">
        <v>11452</v>
      </c>
    </row>
    <row r="1500" spans="1:4" ht="13.5" x14ac:dyDescent="0.25">
      <c r="A1500" s="124" t="s">
        <v>2169</v>
      </c>
      <c r="B1500" s="124" t="s">
        <v>11453</v>
      </c>
      <c r="C1500" s="124" t="s">
        <v>9358</v>
      </c>
      <c r="D1500" s="125" t="s">
        <v>11454</v>
      </c>
    </row>
    <row r="1501" spans="1:4" ht="13.5" x14ac:dyDescent="0.25">
      <c r="A1501" s="124" t="s">
        <v>2170</v>
      </c>
      <c r="B1501" s="124" t="s">
        <v>11455</v>
      </c>
      <c r="C1501" s="124" t="s">
        <v>9226</v>
      </c>
      <c r="D1501" s="125" t="s">
        <v>11456</v>
      </c>
    </row>
    <row r="1502" spans="1:4" ht="13.5" x14ac:dyDescent="0.25">
      <c r="A1502" s="124" t="s">
        <v>2171</v>
      </c>
      <c r="B1502" s="124" t="s">
        <v>11457</v>
      </c>
      <c r="C1502" s="124" t="s">
        <v>9358</v>
      </c>
      <c r="D1502" s="125" t="s">
        <v>11458</v>
      </c>
    </row>
    <row r="1503" spans="1:4" ht="13.5" x14ac:dyDescent="0.25">
      <c r="A1503" s="124" t="s">
        <v>2172</v>
      </c>
      <c r="B1503" s="124" t="s">
        <v>11459</v>
      </c>
      <c r="C1503" s="124" t="s">
        <v>9226</v>
      </c>
      <c r="D1503" s="125" t="s">
        <v>11460</v>
      </c>
    </row>
    <row r="1504" spans="1:4" ht="13.5" x14ac:dyDescent="0.25">
      <c r="A1504" s="124" t="s">
        <v>2173</v>
      </c>
      <c r="B1504" s="124" t="s">
        <v>11461</v>
      </c>
      <c r="C1504" s="124" t="s">
        <v>9358</v>
      </c>
      <c r="D1504" s="125" t="s">
        <v>11462</v>
      </c>
    </row>
    <row r="1505" spans="1:4" ht="13.5" x14ac:dyDescent="0.25">
      <c r="A1505" s="124" t="s">
        <v>2174</v>
      </c>
      <c r="B1505" s="124" t="s">
        <v>11463</v>
      </c>
      <c r="C1505" s="124" t="s">
        <v>9226</v>
      </c>
      <c r="D1505" s="125" t="s">
        <v>11464</v>
      </c>
    </row>
    <row r="1506" spans="1:4" ht="13.5" x14ac:dyDescent="0.25">
      <c r="A1506" s="124" t="s">
        <v>2175</v>
      </c>
      <c r="B1506" s="124" t="s">
        <v>11465</v>
      </c>
      <c r="C1506" s="124" t="s">
        <v>9358</v>
      </c>
      <c r="D1506" s="125" t="s">
        <v>11466</v>
      </c>
    </row>
    <row r="1507" spans="1:4" ht="13.5" x14ac:dyDescent="0.25">
      <c r="A1507" s="124" t="s">
        <v>2176</v>
      </c>
      <c r="B1507" s="124" t="s">
        <v>11467</v>
      </c>
      <c r="C1507" s="124" t="s">
        <v>9226</v>
      </c>
      <c r="D1507" s="125" t="s">
        <v>11452</v>
      </c>
    </row>
    <row r="1508" spans="1:4" ht="13.5" x14ac:dyDescent="0.25">
      <c r="A1508" s="124" t="s">
        <v>2177</v>
      </c>
      <c r="B1508" s="124" t="s">
        <v>11468</v>
      </c>
      <c r="C1508" s="124" t="s">
        <v>9358</v>
      </c>
      <c r="D1508" s="125" t="s">
        <v>11469</v>
      </c>
    </row>
    <row r="1509" spans="1:4" ht="13.5" x14ac:dyDescent="0.25">
      <c r="A1509" s="124" t="s">
        <v>2178</v>
      </c>
      <c r="B1509" s="124" t="s">
        <v>11470</v>
      </c>
      <c r="C1509" s="124" t="s">
        <v>9226</v>
      </c>
      <c r="D1509" s="125" t="s">
        <v>11471</v>
      </c>
    </row>
    <row r="1510" spans="1:4" ht="13.5" x14ac:dyDescent="0.25">
      <c r="A1510" s="124" t="s">
        <v>2179</v>
      </c>
      <c r="B1510" s="124" t="s">
        <v>11472</v>
      </c>
      <c r="C1510" s="124" t="s">
        <v>9358</v>
      </c>
      <c r="D1510" s="125" t="s">
        <v>11473</v>
      </c>
    </row>
    <row r="1511" spans="1:4" ht="13.5" x14ac:dyDescent="0.25">
      <c r="A1511" s="124" t="s">
        <v>2180</v>
      </c>
      <c r="B1511" s="124" t="s">
        <v>11474</v>
      </c>
      <c r="C1511" s="124" t="s">
        <v>9226</v>
      </c>
      <c r="D1511" s="125" t="s">
        <v>11475</v>
      </c>
    </row>
    <row r="1512" spans="1:4" ht="13.5" x14ac:dyDescent="0.25">
      <c r="A1512" s="124" t="s">
        <v>2181</v>
      </c>
      <c r="B1512" s="124" t="s">
        <v>11476</v>
      </c>
      <c r="C1512" s="124" t="s">
        <v>9358</v>
      </c>
      <c r="D1512" s="125" t="s">
        <v>11477</v>
      </c>
    </row>
    <row r="1513" spans="1:4" ht="13.5" x14ac:dyDescent="0.25">
      <c r="A1513" s="124" t="s">
        <v>2182</v>
      </c>
      <c r="B1513" s="124" t="s">
        <v>11478</v>
      </c>
      <c r="C1513" s="124" t="s">
        <v>9226</v>
      </c>
      <c r="D1513" s="125" t="s">
        <v>11479</v>
      </c>
    </row>
    <row r="1514" spans="1:4" ht="13.5" x14ac:dyDescent="0.25">
      <c r="A1514" s="124" t="s">
        <v>2183</v>
      </c>
      <c r="B1514" s="124" t="s">
        <v>11480</v>
      </c>
      <c r="C1514" s="124" t="s">
        <v>9358</v>
      </c>
      <c r="D1514" s="125" t="s">
        <v>11481</v>
      </c>
    </row>
    <row r="1515" spans="1:4" ht="13.5" x14ac:dyDescent="0.25">
      <c r="A1515" s="124" t="s">
        <v>2184</v>
      </c>
      <c r="B1515" s="124" t="s">
        <v>11482</v>
      </c>
      <c r="C1515" s="124" t="s">
        <v>9226</v>
      </c>
      <c r="D1515" s="125" t="s">
        <v>11471</v>
      </c>
    </row>
    <row r="1516" spans="1:4" ht="13.5" x14ac:dyDescent="0.25">
      <c r="A1516" s="124" t="s">
        <v>2185</v>
      </c>
      <c r="B1516" s="124" t="s">
        <v>11483</v>
      </c>
      <c r="C1516" s="124" t="s">
        <v>9358</v>
      </c>
      <c r="D1516" s="125" t="s">
        <v>11484</v>
      </c>
    </row>
    <row r="1517" spans="1:4" ht="13.5" x14ac:dyDescent="0.25">
      <c r="A1517" s="124" t="s">
        <v>2186</v>
      </c>
      <c r="B1517" s="124" t="s">
        <v>11485</v>
      </c>
      <c r="C1517" s="124" t="s">
        <v>9226</v>
      </c>
      <c r="D1517" s="125" t="s">
        <v>11486</v>
      </c>
    </row>
    <row r="1518" spans="1:4" ht="13.5" x14ac:dyDescent="0.25">
      <c r="A1518" s="124" t="s">
        <v>2187</v>
      </c>
      <c r="B1518" s="124" t="s">
        <v>11487</v>
      </c>
      <c r="C1518" s="124" t="s">
        <v>9358</v>
      </c>
      <c r="D1518" s="125" t="s">
        <v>11488</v>
      </c>
    </row>
    <row r="1519" spans="1:4" ht="13.5" x14ac:dyDescent="0.25">
      <c r="A1519" s="124" t="s">
        <v>2188</v>
      </c>
      <c r="B1519" s="124" t="s">
        <v>11489</v>
      </c>
      <c r="C1519" s="124" t="s">
        <v>9226</v>
      </c>
      <c r="D1519" s="125" t="s">
        <v>11490</v>
      </c>
    </row>
    <row r="1520" spans="1:4" ht="13.5" x14ac:dyDescent="0.25">
      <c r="A1520" s="124" t="s">
        <v>2189</v>
      </c>
      <c r="B1520" s="124" t="s">
        <v>11491</v>
      </c>
      <c r="C1520" s="124" t="s">
        <v>9358</v>
      </c>
      <c r="D1520" s="125" t="s">
        <v>11492</v>
      </c>
    </row>
    <row r="1521" spans="1:4" ht="13.5" x14ac:dyDescent="0.25">
      <c r="A1521" s="124" t="s">
        <v>2190</v>
      </c>
      <c r="B1521" s="124" t="s">
        <v>11493</v>
      </c>
      <c r="C1521" s="124" t="s">
        <v>9226</v>
      </c>
      <c r="D1521" s="125" t="s">
        <v>11486</v>
      </c>
    </row>
    <row r="1522" spans="1:4" ht="13.5" x14ac:dyDescent="0.25">
      <c r="A1522" s="124" t="s">
        <v>2191</v>
      </c>
      <c r="B1522" s="124" t="s">
        <v>11494</v>
      </c>
      <c r="C1522" s="124" t="s">
        <v>9358</v>
      </c>
      <c r="D1522" s="125" t="s">
        <v>11495</v>
      </c>
    </row>
    <row r="1523" spans="1:4" ht="13.5" x14ac:dyDescent="0.25">
      <c r="A1523" s="124" t="s">
        <v>2192</v>
      </c>
      <c r="B1523" s="124" t="s">
        <v>11496</v>
      </c>
      <c r="C1523" s="124" t="s">
        <v>9226</v>
      </c>
      <c r="D1523" s="125" t="s">
        <v>11497</v>
      </c>
    </row>
    <row r="1524" spans="1:4" ht="13.5" x14ac:dyDescent="0.25">
      <c r="A1524" s="124" t="s">
        <v>2193</v>
      </c>
      <c r="B1524" s="124" t="s">
        <v>11498</v>
      </c>
      <c r="C1524" s="124" t="s">
        <v>9358</v>
      </c>
      <c r="D1524" s="125" t="s">
        <v>11499</v>
      </c>
    </row>
    <row r="1525" spans="1:4" ht="13.5" x14ac:dyDescent="0.25">
      <c r="A1525" s="124" t="s">
        <v>2194</v>
      </c>
      <c r="B1525" s="124" t="s">
        <v>11500</v>
      </c>
      <c r="C1525" s="124" t="s">
        <v>9226</v>
      </c>
      <c r="D1525" s="125" t="s">
        <v>11497</v>
      </c>
    </row>
    <row r="1526" spans="1:4" ht="13.5" x14ac:dyDescent="0.25">
      <c r="A1526" s="124" t="s">
        <v>2195</v>
      </c>
      <c r="B1526" s="124" t="s">
        <v>11501</v>
      </c>
      <c r="C1526" s="124" t="s">
        <v>9358</v>
      </c>
      <c r="D1526" s="125" t="s">
        <v>11502</v>
      </c>
    </row>
    <row r="1527" spans="1:4" ht="13.5" x14ac:dyDescent="0.25">
      <c r="A1527" s="124" t="s">
        <v>2196</v>
      </c>
      <c r="B1527" s="124" t="s">
        <v>11503</v>
      </c>
      <c r="C1527" s="124" t="s">
        <v>9226</v>
      </c>
      <c r="D1527" s="125" t="s">
        <v>11504</v>
      </c>
    </row>
    <row r="1528" spans="1:4" ht="13.5" x14ac:dyDescent="0.25">
      <c r="A1528" s="124" t="s">
        <v>2197</v>
      </c>
      <c r="B1528" s="124" t="s">
        <v>11505</v>
      </c>
      <c r="C1528" s="124" t="s">
        <v>9358</v>
      </c>
      <c r="D1528" s="125" t="s">
        <v>11506</v>
      </c>
    </row>
    <row r="1529" spans="1:4" ht="13.5" x14ac:dyDescent="0.25">
      <c r="A1529" s="124" t="s">
        <v>2198</v>
      </c>
      <c r="B1529" s="124" t="s">
        <v>11507</v>
      </c>
      <c r="C1529" s="124" t="s">
        <v>9226</v>
      </c>
      <c r="D1529" s="125" t="s">
        <v>11508</v>
      </c>
    </row>
    <row r="1530" spans="1:4" ht="13.5" x14ac:dyDescent="0.25">
      <c r="A1530" s="124" t="s">
        <v>2199</v>
      </c>
      <c r="B1530" s="124" t="s">
        <v>11509</v>
      </c>
      <c r="C1530" s="124" t="s">
        <v>9226</v>
      </c>
      <c r="D1530" s="125" t="s">
        <v>11510</v>
      </c>
    </row>
    <row r="1531" spans="1:4" ht="13.5" x14ac:dyDescent="0.25">
      <c r="A1531" s="124" t="s">
        <v>2200</v>
      </c>
      <c r="B1531" s="124" t="s">
        <v>11511</v>
      </c>
      <c r="C1531" s="124" t="s">
        <v>9226</v>
      </c>
      <c r="D1531" s="125" t="s">
        <v>11512</v>
      </c>
    </row>
    <row r="1532" spans="1:4" ht="13.5" x14ac:dyDescent="0.25">
      <c r="A1532" s="124" t="s">
        <v>2201</v>
      </c>
      <c r="B1532" s="124" t="s">
        <v>11513</v>
      </c>
      <c r="C1532" s="124" t="s">
        <v>9358</v>
      </c>
      <c r="D1532" s="125" t="s">
        <v>11514</v>
      </c>
    </row>
    <row r="1533" spans="1:4" ht="13.5" x14ac:dyDescent="0.25">
      <c r="A1533" s="124" t="s">
        <v>2202</v>
      </c>
      <c r="B1533" s="124" t="s">
        <v>11515</v>
      </c>
      <c r="C1533" s="124" t="s">
        <v>9358</v>
      </c>
      <c r="D1533" s="125" t="s">
        <v>11516</v>
      </c>
    </row>
    <row r="1534" spans="1:4" ht="13.5" x14ac:dyDescent="0.25">
      <c r="A1534" s="124" t="s">
        <v>2203</v>
      </c>
      <c r="B1534" s="124" t="s">
        <v>11517</v>
      </c>
      <c r="C1534" s="124" t="s">
        <v>9358</v>
      </c>
      <c r="D1534" s="125" t="s">
        <v>11518</v>
      </c>
    </row>
    <row r="1535" spans="1:4" ht="13.5" x14ac:dyDescent="0.25">
      <c r="A1535" s="124" t="s">
        <v>2204</v>
      </c>
      <c r="B1535" s="124" t="s">
        <v>11519</v>
      </c>
      <c r="C1535" s="124" t="s">
        <v>9358</v>
      </c>
      <c r="D1535" s="125" t="s">
        <v>11520</v>
      </c>
    </row>
    <row r="1536" spans="1:4" ht="13.5" x14ac:dyDescent="0.25">
      <c r="A1536" s="124" t="s">
        <v>2205</v>
      </c>
      <c r="B1536" s="124" t="s">
        <v>11521</v>
      </c>
      <c r="C1536" s="124" t="s">
        <v>9226</v>
      </c>
      <c r="D1536" s="125" t="s">
        <v>11522</v>
      </c>
    </row>
    <row r="1537" spans="1:4" ht="13.5" x14ac:dyDescent="0.25">
      <c r="A1537" s="124" t="s">
        <v>2206</v>
      </c>
      <c r="B1537" s="124" t="s">
        <v>11523</v>
      </c>
      <c r="C1537" s="124" t="s">
        <v>9358</v>
      </c>
      <c r="D1537" s="125" t="s">
        <v>11524</v>
      </c>
    </row>
    <row r="1538" spans="1:4" ht="13.5" x14ac:dyDescent="0.25">
      <c r="A1538" s="124" t="s">
        <v>2207</v>
      </c>
      <c r="B1538" s="124" t="s">
        <v>11525</v>
      </c>
      <c r="C1538" s="124" t="s">
        <v>9358</v>
      </c>
      <c r="D1538" s="125" t="s">
        <v>11524</v>
      </c>
    </row>
    <row r="1539" spans="1:4" ht="13.5" x14ac:dyDescent="0.25">
      <c r="A1539" s="124" t="s">
        <v>2208</v>
      </c>
      <c r="B1539" s="124" t="s">
        <v>11526</v>
      </c>
      <c r="C1539" s="124" t="s">
        <v>9358</v>
      </c>
      <c r="D1539" s="125" t="s">
        <v>11527</v>
      </c>
    </row>
    <row r="1540" spans="1:4" ht="13.5" x14ac:dyDescent="0.25">
      <c r="A1540" s="124" t="s">
        <v>2209</v>
      </c>
      <c r="B1540" s="124" t="s">
        <v>11528</v>
      </c>
      <c r="C1540" s="124" t="s">
        <v>9358</v>
      </c>
      <c r="D1540" s="125" t="s">
        <v>11529</v>
      </c>
    </row>
    <row r="1541" spans="1:4" ht="13.5" x14ac:dyDescent="0.25">
      <c r="A1541" s="124" t="s">
        <v>2210</v>
      </c>
      <c r="B1541" s="124" t="s">
        <v>11530</v>
      </c>
      <c r="C1541" s="124" t="s">
        <v>9358</v>
      </c>
      <c r="D1541" s="125" t="s">
        <v>11531</v>
      </c>
    </row>
    <row r="1542" spans="1:4" ht="13.5" x14ac:dyDescent="0.25">
      <c r="A1542" s="124" t="s">
        <v>2211</v>
      </c>
      <c r="B1542" s="124" t="s">
        <v>11532</v>
      </c>
      <c r="C1542" s="124" t="s">
        <v>9358</v>
      </c>
      <c r="D1542" s="125" t="s">
        <v>11533</v>
      </c>
    </row>
    <row r="1543" spans="1:4" ht="13.5" x14ac:dyDescent="0.25">
      <c r="A1543" s="124" t="s">
        <v>2212</v>
      </c>
      <c r="B1543" s="124" t="s">
        <v>11534</v>
      </c>
      <c r="C1543" s="124" t="s">
        <v>9358</v>
      </c>
      <c r="D1543" s="125" t="s">
        <v>11535</v>
      </c>
    </row>
    <row r="1544" spans="1:4" ht="13.5" x14ac:dyDescent="0.25">
      <c r="A1544" s="124" t="s">
        <v>2213</v>
      </c>
      <c r="B1544" s="124" t="s">
        <v>11536</v>
      </c>
      <c r="C1544" s="124" t="s">
        <v>9358</v>
      </c>
      <c r="D1544" s="125" t="s">
        <v>11537</v>
      </c>
    </row>
    <row r="1545" spans="1:4" ht="13.5" x14ac:dyDescent="0.25">
      <c r="A1545" s="124" t="s">
        <v>2214</v>
      </c>
      <c r="B1545" s="124" t="s">
        <v>11538</v>
      </c>
      <c r="C1545" s="124" t="s">
        <v>9358</v>
      </c>
      <c r="D1545" s="125" t="s">
        <v>11539</v>
      </c>
    </row>
    <row r="1546" spans="1:4" ht="13.5" x14ac:dyDescent="0.25">
      <c r="A1546" s="124" t="s">
        <v>2215</v>
      </c>
      <c r="B1546" s="124" t="s">
        <v>11540</v>
      </c>
      <c r="C1546" s="124" t="s">
        <v>9358</v>
      </c>
      <c r="D1546" s="125" t="s">
        <v>11541</v>
      </c>
    </row>
    <row r="1547" spans="1:4" ht="13.5" x14ac:dyDescent="0.25">
      <c r="A1547" s="124" t="s">
        <v>2216</v>
      </c>
      <c r="B1547" s="124" t="s">
        <v>11542</v>
      </c>
      <c r="C1547" s="124" t="s">
        <v>9358</v>
      </c>
      <c r="D1547" s="125" t="s">
        <v>11543</v>
      </c>
    </row>
    <row r="1548" spans="1:4" ht="13.5" x14ac:dyDescent="0.25">
      <c r="A1548" s="124" t="s">
        <v>2217</v>
      </c>
      <c r="B1548" s="124" t="s">
        <v>11544</v>
      </c>
      <c r="C1548" s="124" t="s">
        <v>9358</v>
      </c>
      <c r="D1548" s="125" t="s">
        <v>11403</v>
      </c>
    </row>
    <row r="1549" spans="1:4" ht="13.5" x14ac:dyDescent="0.25">
      <c r="A1549" s="124" t="s">
        <v>2218</v>
      </c>
      <c r="B1549" s="124" t="s">
        <v>11545</v>
      </c>
      <c r="C1549" s="124" t="s">
        <v>9358</v>
      </c>
      <c r="D1549" s="125" t="s">
        <v>11546</v>
      </c>
    </row>
    <row r="1550" spans="1:4" ht="13.5" x14ac:dyDescent="0.25">
      <c r="A1550" s="124" t="s">
        <v>2219</v>
      </c>
      <c r="B1550" s="124" t="s">
        <v>11547</v>
      </c>
      <c r="C1550" s="124" t="s">
        <v>9358</v>
      </c>
      <c r="D1550" s="125" t="s">
        <v>11548</v>
      </c>
    </row>
    <row r="1551" spans="1:4" ht="13.5" x14ac:dyDescent="0.25">
      <c r="A1551" s="124" t="s">
        <v>2220</v>
      </c>
      <c r="B1551" s="124" t="s">
        <v>11549</v>
      </c>
      <c r="C1551" s="124" t="s">
        <v>9358</v>
      </c>
      <c r="D1551" s="125" t="s">
        <v>11550</v>
      </c>
    </row>
    <row r="1552" spans="1:4" ht="13.5" x14ac:dyDescent="0.25">
      <c r="A1552" s="124" t="s">
        <v>2221</v>
      </c>
      <c r="B1552" s="124" t="s">
        <v>11551</v>
      </c>
      <c r="C1552" s="124" t="s">
        <v>9358</v>
      </c>
      <c r="D1552" s="125" t="s">
        <v>11552</v>
      </c>
    </row>
    <row r="1553" spans="1:4" ht="13.5" x14ac:dyDescent="0.25">
      <c r="A1553" s="124" t="s">
        <v>2222</v>
      </c>
      <c r="B1553" s="124" t="s">
        <v>11553</v>
      </c>
      <c r="C1553" s="124" t="s">
        <v>9358</v>
      </c>
      <c r="D1553" s="125" t="s">
        <v>11554</v>
      </c>
    </row>
    <row r="1554" spans="1:4" ht="13.5" x14ac:dyDescent="0.25">
      <c r="A1554" s="124" t="s">
        <v>2223</v>
      </c>
      <c r="B1554" s="124" t="s">
        <v>11555</v>
      </c>
      <c r="C1554" s="124" t="s">
        <v>9358</v>
      </c>
      <c r="D1554" s="125" t="s">
        <v>11556</v>
      </c>
    </row>
    <row r="1555" spans="1:4" ht="13.5" x14ac:dyDescent="0.25">
      <c r="A1555" s="124" t="s">
        <v>2224</v>
      </c>
      <c r="B1555" s="124" t="s">
        <v>11557</v>
      </c>
      <c r="C1555" s="124" t="s">
        <v>9358</v>
      </c>
      <c r="D1555" s="125" t="s">
        <v>11558</v>
      </c>
    </row>
    <row r="1556" spans="1:4" ht="13.5" x14ac:dyDescent="0.25">
      <c r="A1556" s="124" t="s">
        <v>2225</v>
      </c>
      <c r="B1556" s="124" t="s">
        <v>11559</v>
      </c>
      <c r="C1556" s="124" t="s">
        <v>9358</v>
      </c>
      <c r="D1556" s="125" t="s">
        <v>11560</v>
      </c>
    </row>
    <row r="1557" spans="1:4" ht="13.5" x14ac:dyDescent="0.25">
      <c r="A1557" s="124" t="s">
        <v>2226</v>
      </c>
      <c r="B1557" s="124" t="s">
        <v>11561</v>
      </c>
      <c r="C1557" s="124" t="s">
        <v>9358</v>
      </c>
      <c r="D1557" s="125" t="s">
        <v>11562</v>
      </c>
    </row>
    <row r="1558" spans="1:4" ht="13.5" x14ac:dyDescent="0.25">
      <c r="A1558" s="124" t="s">
        <v>2227</v>
      </c>
      <c r="B1558" s="124" t="s">
        <v>11563</v>
      </c>
      <c r="C1558" s="124" t="s">
        <v>9226</v>
      </c>
      <c r="D1558" s="125" t="s">
        <v>11564</v>
      </c>
    </row>
    <row r="1559" spans="1:4" ht="13.5" x14ac:dyDescent="0.25">
      <c r="A1559" s="124" t="s">
        <v>2228</v>
      </c>
      <c r="B1559" s="124" t="s">
        <v>11565</v>
      </c>
      <c r="C1559" s="124" t="s">
        <v>9226</v>
      </c>
      <c r="D1559" s="125" t="s">
        <v>11566</v>
      </c>
    </row>
    <row r="1560" spans="1:4" ht="13.5" x14ac:dyDescent="0.25">
      <c r="A1560" s="124" t="s">
        <v>2229</v>
      </c>
      <c r="B1560" s="124" t="s">
        <v>11567</v>
      </c>
      <c r="C1560" s="124" t="s">
        <v>9358</v>
      </c>
      <c r="D1560" s="125" t="s">
        <v>11568</v>
      </c>
    </row>
    <row r="1561" spans="1:4" ht="13.5" x14ac:dyDescent="0.25">
      <c r="A1561" s="124" t="s">
        <v>2230</v>
      </c>
      <c r="B1561" s="124" t="s">
        <v>11569</v>
      </c>
      <c r="C1561" s="124" t="s">
        <v>9226</v>
      </c>
      <c r="D1561" s="125" t="s">
        <v>11570</v>
      </c>
    </row>
    <row r="1562" spans="1:4" ht="13.5" x14ac:dyDescent="0.25">
      <c r="A1562" s="124" t="s">
        <v>2231</v>
      </c>
      <c r="B1562" s="124" t="s">
        <v>11571</v>
      </c>
      <c r="C1562" s="124" t="s">
        <v>9358</v>
      </c>
      <c r="D1562" s="125" t="s">
        <v>11572</v>
      </c>
    </row>
    <row r="1563" spans="1:4" ht="13.5" x14ac:dyDescent="0.25">
      <c r="A1563" s="124" t="s">
        <v>2232</v>
      </c>
      <c r="B1563" s="124" t="s">
        <v>11573</v>
      </c>
      <c r="C1563" s="124" t="s">
        <v>9226</v>
      </c>
      <c r="D1563" s="125" t="s">
        <v>11574</v>
      </c>
    </row>
    <row r="1564" spans="1:4" ht="13.5" x14ac:dyDescent="0.25">
      <c r="A1564" s="124" t="s">
        <v>2233</v>
      </c>
      <c r="B1564" s="124" t="s">
        <v>11575</v>
      </c>
      <c r="C1564" s="124" t="s">
        <v>9226</v>
      </c>
      <c r="D1564" s="125" t="s">
        <v>11576</v>
      </c>
    </row>
    <row r="1565" spans="1:4" ht="13.5" x14ac:dyDescent="0.25">
      <c r="A1565" s="124" t="s">
        <v>2234</v>
      </c>
      <c r="B1565" s="124" t="s">
        <v>11577</v>
      </c>
      <c r="C1565" s="124" t="s">
        <v>9358</v>
      </c>
      <c r="D1565" s="125" t="s">
        <v>11578</v>
      </c>
    </row>
    <row r="1566" spans="1:4" ht="13.5" x14ac:dyDescent="0.25">
      <c r="A1566" s="124" t="s">
        <v>2235</v>
      </c>
      <c r="B1566" s="124" t="s">
        <v>11579</v>
      </c>
      <c r="C1566" s="124" t="s">
        <v>9226</v>
      </c>
      <c r="D1566" s="125" t="s">
        <v>11580</v>
      </c>
    </row>
    <row r="1567" spans="1:4" ht="13.5" x14ac:dyDescent="0.25">
      <c r="A1567" s="124" t="s">
        <v>2236</v>
      </c>
      <c r="B1567" s="124" t="s">
        <v>11581</v>
      </c>
      <c r="C1567" s="124" t="s">
        <v>9358</v>
      </c>
      <c r="D1567" s="125" t="s">
        <v>11582</v>
      </c>
    </row>
    <row r="1568" spans="1:4" ht="13.5" x14ac:dyDescent="0.25">
      <c r="A1568" s="124" t="s">
        <v>2237</v>
      </c>
      <c r="B1568" s="124" t="s">
        <v>11583</v>
      </c>
      <c r="C1568" s="124" t="s">
        <v>9226</v>
      </c>
      <c r="D1568" s="125" t="s">
        <v>11584</v>
      </c>
    </row>
    <row r="1569" spans="1:4" ht="13.5" x14ac:dyDescent="0.25">
      <c r="A1569" s="124" t="s">
        <v>2238</v>
      </c>
      <c r="B1569" s="124" t="s">
        <v>11585</v>
      </c>
      <c r="C1569" s="124" t="s">
        <v>9358</v>
      </c>
      <c r="D1569" s="125" t="s">
        <v>11586</v>
      </c>
    </row>
    <row r="1570" spans="1:4" ht="13.5" x14ac:dyDescent="0.25">
      <c r="A1570" s="124" t="s">
        <v>2239</v>
      </c>
      <c r="B1570" s="124" t="s">
        <v>11587</v>
      </c>
      <c r="C1570" s="124" t="s">
        <v>9358</v>
      </c>
      <c r="D1570" s="125" t="s">
        <v>11588</v>
      </c>
    </row>
    <row r="1571" spans="1:4" ht="13.5" x14ac:dyDescent="0.25">
      <c r="A1571" s="124" t="s">
        <v>2240</v>
      </c>
      <c r="B1571" s="124" t="s">
        <v>11589</v>
      </c>
      <c r="C1571" s="124" t="s">
        <v>9226</v>
      </c>
      <c r="D1571" s="125" t="s">
        <v>11590</v>
      </c>
    </row>
    <row r="1572" spans="1:4" ht="13.5" x14ac:dyDescent="0.25">
      <c r="A1572" s="124" t="s">
        <v>2241</v>
      </c>
      <c r="B1572" s="124" t="s">
        <v>11591</v>
      </c>
      <c r="C1572" s="124" t="s">
        <v>9226</v>
      </c>
      <c r="D1572" s="125" t="s">
        <v>7648</v>
      </c>
    </row>
    <row r="1573" spans="1:4" ht="13.5" x14ac:dyDescent="0.25">
      <c r="A1573" s="124" t="s">
        <v>2242</v>
      </c>
      <c r="B1573" s="124" t="s">
        <v>11592</v>
      </c>
      <c r="C1573" s="124" t="s">
        <v>9358</v>
      </c>
      <c r="D1573" s="125" t="s">
        <v>11593</v>
      </c>
    </row>
    <row r="1574" spans="1:4" ht="13.5" x14ac:dyDescent="0.25">
      <c r="A1574" s="124" t="s">
        <v>2243</v>
      </c>
      <c r="B1574" s="124" t="s">
        <v>11594</v>
      </c>
      <c r="C1574" s="124" t="s">
        <v>9226</v>
      </c>
      <c r="D1574" s="125" t="s">
        <v>11566</v>
      </c>
    </row>
    <row r="1575" spans="1:4" ht="13.5" x14ac:dyDescent="0.25">
      <c r="A1575" s="124" t="s">
        <v>2244</v>
      </c>
      <c r="B1575" s="124" t="s">
        <v>11595</v>
      </c>
      <c r="C1575" s="124" t="s">
        <v>9358</v>
      </c>
      <c r="D1575" s="125" t="s">
        <v>11596</v>
      </c>
    </row>
    <row r="1576" spans="1:4" ht="13.5" x14ac:dyDescent="0.25">
      <c r="A1576" s="124" t="s">
        <v>2245</v>
      </c>
      <c r="B1576" s="124" t="s">
        <v>11597</v>
      </c>
      <c r="C1576" s="124" t="s">
        <v>9226</v>
      </c>
      <c r="D1576" s="125" t="s">
        <v>11576</v>
      </c>
    </row>
    <row r="1577" spans="1:4" ht="13.5" x14ac:dyDescent="0.25">
      <c r="A1577" s="124" t="s">
        <v>2246</v>
      </c>
      <c r="B1577" s="124" t="s">
        <v>11598</v>
      </c>
      <c r="C1577" s="124" t="s">
        <v>9358</v>
      </c>
      <c r="D1577" s="125" t="s">
        <v>11599</v>
      </c>
    </row>
    <row r="1578" spans="1:4" ht="13.5" x14ac:dyDescent="0.25">
      <c r="A1578" s="124" t="s">
        <v>2247</v>
      </c>
      <c r="B1578" s="124" t="s">
        <v>11600</v>
      </c>
      <c r="C1578" s="124" t="s">
        <v>9358</v>
      </c>
      <c r="D1578" s="125" t="s">
        <v>11601</v>
      </c>
    </row>
    <row r="1579" spans="1:4" ht="13.5" x14ac:dyDescent="0.25">
      <c r="A1579" s="124" t="s">
        <v>2248</v>
      </c>
      <c r="B1579" s="124" t="s">
        <v>11602</v>
      </c>
      <c r="C1579" s="124" t="s">
        <v>9358</v>
      </c>
      <c r="D1579" s="125" t="s">
        <v>11603</v>
      </c>
    </row>
    <row r="1580" spans="1:4" ht="13.5" x14ac:dyDescent="0.25">
      <c r="A1580" s="124" t="s">
        <v>2249</v>
      </c>
      <c r="B1580" s="124" t="s">
        <v>11604</v>
      </c>
      <c r="C1580" s="124" t="s">
        <v>9358</v>
      </c>
      <c r="D1580" s="125" t="s">
        <v>11605</v>
      </c>
    </row>
    <row r="1581" spans="1:4" ht="13.5" x14ac:dyDescent="0.25">
      <c r="A1581" s="124" t="s">
        <v>2250</v>
      </c>
      <c r="B1581" s="124" t="s">
        <v>11606</v>
      </c>
      <c r="C1581" s="124" t="s">
        <v>9226</v>
      </c>
      <c r="D1581" s="125" t="s">
        <v>11607</v>
      </c>
    </row>
    <row r="1582" spans="1:4" ht="13.5" x14ac:dyDescent="0.25">
      <c r="A1582" s="124" t="s">
        <v>2251</v>
      </c>
      <c r="B1582" s="124" t="s">
        <v>11608</v>
      </c>
      <c r="C1582" s="124" t="s">
        <v>9226</v>
      </c>
      <c r="D1582" s="125" t="s">
        <v>7648</v>
      </c>
    </row>
    <row r="1583" spans="1:4" ht="13.5" x14ac:dyDescent="0.25">
      <c r="A1583" s="124" t="s">
        <v>2252</v>
      </c>
      <c r="B1583" s="124" t="s">
        <v>11609</v>
      </c>
      <c r="C1583" s="124" t="s">
        <v>9226</v>
      </c>
      <c r="D1583" s="125" t="s">
        <v>11610</v>
      </c>
    </row>
    <row r="1584" spans="1:4" ht="13.5" x14ac:dyDescent="0.25">
      <c r="A1584" s="124" t="s">
        <v>2254</v>
      </c>
      <c r="B1584" s="124" t="s">
        <v>11611</v>
      </c>
      <c r="C1584" s="124" t="s">
        <v>9358</v>
      </c>
      <c r="D1584" s="125" t="s">
        <v>11612</v>
      </c>
    </row>
    <row r="1585" spans="1:4" ht="13.5" x14ac:dyDescent="0.25">
      <c r="A1585" s="124" t="s">
        <v>2255</v>
      </c>
      <c r="B1585" s="124" t="s">
        <v>11613</v>
      </c>
      <c r="C1585" s="124" t="s">
        <v>9358</v>
      </c>
      <c r="D1585" s="125" t="s">
        <v>11614</v>
      </c>
    </row>
    <row r="1586" spans="1:4" ht="13.5" x14ac:dyDescent="0.25">
      <c r="A1586" s="124" t="s">
        <v>2256</v>
      </c>
      <c r="B1586" s="124" t="s">
        <v>11615</v>
      </c>
      <c r="C1586" s="124" t="s">
        <v>9226</v>
      </c>
      <c r="D1586" s="125" t="s">
        <v>11607</v>
      </c>
    </row>
    <row r="1587" spans="1:4" ht="13.5" x14ac:dyDescent="0.25">
      <c r="A1587" s="124" t="s">
        <v>2257</v>
      </c>
      <c r="B1587" s="124" t="s">
        <v>11616</v>
      </c>
      <c r="C1587" s="124" t="s">
        <v>9226</v>
      </c>
      <c r="D1587" s="125" t="s">
        <v>11617</v>
      </c>
    </row>
    <row r="1588" spans="1:4" ht="13.5" x14ac:dyDescent="0.25">
      <c r="A1588" s="124" t="s">
        <v>2258</v>
      </c>
      <c r="B1588" s="124" t="s">
        <v>11618</v>
      </c>
      <c r="C1588" s="124" t="s">
        <v>9226</v>
      </c>
      <c r="D1588" s="125" t="s">
        <v>11619</v>
      </c>
    </row>
    <row r="1589" spans="1:4" ht="13.5" x14ac:dyDescent="0.25">
      <c r="A1589" s="124" t="s">
        <v>2259</v>
      </c>
      <c r="B1589" s="124" t="s">
        <v>11620</v>
      </c>
      <c r="C1589" s="124" t="s">
        <v>9358</v>
      </c>
      <c r="D1589" s="125" t="s">
        <v>11621</v>
      </c>
    </row>
    <row r="1590" spans="1:4" ht="13.5" x14ac:dyDescent="0.25">
      <c r="A1590" s="124" t="s">
        <v>2260</v>
      </c>
      <c r="B1590" s="124" t="s">
        <v>11622</v>
      </c>
      <c r="C1590" s="124" t="s">
        <v>9358</v>
      </c>
      <c r="D1590" s="125" t="s">
        <v>11623</v>
      </c>
    </row>
    <row r="1591" spans="1:4" ht="13.5" x14ac:dyDescent="0.25">
      <c r="A1591" s="124" t="s">
        <v>2261</v>
      </c>
      <c r="B1591" s="124" t="s">
        <v>11624</v>
      </c>
      <c r="C1591" s="124" t="s">
        <v>9358</v>
      </c>
      <c r="D1591" s="125" t="s">
        <v>11625</v>
      </c>
    </row>
    <row r="1592" spans="1:4" ht="13.5" x14ac:dyDescent="0.25">
      <c r="A1592" s="124" t="s">
        <v>2262</v>
      </c>
      <c r="B1592" s="124" t="s">
        <v>11626</v>
      </c>
      <c r="C1592" s="124" t="s">
        <v>9226</v>
      </c>
      <c r="D1592" s="125" t="s">
        <v>11627</v>
      </c>
    </row>
    <row r="1593" spans="1:4" ht="13.5" x14ac:dyDescent="0.25">
      <c r="A1593" s="124" t="s">
        <v>2263</v>
      </c>
      <c r="B1593" s="124" t="s">
        <v>11628</v>
      </c>
      <c r="C1593" s="124" t="s">
        <v>9226</v>
      </c>
      <c r="D1593" s="125" t="s">
        <v>11629</v>
      </c>
    </row>
    <row r="1594" spans="1:4" ht="13.5" x14ac:dyDescent="0.25">
      <c r="A1594" s="124" t="s">
        <v>2264</v>
      </c>
      <c r="B1594" s="124" t="s">
        <v>11630</v>
      </c>
      <c r="C1594" s="124" t="s">
        <v>9358</v>
      </c>
      <c r="D1594" s="125" t="s">
        <v>11631</v>
      </c>
    </row>
    <row r="1595" spans="1:4" ht="13.5" x14ac:dyDescent="0.25">
      <c r="A1595" s="124" t="s">
        <v>2265</v>
      </c>
      <c r="B1595" s="124" t="s">
        <v>11632</v>
      </c>
      <c r="C1595" s="124" t="s">
        <v>9226</v>
      </c>
      <c r="D1595" s="125" t="s">
        <v>11629</v>
      </c>
    </row>
    <row r="1596" spans="1:4" ht="13.5" x14ac:dyDescent="0.25">
      <c r="A1596" s="124" t="s">
        <v>2266</v>
      </c>
      <c r="B1596" s="124" t="s">
        <v>11633</v>
      </c>
      <c r="C1596" s="124" t="s">
        <v>9358</v>
      </c>
      <c r="D1596" s="125" t="s">
        <v>11634</v>
      </c>
    </row>
    <row r="1597" spans="1:4" ht="13.5" x14ac:dyDescent="0.25">
      <c r="A1597" s="124" t="s">
        <v>2267</v>
      </c>
      <c r="B1597" s="124" t="s">
        <v>11635</v>
      </c>
      <c r="C1597" s="124" t="s">
        <v>9226</v>
      </c>
      <c r="D1597" s="125" t="s">
        <v>11636</v>
      </c>
    </row>
    <row r="1598" spans="1:4" ht="13.5" x14ac:dyDescent="0.25">
      <c r="A1598" s="124" t="s">
        <v>2268</v>
      </c>
      <c r="B1598" s="124" t="s">
        <v>11637</v>
      </c>
      <c r="C1598" s="124" t="s">
        <v>9358</v>
      </c>
      <c r="D1598" s="125" t="s">
        <v>11638</v>
      </c>
    </row>
    <row r="1599" spans="1:4" ht="13.5" x14ac:dyDescent="0.25">
      <c r="A1599" s="124" t="s">
        <v>2269</v>
      </c>
      <c r="B1599" s="124" t="s">
        <v>11639</v>
      </c>
      <c r="C1599" s="124" t="s">
        <v>9226</v>
      </c>
      <c r="D1599" s="125" t="s">
        <v>11640</v>
      </c>
    </row>
    <row r="1600" spans="1:4" ht="13.5" x14ac:dyDescent="0.25">
      <c r="A1600" s="124" t="s">
        <v>2270</v>
      </c>
      <c r="B1600" s="124" t="s">
        <v>11641</v>
      </c>
      <c r="C1600" s="124" t="s">
        <v>9226</v>
      </c>
      <c r="D1600" s="125" t="s">
        <v>11642</v>
      </c>
    </row>
    <row r="1601" spans="1:4" ht="13.5" x14ac:dyDescent="0.25">
      <c r="A1601" s="124" t="s">
        <v>2271</v>
      </c>
      <c r="B1601" s="124" t="s">
        <v>11643</v>
      </c>
      <c r="C1601" s="124" t="s">
        <v>9358</v>
      </c>
      <c r="D1601" s="125" t="s">
        <v>11644</v>
      </c>
    </row>
    <row r="1602" spans="1:4" ht="13.5" x14ac:dyDescent="0.25">
      <c r="A1602" s="124" t="s">
        <v>2272</v>
      </c>
      <c r="B1602" s="124" t="s">
        <v>11645</v>
      </c>
      <c r="C1602" s="124" t="s">
        <v>9226</v>
      </c>
      <c r="D1602" s="125" t="s">
        <v>11646</v>
      </c>
    </row>
    <row r="1603" spans="1:4" ht="13.5" x14ac:dyDescent="0.25">
      <c r="A1603" s="124" t="s">
        <v>2273</v>
      </c>
      <c r="B1603" s="124" t="s">
        <v>11647</v>
      </c>
      <c r="C1603" s="124" t="s">
        <v>9358</v>
      </c>
      <c r="D1603" s="125" t="s">
        <v>11648</v>
      </c>
    </row>
    <row r="1604" spans="1:4" ht="13.5" x14ac:dyDescent="0.25">
      <c r="A1604" s="124" t="s">
        <v>2274</v>
      </c>
      <c r="B1604" s="124" t="s">
        <v>11649</v>
      </c>
      <c r="C1604" s="124" t="s">
        <v>9358</v>
      </c>
      <c r="D1604" s="125" t="s">
        <v>11650</v>
      </c>
    </row>
    <row r="1605" spans="1:4" ht="13.5" x14ac:dyDescent="0.25">
      <c r="A1605" s="124" t="s">
        <v>2275</v>
      </c>
      <c r="B1605" s="124" t="s">
        <v>11651</v>
      </c>
      <c r="C1605" s="124" t="s">
        <v>9226</v>
      </c>
      <c r="D1605" s="125" t="s">
        <v>11652</v>
      </c>
    </row>
    <row r="1606" spans="1:4" ht="13.5" x14ac:dyDescent="0.25">
      <c r="A1606" s="124" t="s">
        <v>2276</v>
      </c>
      <c r="B1606" s="124" t="s">
        <v>11653</v>
      </c>
      <c r="C1606" s="124" t="s">
        <v>9358</v>
      </c>
      <c r="D1606" s="125" t="s">
        <v>11654</v>
      </c>
    </row>
    <row r="1607" spans="1:4" ht="13.5" x14ac:dyDescent="0.25">
      <c r="A1607" s="124" t="s">
        <v>2277</v>
      </c>
      <c r="B1607" s="124" t="s">
        <v>11655</v>
      </c>
      <c r="C1607" s="124" t="s">
        <v>9226</v>
      </c>
      <c r="D1607" s="125" t="s">
        <v>11656</v>
      </c>
    </row>
    <row r="1608" spans="1:4" ht="13.5" x14ac:dyDescent="0.25">
      <c r="A1608" s="124" t="s">
        <v>2278</v>
      </c>
      <c r="B1608" s="124" t="s">
        <v>11657</v>
      </c>
      <c r="C1608" s="124" t="s">
        <v>9358</v>
      </c>
      <c r="D1608" s="125" t="s">
        <v>11658</v>
      </c>
    </row>
    <row r="1609" spans="1:4" ht="13.5" x14ac:dyDescent="0.25">
      <c r="A1609" s="124" t="s">
        <v>2279</v>
      </c>
      <c r="B1609" s="124" t="s">
        <v>11659</v>
      </c>
      <c r="C1609" s="124" t="s">
        <v>9226</v>
      </c>
      <c r="D1609" s="125" t="s">
        <v>11652</v>
      </c>
    </row>
    <row r="1610" spans="1:4" ht="13.5" x14ac:dyDescent="0.25">
      <c r="A1610" s="124" t="s">
        <v>2280</v>
      </c>
      <c r="B1610" s="124" t="s">
        <v>11660</v>
      </c>
      <c r="C1610" s="124" t="s">
        <v>9226</v>
      </c>
      <c r="D1610" s="125" t="s">
        <v>11661</v>
      </c>
    </row>
    <row r="1611" spans="1:4" ht="13.5" x14ac:dyDescent="0.25">
      <c r="A1611" s="124" t="s">
        <v>2281</v>
      </c>
      <c r="B1611" s="124" t="s">
        <v>11662</v>
      </c>
      <c r="C1611" s="124" t="s">
        <v>9358</v>
      </c>
      <c r="D1611" s="125" t="s">
        <v>11663</v>
      </c>
    </row>
    <row r="1612" spans="1:4" ht="13.5" x14ac:dyDescent="0.25">
      <c r="A1612" s="124" t="s">
        <v>2282</v>
      </c>
      <c r="B1612" s="124" t="s">
        <v>11664</v>
      </c>
      <c r="C1612" s="124" t="s">
        <v>9226</v>
      </c>
      <c r="D1612" s="125" t="s">
        <v>11665</v>
      </c>
    </row>
    <row r="1613" spans="1:4" ht="13.5" x14ac:dyDescent="0.25">
      <c r="A1613" s="124" t="s">
        <v>2283</v>
      </c>
      <c r="B1613" s="124" t="s">
        <v>11666</v>
      </c>
      <c r="C1613" s="124" t="s">
        <v>9358</v>
      </c>
      <c r="D1613" s="125" t="s">
        <v>11667</v>
      </c>
    </row>
    <row r="1614" spans="1:4" ht="13.5" x14ac:dyDescent="0.25">
      <c r="A1614" s="124" t="s">
        <v>2284</v>
      </c>
      <c r="B1614" s="124" t="s">
        <v>11668</v>
      </c>
      <c r="C1614" s="124" t="s">
        <v>9226</v>
      </c>
      <c r="D1614" s="125" t="s">
        <v>11665</v>
      </c>
    </row>
    <row r="1615" spans="1:4" ht="13.5" x14ac:dyDescent="0.25">
      <c r="A1615" s="124" t="s">
        <v>2285</v>
      </c>
      <c r="B1615" s="124" t="s">
        <v>11669</v>
      </c>
      <c r="C1615" s="124" t="s">
        <v>9358</v>
      </c>
      <c r="D1615" s="125" t="s">
        <v>11670</v>
      </c>
    </row>
    <row r="1616" spans="1:4" ht="13.5" x14ac:dyDescent="0.25">
      <c r="A1616" s="124" t="s">
        <v>2286</v>
      </c>
      <c r="B1616" s="124" t="s">
        <v>11671</v>
      </c>
      <c r="C1616" s="124" t="s">
        <v>9358</v>
      </c>
      <c r="D1616" s="125" t="s">
        <v>11672</v>
      </c>
    </row>
    <row r="1617" spans="1:4" ht="13.5" x14ac:dyDescent="0.25">
      <c r="A1617" s="124" t="s">
        <v>2287</v>
      </c>
      <c r="B1617" s="124" t="s">
        <v>11673</v>
      </c>
      <c r="C1617" s="124" t="s">
        <v>9226</v>
      </c>
      <c r="D1617" s="125" t="s">
        <v>11674</v>
      </c>
    </row>
    <row r="1618" spans="1:4" ht="13.5" x14ac:dyDescent="0.25">
      <c r="A1618" s="124" t="s">
        <v>2288</v>
      </c>
      <c r="B1618" s="124" t="s">
        <v>11675</v>
      </c>
      <c r="C1618" s="124" t="s">
        <v>9358</v>
      </c>
      <c r="D1618" s="125" t="s">
        <v>11676</v>
      </c>
    </row>
    <row r="1619" spans="1:4" ht="13.5" x14ac:dyDescent="0.25">
      <c r="A1619" s="124" t="s">
        <v>2289</v>
      </c>
      <c r="B1619" s="124" t="s">
        <v>11677</v>
      </c>
      <c r="C1619" s="124" t="s">
        <v>9226</v>
      </c>
      <c r="D1619" s="125" t="s">
        <v>11678</v>
      </c>
    </row>
    <row r="1620" spans="1:4" ht="13.5" x14ac:dyDescent="0.25">
      <c r="A1620" s="124" t="s">
        <v>2290</v>
      </c>
      <c r="B1620" s="124" t="s">
        <v>11679</v>
      </c>
      <c r="C1620" s="124" t="s">
        <v>9226</v>
      </c>
      <c r="D1620" s="125" t="s">
        <v>11680</v>
      </c>
    </row>
    <row r="1621" spans="1:4" ht="13.5" x14ac:dyDescent="0.25">
      <c r="A1621" s="124" t="s">
        <v>2291</v>
      </c>
      <c r="B1621" s="124" t="s">
        <v>11681</v>
      </c>
      <c r="C1621" s="124" t="s">
        <v>9226</v>
      </c>
      <c r="D1621" s="125" t="s">
        <v>11682</v>
      </c>
    </row>
    <row r="1622" spans="1:4" ht="13.5" x14ac:dyDescent="0.25">
      <c r="A1622" s="124" t="s">
        <v>2292</v>
      </c>
      <c r="B1622" s="124" t="s">
        <v>11683</v>
      </c>
      <c r="C1622" s="124" t="s">
        <v>9358</v>
      </c>
      <c r="D1622" s="125" t="s">
        <v>11684</v>
      </c>
    </row>
    <row r="1623" spans="1:4" ht="13.5" x14ac:dyDescent="0.25">
      <c r="A1623" s="124" t="s">
        <v>2293</v>
      </c>
      <c r="B1623" s="124" t="s">
        <v>11685</v>
      </c>
      <c r="C1623" s="124" t="s">
        <v>9226</v>
      </c>
      <c r="D1623" s="125" t="s">
        <v>11686</v>
      </c>
    </row>
    <row r="1624" spans="1:4" ht="13.5" x14ac:dyDescent="0.25">
      <c r="A1624" s="124" t="s">
        <v>2294</v>
      </c>
      <c r="B1624" s="124" t="s">
        <v>11687</v>
      </c>
      <c r="C1624" s="124" t="s">
        <v>9358</v>
      </c>
      <c r="D1624" s="125" t="s">
        <v>11688</v>
      </c>
    </row>
    <row r="1625" spans="1:4" ht="13.5" x14ac:dyDescent="0.25">
      <c r="A1625" s="124" t="s">
        <v>2295</v>
      </c>
      <c r="B1625" s="124" t="s">
        <v>11689</v>
      </c>
      <c r="C1625" s="124" t="s">
        <v>9226</v>
      </c>
      <c r="D1625" s="125" t="s">
        <v>11642</v>
      </c>
    </row>
    <row r="1626" spans="1:4" ht="13.5" x14ac:dyDescent="0.25">
      <c r="A1626" s="124" t="s">
        <v>2296</v>
      </c>
      <c r="B1626" s="124" t="s">
        <v>11690</v>
      </c>
      <c r="C1626" s="124" t="s">
        <v>9358</v>
      </c>
      <c r="D1626" s="125" t="s">
        <v>11691</v>
      </c>
    </row>
    <row r="1627" spans="1:4" ht="13.5" x14ac:dyDescent="0.25">
      <c r="A1627" s="124" t="s">
        <v>2297</v>
      </c>
      <c r="B1627" s="124" t="s">
        <v>11692</v>
      </c>
      <c r="C1627" s="124" t="s">
        <v>9226</v>
      </c>
      <c r="D1627" s="125" t="s">
        <v>11646</v>
      </c>
    </row>
    <row r="1628" spans="1:4" ht="13.5" x14ac:dyDescent="0.25">
      <c r="A1628" s="124" t="s">
        <v>2298</v>
      </c>
      <c r="B1628" s="124" t="s">
        <v>11693</v>
      </c>
      <c r="C1628" s="124" t="s">
        <v>9358</v>
      </c>
      <c r="D1628" s="125" t="s">
        <v>11694</v>
      </c>
    </row>
    <row r="1629" spans="1:4" ht="13.5" x14ac:dyDescent="0.25">
      <c r="A1629" s="124" t="s">
        <v>2299</v>
      </c>
      <c r="B1629" s="124" t="s">
        <v>11695</v>
      </c>
      <c r="C1629" s="124" t="s">
        <v>9226</v>
      </c>
      <c r="D1629" s="125" t="s">
        <v>11696</v>
      </c>
    </row>
    <row r="1630" spans="1:4" ht="13.5" x14ac:dyDescent="0.25">
      <c r="A1630" s="124" t="s">
        <v>2300</v>
      </c>
      <c r="B1630" s="124" t="s">
        <v>11697</v>
      </c>
      <c r="C1630" s="124" t="s">
        <v>9226</v>
      </c>
      <c r="D1630" s="125" t="s">
        <v>4705</v>
      </c>
    </row>
    <row r="1631" spans="1:4" ht="13.5" x14ac:dyDescent="0.25">
      <c r="A1631" s="124" t="s">
        <v>2302</v>
      </c>
      <c r="B1631" s="124" t="s">
        <v>11698</v>
      </c>
      <c r="C1631" s="124" t="s">
        <v>9226</v>
      </c>
      <c r="D1631" s="125" t="s">
        <v>8603</v>
      </c>
    </row>
    <row r="1632" spans="1:4" ht="13.5" x14ac:dyDescent="0.25">
      <c r="A1632" s="124" t="s">
        <v>2304</v>
      </c>
      <c r="B1632" s="124" t="s">
        <v>11699</v>
      </c>
      <c r="C1632" s="124" t="s">
        <v>9226</v>
      </c>
      <c r="D1632" s="125" t="s">
        <v>6135</v>
      </c>
    </row>
    <row r="1633" spans="1:4" ht="13.5" x14ac:dyDescent="0.25">
      <c r="A1633" s="124" t="s">
        <v>2305</v>
      </c>
      <c r="B1633" s="124" t="s">
        <v>11700</v>
      </c>
      <c r="C1633" s="124" t="s">
        <v>9226</v>
      </c>
      <c r="D1633" s="125" t="s">
        <v>4915</v>
      </c>
    </row>
    <row r="1634" spans="1:4" ht="13.5" x14ac:dyDescent="0.25">
      <c r="A1634" s="124" t="s">
        <v>2307</v>
      </c>
      <c r="B1634" s="124" t="s">
        <v>11701</v>
      </c>
      <c r="C1634" s="124" t="s">
        <v>9226</v>
      </c>
      <c r="D1634" s="125" t="s">
        <v>11702</v>
      </c>
    </row>
    <row r="1635" spans="1:4" ht="13.5" x14ac:dyDescent="0.25">
      <c r="A1635" s="124" t="s">
        <v>2308</v>
      </c>
      <c r="B1635" s="124" t="s">
        <v>11703</v>
      </c>
      <c r="C1635" s="124" t="s">
        <v>9226</v>
      </c>
      <c r="D1635" s="125" t="s">
        <v>11704</v>
      </c>
    </row>
    <row r="1636" spans="1:4" ht="13.5" x14ac:dyDescent="0.25">
      <c r="A1636" s="124" t="s">
        <v>2309</v>
      </c>
      <c r="B1636" s="124" t="s">
        <v>11705</v>
      </c>
      <c r="C1636" s="124" t="s">
        <v>9226</v>
      </c>
      <c r="D1636" s="125" t="s">
        <v>11706</v>
      </c>
    </row>
    <row r="1637" spans="1:4" ht="13.5" x14ac:dyDescent="0.25">
      <c r="A1637" s="124" t="s">
        <v>2311</v>
      </c>
      <c r="B1637" s="124" t="s">
        <v>11707</v>
      </c>
      <c r="C1637" s="124" t="s">
        <v>9226</v>
      </c>
      <c r="D1637" s="125" t="s">
        <v>11708</v>
      </c>
    </row>
    <row r="1638" spans="1:4" ht="13.5" x14ac:dyDescent="0.25">
      <c r="A1638" s="124" t="s">
        <v>2312</v>
      </c>
      <c r="B1638" s="124" t="s">
        <v>11709</v>
      </c>
      <c r="C1638" s="124" t="s">
        <v>9226</v>
      </c>
      <c r="D1638" s="125" t="s">
        <v>11710</v>
      </c>
    </row>
    <row r="1639" spans="1:4" ht="13.5" x14ac:dyDescent="0.25">
      <c r="A1639" s="124" t="s">
        <v>2313</v>
      </c>
      <c r="B1639" s="124" t="s">
        <v>11711</v>
      </c>
      <c r="C1639" s="124" t="s">
        <v>9226</v>
      </c>
      <c r="D1639" s="125" t="s">
        <v>2689</v>
      </c>
    </row>
    <row r="1640" spans="1:4" ht="13.5" x14ac:dyDescent="0.25">
      <c r="A1640" s="124" t="s">
        <v>2314</v>
      </c>
      <c r="B1640" s="124" t="s">
        <v>11712</v>
      </c>
      <c r="C1640" s="124" t="s">
        <v>9226</v>
      </c>
      <c r="D1640" s="125" t="s">
        <v>5788</v>
      </c>
    </row>
    <row r="1641" spans="1:4" ht="13.5" x14ac:dyDescent="0.25">
      <c r="A1641" s="124" t="s">
        <v>2315</v>
      </c>
      <c r="B1641" s="124" t="s">
        <v>11713</v>
      </c>
      <c r="C1641" s="124" t="s">
        <v>9226</v>
      </c>
      <c r="D1641" s="125" t="s">
        <v>8000</v>
      </c>
    </row>
    <row r="1642" spans="1:4" ht="13.5" x14ac:dyDescent="0.25">
      <c r="A1642" s="124" t="s">
        <v>2316</v>
      </c>
      <c r="B1642" s="124" t="s">
        <v>11714</v>
      </c>
      <c r="C1642" s="124" t="s">
        <v>9226</v>
      </c>
      <c r="D1642" s="125" t="s">
        <v>10920</v>
      </c>
    </row>
    <row r="1643" spans="1:4" ht="13.5" x14ac:dyDescent="0.25">
      <c r="A1643" s="124" t="s">
        <v>2317</v>
      </c>
      <c r="B1643" s="124" t="s">
        <v>11715</v>
      </c>
      <c r="C1643" s="124" t="s">
        <v>9226</v>
      </c>
      <c r="D1643" s="125" t="s">
        <v>8845</v>
      </c>
    </row>
    <row r="1644" spans="1:4" ht="13.5" x14ac:dyDescent="0.25">
      <c r="A1644" s="124" t="s">
        <v>2319</v>
      </c>
      <c r="B1644" s="124" t="s">
        <v>11716</v>
      </c>
      <c r="C1644" s="124" t="s">
        <v>9226</v>
      </c>
      <c r="D1644" s="125" t="s">
        <v>11717</v>
      </c>
    </row>
    <row r="1645" spans="1:4" ht="13.5" x14ac:dyDescent="0.25">
      <c r="A1645" s="124" t="s">
        <v>2321</v>
      </c>
      <c r="B1645" s="124" t="s">
        <v>11718</v>
      </c>
      <c r="C1645" s="124" t="s">
        <v>9226</v>
      </c>
      <c r="D1645" s="125" t="s">
        <v>8499</v>
      </c>
    </row>
    <row r="1646" spans="1:4" ht="13.5" x14ac:dyDescent="0.25">
      <c r="A1646" s="124" t="s">
        <v>2322</v>
      </c>
      <c r="B1646" s="124" t="s">
        <v>11719</v>
      </c>
      <c r="C1646" s="124" t="s">
        <v>9226</v>
      </c>
      <c r="D1646" s="125" t="s">
        <v>11720</v>
      </c>
    </row>
    <row r="1647" spans="1:4" ht="13.5" x14ac:dyDescent="0.25">
      <c r="A1647" s="124" t="s">
        <v>2323</v>
      </c>
      <c r="B1647" s="124" t="s">
        <v>11721</v>
      </c>
      <c r="C1647" s="124" t="s">
        <v>9226</v>
      </c>
      <c r="D1647" s="125" t="s">
        <v>9025</v>
      </c>
    </row>
    <row r="1648" spans="1:4" ht="13.5" x14ac:dyDescent="0.25">
      <c r="A1648" s="124" t="s">
        <v>2324</v>
      </c>
      <c r="B1648" s="124" t="s">
        <v>11722</v>
      </c>
      <c r="C1648" s="124" t="s">
        <v>9226</v>
      </c>
      <c r="D1648" s="125" t="s">
        <v>11723</v>
      </c>
    </row>
    <row r="1649" spans="1:4" ht="13.5" x14ac:dyDescent="0.25">
      <c r="A1649" s="124" t="s">
        <v>2325</v>
      </c>
      <c r="B1649" s="124" t="s">
        <v>11724</v>
      </c>
      <c r="C1649" s="124" t="s">
        <v>9226</v>
      </c>
      <c r="D1649" s="125" t="s">
        <v>11725</v>
      </c>
    </row>
    <row r="1650" spans="1:4" ht="13.5" x14ac:dyDescent="0.25">
      <c r="A1650" s="124" t="s">
        <v>2326</v>
      </c>
      <c r="B1650" s="124" t="s">
        <v>11726</v>
      </c>
      <c r="C1650" s="124" t="s">
        <v>9226</v>
      </c>
      <c r="D1650" s="125" t="s">
        <v>8814</v>
      </c>
    </row>
    <row r="1651" spans="1:4" ht="13.5" x14ac:dyDescent="0.25">
      <c r="A1651" s="124" t="s">
        <v>2327</v>
      </c>
      <c r="B1651" s="124" t="s">
        <v>11727</v>
      </c>
      <c r="C1651" s="124" t="s">
        <v>9226</v>
      </c>
      <c r="D1651" s="125" t="s">
        <v>1888</v>
      </c>
    </row>
    <row r="1652" spans="1:4" ht="13.5" x14ac:dyDescent="0.25">
      <c r="A1652" s="124" t="s">
        <v>2328</v>
      </c>
      <c r="B1652" s="124" t="s">
        <v>11728</v>
      </c>
      <c r="C1652" s="124" t="s">
        <v>9226</v>
      </c>
      <c r="D1652" s="125" t="s">
        <v>11729</v>
      </c>
    </row>
    <row r="1653" spans="1:4" ht="13.5" x14ac:dyDescent="0.25">
      <c r="A1653" s="124" t="s">
        <v>2329</v>
      </c>
      <c r="B1653" s="124" t="s">
        <v>11730</v>
      </c>
      <c r="C1653" s="124" t="s">
        <v>9226</v>
      </c>
      <c r="D1653" s="125" t="s">
        <v>11731</v>
      </c>
    </row>
    <row r="1654" spans="1:4" ht="13.5" x14ac:dyDescent="0.25">
      <c r="A1654" s="124" t="s">
        <v>2330</v>
      </c>
      <c r="B1654" s="124" t="s">
        <v>11732</v>
      </c>
      <c r="C1654" s="124" t="s">
        <v>9226</v>
      </c>
      <c r="D1654" s="125" t="s">
        <v>8387</v>
      </c>
    </row>
    <row r="1655" spans="1:4" ht="13.5" x14ac:dyDescent="0.25">
      <c r="A1655" s="124" t="s">
        <v>2332</v>
      </c>
      <c r="B1655" s="124" t="s">
        <v>11733</v>
      </c>
      <c r="C1655" s="124" t="s">
        <v>9226</v>
      </c>
      <c r="D1655" s="125" t="s">
        <v>11734</v>
      </c>
    </row>
    <row r="1656" spans="1:4" ht="13.5" x14ac:dyDescent="0.25">
      <c r="A1656" s="124" t="s">
        <v>2333</v>
      </c>
      <c r="B1656" s="124" t="s">
        <v>11735</v>
      </c>
      <c r="C1656" s="124" t="s">
        <v>9226</v>
      </c>
      <c r="D1656" s="125" t="s">
        <v>11736</v>
      </c>
    </row>
    <row r="1657" spans="1:4" ht="13.5" x14ac:dyDescent="0.25">
      <c r="A1657" s="124" t="s">
        <v>2334</v>
      </c>
      <c r="B1657" s="124" t="s">
        <v>11737</v>
      </c>
      <c r="C1657" s="124" t="s">
        <v>9226</v>
      </c>
      <c r="D1657" s="125" t="s">
        <v>3003</v>
      </c>
    </row>
    <row r="1658" spans="1:4" ht="13.5" x14ac:dyDescent="0.25">
      <c r="A1658" s="124" t="s">
        <v>2336</v>
      </c>
      <c r="B1658" s="124" t="s">
        <v>11738</v>
      </c>
      <c r="C1658" s="124" t="s">
        <v>9617</v>
      </c>
      <c r="D1658" s="125" t="s">
        <v>11739</v>
      </c>
    </row>
    <row r="1659" spans="1:4" ht="13.5" x14ac:dyDescent="0.25">
      <c r="A1659" s="124" t="s">
        <v>2337</v>
      </c>
      <c r="B1659" s="124" t="s">
        <v>11740</v>
      </c>
      <c r="C1659" s="124" t="s">
        <v>9617</v>
      </c>
      <c r="D1659" s="125" t="s">
        <v>3276</v>
      </c>
    </row>
    <row r="1660" spans="1:4" ht="13.5" x14ac:dyDescent="0.25">
      <c r="A1660" s="124" t="s">
        <v>2339</v>
      </c>
      <c r="B1660" s="124" t="s">
        <v>11741</v>
      </c>
      <c r="C1660" s="124" t="s">
        <v>9617</v>
      </c>
      <c r="D1660" s="125" t="s">
        <v>4332</v>
      </c>
    </row>
    <row r="1661" spans="1:4" ht="13.5" x14ac:dyDescent="0.25">
      <c r="A1661" s="124" t="s">
        <v>2341</v>
      </c>
      <c r="B1661" s="124" t="s">
        <v>11742</v>
      </c>
      <c r="C1661" s="124" t="s">
        <v>9617</v>
      </c>
      <c r="D1661" s="125" t="s">
        <v>11743</v>
      </c>
    </row>
    <row r="1662" spans="1:4" ht="13.5" x14ac:dyDescent="0.25">
      <c r="A1662" s="124" t="s">
        <v>2342</v>
      </c>
      <c r="B1662" s="124" t="s">
        <v>11744</v>
      </c>
      <c r="C1662" s="124" t="s">
        <v>9617</v>
      </c>
      <c r="D1662" s="125" t="s">
        <v>3007</v>
      </c>
    </row>
    <row r="1663" spans="1:4" ht="13.5" x14ac:dyDescent="0.25">
      <c r="A1663" s="124" t="s">
        <v>2344</v>
      </c>
      <c r="B1663" s="124" t="s">
        <v>11745</v>
      </c>
      <c r="C1663" s="124" t="s">
        <v>9617</v>
      </c>
      <c r="D1663" s="125" t="s">
        <v>11746</v>
      </c>
    </row>
    <row r="1664" spans="1:4" ht="13.5" x14ac:dyDescent="0.25">
      <c r="A1664" s="124" t="s">
        <v>2345</v>
      </c>
      <c r="B1664" s="124" t="s">
        <v>11747</v>
      </c>
      <c r="C1664" s="124" t="s">
        <v>9617</v>
      </c>
      <c r="D1664" s="125" t="s">
        <v>5586</v>
      </c>
    </row>
    <row r="1665" spans="1:4" ht="13.5" x14ac:dyDescent="0.25">
      <c r="A1665" s="124" t="s">
        <v>2347</v>
      </c>
      <c r="B1665" s="124" t="s">
        <v>11748</v>
      </c>
      <c r="C1665" s="124" t="s">
        <v>9617</v>
      </c>
      <c r="D1665" s="125" t="s">
        <v>9219</v>
      </c>
    </row>
    <row r="1666" spans="1:4" ht="13.5" x14ac:dyDescent="0.25">
      <c r="A1666" s="124" t="s">
        <v>2349</v>
      </c>
      <c r="B1666" s="124" t="s">
        <v>11749</v>
      </c>
      <c r="C1666" s="124" t="s">
        <v>9617</v>
      </c>
      <c r="D1666" s="125" t="s">
        <v>11750</v>
      </c>
    </row>
    <row r="1667" spans="1:4" ht="13.5" x14ac:dyDescent="0.25">
      <c r="A1667" s="124" t="s">
        <v>2351</v>
      </c>
      <c r="B1667" s="124" t="s">
        <v>11751</v>
      </c>
      <c r="C1667" s="124" t="s">
        <v>9617</v>
      </c>
      <c r="D1667" s="125" t="s">
        <v>11752</v>
      </c>
    </row>
    <row r="1668" spans="1:4" ht="13.5" x14ac:dyDescent="0.25">
      <c r="A1668" s="124" t="s">
        <v>2353</v>
      </c>
      <c r="B1668" s="124" t="s">
        <v>11753</v>
      </c>
      <c r="C1668" s="124" t="s">
        <v>9617</v>
      </c>
      <c r="D1668" s="125" t="s">
        <v>6474</v>
      </c>
    </row>
    <row r="1669" spans="1:4" ht="13.5" x14ac:dyDescent="0.25">
      <c r="A1669" s="124" t="s">
        <v>2355</v>
      </c>
      <c r="B1669" s="124" t="s">
        <v>11754</v>
      </c>
      <c r="C1669" s="124" t="s">
        <v>9617</v>
      </c>
      <c r="D1669" s="125" t="s">
        <v>4837</v>
      </c>
    </row>
    <row r="1670" spans="1:4" ht="13.5" x14ac:dyDescent="0.25">
      <c r="A1670" s="124" t="s">
        <v>2356</v>
      </c>
      <c r="B1670" s="124" t="s">
        <v>11755</v>
      </c>
      <c r="C1670" s="124" t="s">
        <v>9617</v>
      </c>
      <c r="D1670" s="125" t="s">
        <v>8306</v>
      </c>
    </row>
    <row r="1671" spans="1:4" ht="13.5" x14ac:dyDescent="0.25">
      <c r="A1671" s="124" t="s">
        <v>2358</v>
      </c>
      <c r="B1671" s="124" t="s">
        <v>11756</v>
      </c>
      <c r="C1671" s="124" t="s">
        <v>9617</v>
      </c>
      <c r="D1671" s="125" t="s">
        <v>260</v>
      </c>
    </row>
    <row r="1672" spans="1:4" ht="13.5" x14ac:dyDescent="0.25">
      <c r="A1672" s="124" t="s">
        <v>2359</v>
      </c>
      <c r="B1672" s="124" t="s">
        <v>11757</v>
      </c>
      <c r="C1672" s="124" t="s">
        <v>9617</v>
      </c>
      <c r="D1672" s="125" t="s">
        <v>4841</v>
      </c>
    </row>
    <row r="1673" spans="1:4" ht="13.5" x14ac:dyDescent="0.25">
      <c r="A1673" s="124" t="s">
        <v>2360</v>
      </c>
      <c r="B1673" s="124" t="s">
        <v>11758</v>
      </c>
      <c r="C1673" s="124" t="s">
        <v>9617</v>
      </c>
      <c r="D1673" s="125" t="s">
        <v>11759</v>
      </c>
    </row>
    <row r="1674" spans="1:4" ht="13.5" x14ac:dyDescent="0.25">
      <c r="A1674" s="124" t="s">
        <v>2361</v>
      </c>
      <c r="B1674" s="124" t="s">
        <v>11760</v>
      </c>
      <c r="C1674" s="124" t="s">
        <v>9617</v>
      </c>
      <c r="D1674" s="125" t="s">
        <v>9016</v>
      </c>
    </row>
    <row r="1675" spans="1:4" ht="13.5" x14ac:dyDescent="0.25">
      <c r="A1675" s="124" t="s">
        <v>2362</v>
      </c>
      <c r="B1675" s="124" t="s">
        <v>11761</v>
      </c>
      <c r="C1675" s="124" t="s">
        <v>9617</v>
      </c>
      <c r="D1675" s="125" t="s">
        <v>8089</v>
      </c>
    </row>
    <row r="1676" spans="1:4" ht="13.5" x14ac:dyDescent="0.25">
      <c r="A1676" s="124" t="s">
        <v>2363</v>
      </c>
      <c r="B1676" s="124" t="s">
        <v>11762</v>
      </c>
      <c r="C1676" s="124" t="s">
        <v>9617</v>
      </c>
      <c r="D1676" s="125" t="s">
        <v>11763</v>
      </c>
    </row>
    <row r="1677" spans="1:4" ht="13.5" x14ac:dyDescent="0.25">
      <c r="A1677" s="124" t="s">
        <v>2364</v>
      </c>
      <c r="B1677" s="124" t="s">
        <v>11764</v>
      </c>
      <c r="C1677" s="124" t="s">
        <v>9617</v>
      </c>
      <c r="D1677" s="125" t="s">
        <v>11765</v>
      </c>
    </row>
    <row r="1678" spans="1:4" ht="13.5" x14ac:dyDescent="0.25">
      <c r="A1678" s="124" t="s">
        <v>2366</v>
      </c>
      <c r="B1678" s="124" t="s">
        <v>11766</v>
      </c>
      <c r="C1678" s="124" t="s">
        <v>9617</v>
      </c>
      <c r="D1678" s="125" t="s">
        <v>11767</v>
      </c>
    </row>
    <row r="1679" spans="1:4" ht="13.5" x14ac:dyDescent="0.25">
      <c r="A1679" s="124" t="s">
        <v>2367</v>
      </c>
      <c r="B1679" s="124" t="s">
        <v>11768</v>
      </c>
      <c r="C1679" s="124" t="s">
        <v>9617</v>
      </c>
      <c r="D1679" s="125" t="s">
        <v>11769</v>
      </c>
    </row>
    <row r="1680" spans="1:4" ht="13.5" x14ac:dyDescent="0.25">
      <c r="A1680" s="124" t="s">
        <v>2369</v>
      </c>
      <c r="B1680" s="124" t="s">
        <v>11770</v>
      </c>
      <c r="C1680" s="124" t="s">
        <v>9617</v>
      </c>
      <c r="D1680" s="125" t="s">
        <v>11771</v>
      </c>
    </row>
    <row r="1681" spans="1:4" ht="13.5" x14ac:dyDescent="0.25">
      <c r="A1681" s="124" t="s">
        <v>2371</v>
      </c>
      <c r="B1681" s="124" t="s">
        <v>11772</v>
      </c>
      <c r="C1681" s="124" t="s">
        <v>9617</v>
      </c>
      <c r="D1681" s="125" t="s">
        <v>11773</v>
      </c>
    </row>
    <row r="1682" spans="1:4" ht="13.5" x14ac:dyDescent="0.25">
      <c r="A1682" s="124" t="s">
        <v>2372</v>
      </c>
      <c r="B1682" s="124" t="s">
        <v>11774</v>
      </c>
      <c r="C1682" s="124" t="s">
        <v>9617</v>
      </c>
      <c r="D1682" s="125" t="s">
        <v>11775</v>
      </c>
    </row>
    <row r="1683" spans="1:4" ht="13.5" x14ac:dyDescent="0.25">
      <c r="A1683" s="124" t="s">
        <v>2373</v>
      </c>
      <c r="B1683" s="124" t="s">
        <v>11776</v>
      </c>
      <c r="C1683" s="124" t="s">
        <v>11142</v>
      </c>
      <c r="D1683" s="125" t="s">
        <v>1805</v>
      </c>
    </row>
    <row r="1684" spans="1:4" ht="13.5" x14ac:dyDescent="0.25">
      <c r="A1684" s="124" t="s">
        <v>2375</v>
      </c>
      <c r="B1684" s="124" t="s">
        <v>11777</v>
      </c>
      <c r="C1684" s="124" t="s">
        <v>11142</v>
      </c>
      <c r="D1684" s="125" t="s">
        <v>11778</v>
      </c>
    </row>
    <row r="1685" spans="1:4" ht="13.5" x14ac:dyDescent="0.25">
      <c r="A1685" s="124" t="s">
        <v>2377</v>
      </c>
      <c r="B1685" s="124" t="s">
        <v>11779</v>
      </c>
      <c r="C1685" s="124" t="s">
        <v>11142</v>
      </c>
      <c r="D1685" s="125" t="s">
        <v>183</v>
      </c>
    </row>
    <row r="1686" spans="1:4" ht="13.5" x14ac:dyDescent="0.25">
      <c r="A1686" s="124" t="s">
        <v>2379</v>
      </c>
      <c r="B1686" s="124" t="s">
        <v>11780</v>
      </c>
      <c r="C1686" s="124" t="s">
        <v>9358</v>
      </c>
      <c r="D1686" s="125" t="s">
        <v>11781</v>
      </c>
    </row>
    <row r="1687" spans="1:4" ht="13.5" x14ac:dyDescent="0.25">
      <c r="A1687" s="124" t="s">
        <v>2381</v>
      </c>
      <c r="B1687" s="124" t="s">
        <v>11782</v>
      </c>
      <c r="C1687" s="124" t="s">
        <v>9358</v>
      </c>
      <c r="D1687" s="125" t="s">
        <v>11783</v>
      </c>
    </row>
    <row r="1688" spans="1:4" ht="13.5" x14ac:dyDescent="0.25">
      <c r="A1688" s="124" t="s">
        <v>2382</v>
      </c>
      <c r="B1688" s="124" t="s">
        <v>11784</v>
      </c>
      <c r="C1688" s="124" t="s">
        <v>9617</v>
      </c>
      <c r="D1688" s="125" t="s">
        <v>11785</v>
      </c>
    </row>
    <row r="1689" spans="1:4" ht="13.5" x14ac:dyDescent="0.25">
      <c r="A1689" s="124" t="s">
        <v>11786</v>
      </c>
      <c r="B1689" s="124" t="s">
        <v>11787</v>
      </c>
      <c r="C1689" s="124" t="s">
        <v>9358</v>
      </c>
      <c r="D1689" s="125" t="s">
        <v>11788</v>
      </c>
    </row>
    <row r="1690" spans="1:4" ht="13.5" x14ac:dyDescent="0.25">
      <c r="A1690" s="124" t="s">
        <v>11789</v>
      </c>
      <c r="B1690" s="124" t="s">
        <v>11790</v>
      </c>
      <c r="C1690" s="124" t="s">
        <v>9358</v>
      </c>
      <c r="D1690" s="125" t="s">
        <v>11791</v>
      </c>
    </row>
    <row r="1691" spans="1:4" ht="13.5" x14ac:dyDescent="0.25">
      <c r="A1691" s="124" t="s">
        <v>11792</v>
      </c>
      <c r="B1691" s="124" t="s">
        <v>11793</v>
      </c>
      <c r="C1691" s="124" t="s">
        <v>9358</v>
      </c>
      <c r="D1691" s="125" t="s">
        <v>11794</v>
      </c>
    </row>
    <row r="1692" spans="1:4" ht="13.5" x14ac:dyDescent="0.25">
      <c r="A1692" s="124" t="s">
        <v>11795</v>
      </c>
      <c r="B1692" s="124" t="s">
        <v>11796</v>
      </c>
      <c r="C1692" s="124" t="s">
        <v>9358</v>
      </c>
      <c r="D1692" s="125" t="s">
        <v>11797</v>
      </c>
    </row>
    <row r="1693" spans="1:4" ht="13.5" x14ac:dyDescent="0.25">
      <c r="A1693" s="124" t="s">
        <v>11798</v>
      </c>
      <c r="B1693" s="124" t="s">
        <v>11799</v>
      </c>
      <c r="C1693" s="124" t="s">
        <v>9358</v>
      </c>
      <c r="D1693" s="125" t="s">
        <v>11800</v>
      </c>
    </row>
    <row r="1694" spans="1:4" ht="13.5" x14ac:dyDescent="0.25">
      <c r="A1694" s="124" t="s">
        <v>11801</v>
      </c>
      <c r="B1694" s="124" t="s">
        <v>11802</v>
      </c>
      <c r="C1694" s="124" t="s">
        <v>9358</v>
      </c>
      <c r="D1694" s="125" t="s">
        <v>11803</v>
      </c>
    </row>
    <row r="1695" spans="1:4" ht="13.5" x14ac:dyDescent="0.25">
      <c r="A1695" s="124" t="s">
        <v>2383</v>
      </c>
      <c r="B1695" s="124" t="s">
        <v>11804</v>
      </c>
      <c r="C1695" s="124" t="s">
        <v>9358</v>
      </c>
      <c r="D1695" s="125" t="s">
        <v>11805</v>
      </c>
    </row>
    <row r="1696" spans="1:4" ht="13.5" x14ac:dyDescent="0.25">
      <c r="A1696" s="124" t="s">
        <v>2384</v>
      </c>
      <c r="B1696" s="124" t="s">
        <v>11806</v>
      </c>
      <c r="C1696" s="124" t="s">
        <v>9358</v>
      </c>
      <c r="D1696" s="125" t="s">
        <v>11807</v>
      </c>
    </row>
    <row r="1697" spans="1:4" ht="13.5" x14ac:dyDescent="0.25">
      <c r="A1697" s="124" t="s">
        <v>2385</v>
      </c>
      <c r="B1697" s="124" t="s">
        <v>11808</v>
      </c>
      <c r="C1697" s="124" t="s">
        <v>9358</v>
      </c>
      <c r="D1697" s="125" t="s">
        <v>9897</v>
      </c>
    </row>
    <row r="1698" spans="1:4" ht="13.5" x14ac:dyDescent="0.25">
      <c r="A1698" s="124" t="s">
        <v>2386</v>
      </c>
      <c r="B1698" s="124" t="s">
        <v>11809</v>
      </c>
      <c r="C1698" s="124" t="s">
        <v>9358</v>
      </c>
      <c r="D1698" s="125" t="s">
        <v>11810</v>
      </c>
    </row>
    <row r="1699" spans="1:4" ht="13.5" x14ac:dyDescent="0.25">
      <c r="A1699" s="124" t="s">
        <v>2387</v>
      </c>
      <c r="B1699" s="124" t="s">
        <v>11811</v>
      </c>
      <c r="C1699" s="124" t="s">
        <v>9358</v>
      </c>
      <c r="D1699" s="125" t="s">
        <v>11812</v>
      </c>
    </row>
    <row r="1700" spans="1:4" ht="13.5" x14ac:dyDescent="0.25">
      <c r="A1700" s="124" t="s">
        <v>2388</v>
      </c>
      <c r="B1700" s="124" t="s">
        <v>11813</v>
      </c>
      <c r="C1700" s="124" t="s">
        <v>9358</v>
      </c>
      <c r="D1700" s="125" t="s">
        <v>9013</v>
      </c>
    </row>
    <row r="1701" spans="1:4" ht="13.5" x14ac:dyDescent="0.25">
      <c r="A1701" s="124" t="s">
        <v>2389</v>
      </c>
      <c r="B1701" s="124" t="s">
        <v>11814</v>
      </c>
      <c r="C1701" s="124" t="s">
        <v>9358</v>
      </c>
      <c r="D1701" s="125" t="s">
        <v>11815</v>
      </c>
    </row>
    <row r="1702" spans="1:4" ht="13.5" x14ac:dyDescent="0.25">
      <c r="A1702" s="124" t="s">
        <v>2390</v>
      </c>
      <c r="B1702" s="124" t="s">
        <v>11816</v>
      </c>
      <c r="C1702" s="124" t="s">
        <v>9358</v>
      </c>
      <c r="D1702" s="125" t="s">
        <v>11817</v>
      </c>
    </row>
    <row r="1703" spans="1:4" ht="13.5" x14ac:dyDescent="0.25">
      <c r="A1703" s="124" t="s">
        <v>2391</v>
      </c>
      <c r="B1703" s="124" t="s">
        <v>11818</v>
      </c>
      <c r="C1703" s="124" t="s">
        <v>9358</v>
      </c>
      <c r="D1703" s="125" t="s">
        <v>11819</v>
      </c>
    </row>
    <row r="1704" spans="1:4" ht="13.5" x14ac:dyDescent="0.25">
      <c r="A1704" s="124" t="s">
        <v>2392</v>
      </c>
      <c r="B1704" s="124" t="s">
        <v>11820</v>
      </c>
      <c r="C1704" s="124" t="s">
        <v>9358</v>
      </c>
      <c r="D1704" s="125" t="s">
        <v>6324</v>
      </c>
    </row>
    <row r="1705" spans="1:4" ht="13.5" x14ac:dyDescent="0.25">
      <c r="A1705" s="124" t="s">
        <v>2393</v>
      </c>
      <c r="B1705" s="124" t="s">
        <v>11821</v>
      </c>
      <c r="C1705" s="124" t="s">
        <v>9358</v>
      </c>
      <c r="D1705" s="125" t="s">
        <v>11822</v>
      </c>
    </row>
    <row r="1706" spans="1:4" ht="13.5" x14ac:dyDescent="0.25">
      <c r="A1706" s="124" t="s">
        <v>2394</v>
      </c>
      <c r="B1706" s="124" t="s">
        <v>11823</v>
      </c>
      <c r="C1706" s="124" t="s">
        <v>9358</v>
      </c>
      <c r="D1706" s="125" t="s">
        <v>11824</v>
      </c>
    </row>
    <row r="1707" spans="1:4" ht="13.5" x14ac:dyDescent="0.25">
      <c r="A1707" s="124" t="s">
        <v>2395</v>
      </c>
      <c r="B1707" s="124" t="s">
        <v>11825</v>
      </c>
      <c r="C1707" s="124" t="s">
        <v>9358</v>
      </c>
      <c r="D1707" s="125" t="s">
        <v>11826</v>
      </c>
    </row>
    <row r="1708" spans="1:4" ht="13.5" x14ac:dyDescent="0.25">
      <c r="A1708" s="124" t="s">
        <v>2396</v>
      </c>
      <c r="B1708" s="124" t="s">
        <v>11827</v>
      </c>
      <c r="C1708" s="124" t="s">
        <v>9358</v>
      </c>
      <c r="D1708" s="125" t="s">
        <v>11828</v>
      </c>
    </row>
    <row r="1709" spans="1:4" ht="13.5" x14ac:dyDescent="0.25">
      <c r="A1709" s="124" t="s">
        <v>2397</v>
      </c>
      <c r="B1709" s="124" t="s">
        <v>11829</v>
      </c>
      <c r="C1709" s="124" t="s">
        <v>9358</v>
      </c>
      <c r="D1709" s="125" t="s">
        <v>11830</v>
      </c>
    </row>
    <row r="1710" spans="1:4" ht="13.5" x14ac:dyDescent="0.25">
      <c r="A1710" s="124" t="s">
        <v>2398</v>
      </c>
      <c r="B1710" s="124" t="s">
        <v>11831</v>
      </c>
      <c r="C1710" s="124" t="s">
        <v>9358</v>
      </c>
      <c r="D1710" s="125" t="s">
        <v>11832</v>
      </c>
    </row>
    <row r="1711" spans="1:4" ht="13.5" x14ac:dyDescent="0.25">
      <c r="A1711" s="124" t="s">
        <v>2399</v>
      </c>
      <c r="B1711" s="124" t="s">
        <v>11833</v>
      </c>
      <c r="C1711" s="124" t="s">
        <v>9358</v>
      </c>
      <c r="D1711" s="125" t="s">
        <v>5564</v>
      </c>
    </row>
    <row r="1712" spans="1:4" ht="13.5" x14ac:dyDescent="0.25">
      <c r="A1712" s="124" t="s">
        <v>2401</v>
      </c>
      <c r="B1712" s="124" t="s">
        <v>11834</v>
      </c>
      <c r="C1712" s="124" t="s">
        <v>9358</v>
      </c>
      <c r="D1712" s="125" t="s">
        <v>5999</v>
      </c>
    </row>
    <row r="1713" spans="1:4" ht="13.5" x14ac:dyDescent="0.25">
      <c r="A1713" s="124" t="s">
        <v>2403</v>
      </c>
      <c r="B1713" s="124" t="s">
        <v>11835</v>
      </c>
      <c r="C1713" s="124" t="s">
        <v>9358</v>
      </c>
      <c r="D1713" s="125" t="s">
        <v>8023</v>
      </c>
    </row>
    <row r="1714" spans="1:4" ht="13.5" x14ac:dyDescent="0.25">
      <c r="A1714" s="124" t="s">
        <v>2405</v>
      </c>
      <c r="B1714" s="124" t="s">
        <v>11836</v>
      </c>
      <c r="C1714" s="124" t="s">
        <v>9358</v>
      </c>
      <c r="D1714" s="125" t="s">
        <v>9267</v>
      </c>
    </row>
    <row r="1715" spans="1:4" ht="13.5" x14ac:dyDescent="0.25">
      <c r="A1715" s="124" t="s">
        <v>2406</v>
      </c>
      <c r="B1715" s="124" t="s">
        <v>11837</v>
      </c>
      <c r="C1715" s="124" t="s">
        <v>9358</v>
      </c>
      <c r="D1715" s="125" t="s">
        <v>11838</v>
      </c>
    </row>
    <row r="1716" spans="1:4" ht="13.5" x14ac:dyDescent="0.25">
      <c r="A1716" s="124" t="s">
        <v>2407</v>
      </c>
      <c r="B1716" s="124" t="s">
        <v>11839</v>
      </c>
      <c r="C1716" s="124" t="s">
        <v>9358</v>
      </c>
      <c r="D1716" s="125" t="s">
        <v>11840</v>
      </c>
    </row>
    <row r="1717" spans="1:4" ht="13.5" x14ac:dyDescent="0.25">
      <c r="A1717" s="124" t="s">
        <v>2409</v>
      </c>
      <c r="B1717" s="124" t="s">
        <v>11841</v>
      </c>
      <c r="C1717" s="124" t="s">
        <v>9358</v>
      </c>
      <c r="D1717" s="125" t="s">
        <v>11842</v>
      </c>
    </row>
    <row r="1718" spans="1:4" ht="13.5" x14ac:dyDescent="0.25">
      <c r="A1718" s="124" t="s">
        <v>2410</v>
      </c>
      <c r="B1718" s="124" t="s">
        <v>11843</v>
      </c>
      <c r="C1718" s="124" t="s">
        <v>9358</v>
      </c>
      <c r="D1718" s="125" t="s">
        <v>11844</v>
      </c>
    </row>
    <row r="1719" spans="1:4" ht="13.5" x14ac:dyDescent="0.25">
      <c r="A1719" s="124" t="s">
        <v>2411</v>
      </c>
      <c r="B1719" s="124" t="s">
        <v>11845</v>
      </c>
      <c r="C1719" s="124" t="s">
        <v>9358</v>
      </c>
      <c r="D1719" s="125" t="s">
        <v>11846</v>
      </c>
    </row>
    <row r="1720" spans="1:4" ht="13.5" x14ac:dyDescent="0.25">
      <c r="A1720" s="124" t="s">
        <v>2412</v>
      </c>
      <c r="B1720" s="124" t="s">
        <v>11847</v>
      </c>
      <c r="C1720" s="124" t="s">
        <v>9358</v>
      </c>
      <c r="D1720" s="125" t="s">
        <v>11848</v>
      </c>
    </row>
    <row r="1721" spans="1:4" ht="13.5" x14ac:dyDescent="0.25">
      <c r="A1721" s="124" t="s">
        <v>2413</v>
      </c>
      <c r="B1721" s="124" t="s">
        <v>11849</v>
      </c>
      <c r="C1721" s="124" t="s">
        <v>9358</v>
      </c>
      <c r="D1721" s="125" t="s">
        <v>11850</v>
      </c>
    </row>
    <row r="1722" spans="1:4" ht="13.5" x14ac:dyDescent="0.25">
      <c r="A1722" s="124" t="s">
        <v>2414</v>
      </c>
      <c r="B1722" s="124" t="s">
        <v>11851</v>
      </c>
      <c r="C1722" s="124" t="s">
        <v>9358</v>
      </c>
      <c r="D1722" s="125" t="s">
        <v>11852</v>
      </c>
    </row>
    <row r="1723" spans="1:4" ht="13.5" x14ac:dyDescent="0.25">
      <c r="A1723" s="124" t="s">
        <v>2415</v>
      </c>
      <c r="B1723" s="124" t="s">
        <v>11853</v>
      </c>
      <c r="C1723" s="124" t="s">
        <v>9358</v>
      </c>
      <c r="D1723" s="125" t="s">
        <v>11854</v>
      </c>
    </row>
    <row r="1724" spans="1:4" ht="13.5" x14ac:dyDescent="0.25">
      <c r="A1724" s="124" t="s">
        <v>2416</v>
      </c>
      <c r="B1724" s="124" t="s">
        <v>11855</v>
      </c>
      <c r="C1724" s="124" t="s">
        <v>9358</v>
      </c>
      <c r="D1724" s="125" t="s">
        <v>11856</v>
      </c>
    </row>
    <row r="1725" spans="1:4" ht="13.5" x14ac:dyDescent="0.25">
      <c r="A1725" s="124" t="s">
        <v>2417</v>
      </c>
      <c r="B1725" s="124" t="s">
        <v>11857</v>
      </c>
      <c r="C1725" s="124" t="s">
        <v>9358</v>
      </c>
      <c r="D1725" s="125" t="s">
        <v>2532</v>
      </c>
    </row>
    <row r="1726" spans="1:4" ht="13.5" x14ac:dyDescent="0.25">
      <c r="A1726" s="124" t="s">
        <v>2418</v>
      </c>
      <c r="B1726" s="124" t="s">
        <v>11858</v>
      </c>
      <c r="C1726" s="124" t="s">
        <v>9358</v>
      </c>
      <c r="D1726" s="125" t="s">
        <v>11859</v>
      </c>
    </row>
    <row r="1727" spans="1:4" ht="13.5" x14ac:dyDescent="0.25">
      <c r="A1727" s="124" t="s">
        <v>2419</v>
      </c>
      <c r="B1727" s="124" t="s">
        <v>11860</v>
      </c>
      <c r="C1727" s="124" t="s">
        <v>9358</v>
      </c>
      <c r="D1727" s="125" t="s">
        <v>11861</v>
      </c>
    </row>
    <row r="1728" spans="1:4" ht="13.5" x14ac:dyDescent="0.25">
      <c r="A1728" s="124" t="s">
        <v>2420</v>
      </c>
      <c r="B1728" s="124" t="s">
        <v>11862</v>
      </c>
      <c r="C1728" s="124" t="s">
        <v>9358</v>
      </c>
      <c r="D1728" s="125" t="s">
        <v>11863</v>
      </c>
    </row>
    <row r="1729" spans="1:4" ht="13.5" x14ac:dyDescent="0.25">
      <c r="A1729" s="124" t="s">
        <v>2421</v>
      </c>
      <c r="B1729" s="124" t="s">
        <v>11864</v>
      </c>
      <c r="C1729" s="124" t="s">
        <v>9358</v>
      </c>
      <c r="D1729" s="125" t="s">
        <v>11865</v>
      </c>
    </row>
    <row r="1730" spans="1:4" ht="13.5" x14ac:dyDescent="0.25">
      <c r="A1730" s="124" t="s">
        <v>2422</v>
      </c>
      <c r="B1730" s="124" t="s">
        <v>11866</v>
      </c>
      <c r="C1730" s="124" t="s">
        <v>9358</v>
      </c>
      <c r="D1730" s="125" t="s">
        <v>11867</v>
      </c>
    </row>
    <row r="1731" spans="1:4" ht="13.5" x14ac:dyDescent="0.25">
      <c r="A1731" s="124" t="s">
        <v>2423</v>
      </c>
      <c r="B1731" s="124" t="s">
        <v>11868</v>
      </c>
      <c r="C1731" s="124" t="s">
        <v>9358</v>
      </c>
      <c r="D1731" s="125" t="s">
        <v>11869</v>
      </c>
    </row>
    <row r="1732" spans="1:4" ht="13.5" x14ac:dyDescent="0.25">
      <c r="A1732" s="124" t="s">
        <v>2424</v>
      </c>
      <c r="B1732" s="124" t="s">
        <v>11870</v>
      </c>
      <c r="C1732" s="124" t="s">
        <v>9358</v>
      </c>
      <c r="D1732" s="125" t="s">
        <v>11871</v>
      </c>
    </row>
    <row r="1733" spans="1:4" ht="13.5" x14ac:dyDescent="0.25">
      <c r="A1733" s="124" t="s">
        <v>2425</v>
      </c>
      <c r="B1733" s="124" t="s">
        <v>11872</v>
      </c>
      <c r="C1733" s="124" t="s">
        <v>9358</v>
      </c>
      <c r="D1733" s="125" t="s">
        <v>11873</v>
      </c>
    </row>
    <row r="1734" spans="1:4" ht="13.5" x14ac:dyDescent="0.25">
      <c r="A1734" s="124" t="s">
        <v>2426</v>
      </c>
      <c r="B1734" s="124" t="s">
        <v>11874</v>
      </c>
      <c r="C1734" s="124" t="s">
        <v>9358</v>
      </c>
      <c r="D1734" s="125" t="s">
        <v>4434</v>
      </c>
    </row>
    <row r="1735" spans="1:4" ht="13.5" x14ac:dyDescent="0.25">
      <c r="A1735" s="124" t="s">
        <v>2427</v>
      </c>
      <c r="B1735" s="124" t="s">
        <v>11875</v>
      </c>
      <c r="C1735" s="124" t="s">
        <v>9358</v>
      </c>
      <c r="D1735" s="125" t="s">
        <v>9027</v>
      </c>
    </row>
    <row r="1736" spans="1:4" ht="13.5" x14ac:dyDescent="0.25">
      <c r="A1736" s="124" t="s">
        <v>2428</v>
      </c>
      <c r="B1736" s="124" t="s">
        <v>11876</v>
      </c>
      <c r="C1736" s="124" t="s">
        <v>9358</v>
      </c>
      <c r="D1736" s="125" t="s">
        <v>11877</v>
      </c>
    </row>
    <row r="1737" spans="1:4" ht="13.5" x14ac:dyDescent="0.25">
      <c r="A1737" s="124" t="s">
        <v>2429</v>
      </c>
      <c r="B1737" s="124" t="s">
        <v>11878</v>
      </c>
      <c r="C1737" s="124" t="s">
        <v>9358</v>
      </c>
      <c r="D1737" s="125" t="s">
        <v>11879</v>
      </c>
    </row>
    <row r="1738" spans="1:4" ht="13.5" x14ac:dyDescent="0.25">
      <c r="A1738" s="124" t="s">
        <v>2430</v>
      </c>
      <c r="B1738" s="124" t="s">
        <v>11880</v>
      </c>
      <c r="C1738" s="124" t="s">
        <v>9358</v>
      </c>
      <c r="D1738" s="125" t="s">
        <v>11881</v>
      </c>
    </row>
    <row r="1739" spans="1:4" ht="13.5" x14ac:dyDescent="0.25">
      <c r="A1739" s="124" t="s">
        <v>2431</v>
      </c>
      <c r="B1739" s="124" t="s">
        <v>11882</v>
      </c>
      <c r="C1739" s="124" t="s">
        <v>9358</v>
      </c>
      <c r="D1739" s="125" t="s">
        <v>11883</v>
      </c>
    </row>
    <row r="1740" spans="1:4" ht="13.5" x14ac:dyDescent="0.25">
      <c r="A1740" s="124" t="s">
        <v>2432</v>
      </c>
      <c r="B1740" s="124" t="s">
        <v>11884</v>
      </c>
      <c r="C1740" s="124" t="s">
        <v>9358</v>
      </c>
      <c r="D1740" s="125" t="s">
        <v>11885</v>
      </c>
    </row>
    <row r="1741" spans="1:4" ht="13.5" x14ac:dyDescent="0.25">
      <c r="A1741" s="124" t="s">
        <v>2433</v>
      </c>
      <c r="B1741" s="124" t="s">
        <v>11886</v>
      </c>
      <c r="C1741" s="124" t="s">
        <v>9358</v>
      </c>
      <c r="D1741" s="125" t="s">
        <v>11887</v>
      </c>
    </row>
    <row r="1742" spans="1:4" ht="13.5" x14ac:dyDescent="0.25">
      <c r="A1742" s="124" t="s">
        <v>2434</v>
      </c>
      <c r="B1742" s="124" t="s">
        <v>11888</v>
      </c>
      <c r="C1742" s="124" t="s">
        <v>9358</v>
      </c>
      <c r="D1742" s="125" t="s">
        <v>11889</v>
      </c>
    </row>
    <row r="1743" spans="1:4" ht="13.5" x14ac:dyDescent="0.25">
      <c r="A1743" s="124" t="s">
        <v>2435</v>
      </c>
      <c r="B1743" s="124" t="s">
        <v>11890</v>
      </c>
      <c r="C1743" s="124" t="s">
        <v>9358</v>
      </c>
      <c r="D1743" s="125" t="s">
        <v>11891</v>
      </c>
    </row>
    <row r="1744" spans="1:4" ht="13.5" x14ac:dyDescent="0.25">
      <c r="A1744" s="124" t="s">
        <v>2436</v>
      </c>
      <c r="B1744" s="124" t="s">
        <v>11892</v>
      </c>
      <c r="C1744" s="124" t="s">
        <v>9358</v>
      </c>
      <c r="D1744" s="125" t="s">
        <v>11893</v>
      </c>
    </row>
    <row r="1745" spans="1:4" ht="13.5" x14ac:dyDescent="0.25">
      <c r="A1745" s="124" t="s">
        <v>2437</v>
      </c>
      <c r="B1745" s="124" t="s">
        <v>11894</v>
      </c>
      <c r="C1745" s="124" t="s">
        <v>9358</v>
      </c>
      <c r="D1745" s="125" t="s">
        <v>11895</v>
      </c>
    </row>
    <row r="1746" spans="1:4" ht="13.5" x14ac:dyDescent="0.25">
      <c r="A1746" s="124" t="s">
        <v>2438</v>
      </c>
      <c r="B1746" s="124" t="s">
        <v>11896</v>
      </c>
      <c r="C1746" s="124" t="s">
        <v>9358</v>
      </c>
      <c r="D1746" s="125" t="s">
        <v>11897</v>
      </c>
    </row>
    <row r="1747" spans="1:4" ht="13.5" x14ac:dyDescent="0.25">
      <c r="A1747" s="124" t="s">
        <v>2440</v>
      </c>
      <c r="B1747" s="124" t="s">
        <v>11898</v>
      </c>
      <c r="C1747" s="124" t="s">
        <v>9358</v>
      </c>
      <c r="D1747" s="125" t="s">
        <v>9403</v>
      </c>
    </row>
    <row r="1748" spans="1:4" ht="13.5" x14ac:dyDescent="0.25">
      <c r="A1748" s="124" t="s">
        <v>2441</v>
      </c>
      <c r="B1748" s="124" t="s">
        <v>11899</v>
      </c>
      <c r="C1748" s="124" t="s">
        <v>9358</v>
      </c>
      <c r="D1748" s="125" t="s">
        <v>11767</v>
      </c>
    </row>
    <row r="1749" spans="1:4" ht="13.5" x14ac:dyDescent="0.25">
      <c r="A1749" s="124" t="s">
        <v>2442</v>
      </c>
      <c r="B1749" s="124" t="s">
        <v>11900</v>
      </c>
      <c r="C1749" s="124" t="s">
        <v>9358</v>
      </c>
      <c r="D1749" s="125" t="s">
        <v>7064</v>
      </c>
    </row>
    <row r="1750" spans="1:4" ht="13.5" x14ac:dyDescent="0.25">
      <c r="A1750" s="124" t="s">
        <v>2444</v>
      </c>
      <c r="B1750" s="124" t="s">
        <v>11901</v>
      </c>
      <c r="C1750" s="124" t="s">
        <v>9358</v>
      </c>
      <c r="D1750" s="125" t="s">
        <v>7133</v>
      </c>
    </row>
    <row r="1751" spans="1:4" ht="13.5" x14ac:dyDescent="0.25">
      <c r="A1751" s="124" t="s">
        <v>2445</v>
      </c>
      <c r="B1751" s="124" t="s">
        <v>11902</v>
      </c>
      <c r="C1751" s="124" t="s">
        <v>9358</v>
      </c>
      <c r="D1751" s="125" t="s">
        <v>11903</v>
      </c>
    </row>
    <row r="1752" spans="1:4" ht="13.5" x14ac:dyDescent="0.25">
      <c r="A1752" s="124" t="s">
        <v>2446</v>
      </c>
      <c r="B1752" s="124" t="s">
        <v>11904</v>
      </c>
      <c r="C1752" s="124" t="s">
        <v>9358</v>
      </c>
      <c r="D1752" s="125" t="s">
        <v>11905</v>
      </c>
    </row>
    <row r="1753" spans="1:4" ht="13.5" x14ac:dyDescent="0.25">
      <c r="A1753" s="124" t="s">
        <v>2448</v>
      </c>
      <c r="B1753" s="124" t="s">
        <v>11906</v>
      </c>
      <c r="C1753" s="124" t="s">
        <v>9358</v>
      </c>
      <c r="D1753" s="125" t="s">
        <v>11907</v>
      </c>
    </row>
    <row r="1754" spans="1:4" ht="13.5" x14ac:dyDescent="0.25">
      <c r="A1754" s="124" t="s">
        <v>2449</v>
      </c>
      <c r="B1754" s="124" t="s">
        <v>11908</v>
      </c>
      <c r="C1754" s="124" t="s">
        <v>9358</v>
      </c>
      <c r="D1754" s="125" t="s">
        <v>11909</v>
      </c>
    </row>
    <row r="1755" spans="1:4" ht="13.5" x14ac:dyDescent="0.25">
      <c r="A1755" s="124" t="s">
        <v>2450</v>
      </c>
      <c r="B1755" s="124" t="s">
        <v>11910</v>
      </c>
      <c r="C1755" s="124" t="s">
        <v>9358</v>
      </c>
      <c r="D1755" s="125" t="s">
        <v>11911</v>
      </c>
    </row>
    <row r="1756" spans="1:4" ht="13.5" x14ac:dyDescent="0.25">
      <c r="A1756" s="124" t="s">
        <v>2451</v>
      </c>
      <c r="B1756" s="124" t="s">
        <v>11912</v>
      </c>
      <c r="C1756" s="124" t="s">
        <v>9358</v>
      </c>
      <c r="D1756" s="125" t="s">
        <v>11913</v>
      </c>
    </row>
    <row r="1757" spans="1:4" ht="13.5" x14ac:dyDescent="0.25">
      <c r="A1757" s="124" t="s">
        <v>2452</v>
      </c>
      <c r="B1757" s="124" t="s">
        <v>11914</v>
      </c>
      <c r="C1757" s="124" t="s">
        <v>9358</v>
      </c>
      <c r="D1757" s="125" t="s">
        <v>11915</v>
      </c>
    </row>
    <row r="1758" spans="1:4" ht="13.5" x14ac:dyDescent="0.25">
      <c r="A1758" s="124" t="s">
        <v>2453</v>
      </c>
      <c r="B1758" s="124" t="s">
        <v>11916</v>
      </c>
      <c r="C1758" s="124" t="s">
        <v>9358</v>
      </c>
      <c r="D1758" s="125" t="s">
        <v>11917</v>
      </c>
    </row>
    <row r="1759" spans="1:4" ht="13.5" x14ac:dyDescent="0.25">
      <c r="A1759" s="124" t="s">
        <v>2454</v>
      </c>
      <c r="B1759" s="124" t="s">
        <v>11918</v>
      </c>
      <c r="C1759" s="124" t="s">
        <v>9358</v>
      </c>
      <c r="D1759" s="125" t="s">
        <v>11919</v>
      </c>
    </row>
    <row r="1760" spans="1:4" ht="13.5" x14ac:dyDescent="0.25">
      <c r="A1760" s="124" t="s">
        <v>2455</v>
      </c>
      <c r="B1760" s="124" t="s">
        <v>11920</v>
      </c>
      <c r="C1760" s="124" t="s">
        <v>9358</v>
      </c>
      <c r="D1760" s="125" t="s">
        <v>11921</v>
      </c>
    </row>
    <row r="1761" spans="1:4" ht="13.5" x14ac:dyDescent="0.25">
      <c r="A1761" s="124" t="s">
        <v>2456</v>
      </c>
      <c r="B1761" s="124" t="s">
        <v>11922</v>
      </c>
      <c r="C1761" s="124" t="s">
        <v>9358</v>
      </c>
      <c r="D1761" s="125" t="s">
        <v>11923</v>
      </c>
    </row>
    <row r="1762" spans="1:4" ht="13.5" x14ac:dyDescent="0.25">
      <c r="A1762" s="124" t="s">
        <v>2457</v>
      </c>
      <c r="B1762" s="124" t="s">
        <v>11924</v>
      </c>
      <c r="C1762" s="124" t="s">
        <v>9358</v>
      </c>
      <c r="D1762" s="125" t="s">
        <v>11925</v>
      </c>
    </row>
    <row r="1763" spans="1:4" ht="13.5" x14ac:dyDescent="0.25">
      <c r="A1763" s="124" t="s">
        <v>2458</v>
      </c>
      <c r="B1763" s="124" t="s">
        <v>11926</v>
      </c>
      <c r="C1763" s="124" t="s">
        <v>9358</v>
      </c>
      <c r="D1763" s="125" t="s">
        <v>11927</v>
      </c>
    </row>
    <row r="1764" spans="1:4" ht="13.5" x14ac:dyDescent="0.25">
      <c r="A1764" s="124" t="s">
        <v>2459</v>
      </c>
      <c r="B1764" s="124" t="s">
        <v>11928</v>
      </c>
      <c r="C1764" s="124" t="s">
        <v>9358</v>
      </c>
      <c r="D1764" s="125" t="s">
        <v>11929</v>
      </c>
    </row>
    <row r="1765" spans="1:4" ht="13.5" x14ac:dyDescent="0.25">
      <c r="A1765" s="124" t="s">
        <v>2460</v>
      </c>
      <c r="B1765" s="124" t="s">
        <v>11930</v>
      </c>
      <c r="C1765" s="124" t="s">
        <v>9358</v>
      </c>
      <c r="D1765" s="125" t="s">
        <v>11931</v>
      </c>
    </row>
    <row r="1766" spans="1:4" ht="13.5" x14ac:dyDescent="0.25">
      <c r="A1766" s="124" t="s">
        <v>2461</v>
      </c>
      <c r="B1766" s="124" t="s">
        <v>11932</v>
      </c>
      <c r="C1766" s="124" t="s">
        <v>9358</v>
      </c>
      <c r="D1766" s="125" t="s">
        <v>11933</v>
      </c>
    </row>
    <row r="1767" spans="1:4" ht="13.5" x14ac:dyDescent="0.25">
      <c r="A1767" s="124" t="s">
        <v>2462</v>
      </c>
      <c r="B1767" s="124" t="s">
        <v>11934</v>
      </c>
      <c r="C1767" s="124" t="s">
        <v>9358</v>
      </c>
      <c r="D1767" s="125" t="s">
        <v>11935</v>
      </c>
    </row>
    <row r="1768" spans="1:4" ht="13.5" x14ac:dyDescent="0.25">
      <c r="A1768" s="124" t="s">
        <v>2463</v>
      </c>
      <c r="B1768" s="124" t="s">
        <v>11936</v>
      </c>
      <c r="C1768" s="124" t="s">
        <v>9358</v>
      </c>
      <c r="D1768" s="125" t="s">
        <v>11937</v>
      </c>
    </row>
    <row r="1769" spans="1:4" ht="13.5" x14ac:dyDescent="0.25">
      <c r="A1769" s="124" t="s">
        <v>2464</v>
      </c>
      <c r="B1769" s="124" t="s">
        <v>11938</v>
      </c>
      <c r="C1769" s="124" t="s">
        <v>9358</v>
      </c>
      <c r="D1769" s="125" t="s">
        <v>11939</v>
      </c>
    </row>
    <row r="1770" spans="1:4" ht="13.5" x14ac:dyDescent="0.25">
      <c r="A1770" s="124" t="s">
        <v>2465</v>
      </c>
      <c r="B1770" s="124" t="s">
        <v>11940</v>
      </c>
      <c r="C1770" s="124" t="s">
        <v>9358</v>
      </c>
      <c r="D1770" s="125" t="s">
        <v>11941</v>
      </c>
    </row>
    <row r="1771" spans="1:4" ht="13.5" x14ac:dyDescent="0.25">
      <c r="A1771" s="124" t="s">
        <v>2466</v>
      </c>
      <c r="B1771" s="124" t="s">
        <v>11942</v>
      </c>
      <c r="C1771" s="124" t="s">
        <v>9358</v>
      </c>
      <c r="D1771" s="125" t="s">
        <v>11943</v>
      </c>
    </row>
    <row r="1772" spans="1:4" ht="13.5" x14ac:dyDescent="0.25">
      <c r="A1772" s="124" t="s">
        <v>2467</v>
      </c>
      <c r="B1772" s="124" t="s">
        <v>11944</v>
      </c>
      <c r="C1772" s="124" t="s">
        <v>9358</v>
      </c>
      <c r="D1772" s="125" t="s">
        <v>11945</v>
      </c>
    </row>
    <row r="1773" spans="1:4" ht="13.5" x14ac:dyDescent="0.25">
      <c r="A1773" s="124" t="s">
        <v>2468</v>
      </c>
      <c r="B1773" s="124" t="s">
        <v>11946</v>
      </c>
      <c r="C1773" s="124" t="s">
        <v>9358</v>
      </c>
      <c r="D1773" s="125" t="s">
        <v>11947</v>
      </c>
    </row>
    <row r="1774" spans="1:4" ht="13.5" x14ac:dyDescent="0.25">
      <c r="A1774" s="124" t="s">
        <v>2469</v>
      </c>
      <c r="B1774" s="124" t="s">
        <v>11948</v>
      </c>
      <c r="C1774" s="124" t="s">
        <v>9358</v>
      </c>
      <c r="D1774" s="125" t="s">
        <v>11949</v>
      </c>
    </row>
    <row r="1775" spans="1:4" ht="13.5" x14ac:dyDescent="0.25">
      <c r="A1775" s="124" t="s">
        <v>2470</v>
      </c>
      <c r="B1775" s="124" t="s">
        <v>11950</v>
      </c>
      <c r="C1775" s="124" t="s">
        <v>9358</v>
      </c>
      <c r="D1775" s="125" t="s">
        <v>11951</v>
      </c>
    </row>
    <row r="1776" spans="1:4" ht="13.5" x14ac:dyDescent="0.25">
      <c r="A1776" s="124" t="s">
        <v>2471</v>
      </c>
      <c r="B1776" s="124" t="s">
        <v>11952</v>
      </c>
      <c r="C1776" s="124" t="s">
        <v>9358</v>
      </c>
      <c r="D1776" s="125" t="s">
        <v>11953</v>
      </c>
    </row>
    <row r="1777" spans="1:4" ht="13.5" x14ac:dyDescent="0.25">
      <c r="A1777" s="124" t="s">
        <v>2472</v>
      </c>
      <c r="B1777" s="124" t="s">
        <v>11954</v>
      </c>
      <c r="C1777" s="124" t="s">
        <v>9617</v>
      </c>
      <c r="D1777" s="125" t="s">
        <v>11955</v>
      </c>
    </row>
    <row r="1778" spans="1:4" ht="13.5" x14ac:dyDescent="0.25">
      <c r="A1778" s="124" t="s">
        <v>2473</v>
      </c>
      <c r="B1778" s="124" t="s">
        <v>11956</v>
      </c>
      <c r="C1778" s="124" t="s">
        <v>9617</v>
      </c>
      <c r="D1778" s="125" t="s">
        <v>11957</v>
      </c>
    </row>
    <row r="1779" spans="1:4" ht="13.5" x14ac:dyDescent="0.25">
      <c r="A1779" s="124" t="s">
        <v>2474</v>
      </c>
      <c r="B1779" s="124" t="s">
        <v>11958</v>
      </c>
      <c r="C1779" s="124" t="s">
        <v>9617</v>
      </c>
      <c r="D1779" s="125" t="s">
        <v>11959</v>
      </c>
    </row>
    <row r="1780" spans="1:4" ht="13.5" x14ac:dyDescent="0.25">
      <c r="A1780" s="124" t="s">
        <v>2475</v>
      </c>
      <c r="B1780" s="124" t="s">
        <v>11960</v>
      </c>
      <c r="C1780" s="124" t="s">
        <v>9617</v>
      </c>
      <c r="D1780" s="125" t="s">
        <v>11959</v>
      </c>
    </row>
    <row r="1781" spans="1:4" ht="13.5" x14ac:dyDescent="0.25">
      <c r="A1781" s="124" t="s">
        <v>2476</v>
      </c>
      <c r="B1781" s="124" t="s">
        <v>11961</v>
      </c>
      <c r="C1781" s="124" t="s">
        <v>9617</v>
      </c>
      <c r="D1781" s="125" t="s">
        <v>11962</v>
      </c>
    </row>
    <row r="1782" spans="1:4" ht="13.5" x14ac:dyDescent="0.25">
      <c r="A1782" s="124" t="s">
        <v>2478</v>
      </c>
      <c r="B1782" s="124" t="s">
        <v>11963</v>
      </c>
      <c r="C1782" s="124" t="s">
        <v>9617</v>
      </c>
      <c r="D1782" s="125" t="s">
        <v>11964</v>
      </c>
    </row>
    <row r="1783" spans="1:4" ht="13.5" x14ac:dyDescent="0.25">
      <c r="A1783" s="124" t="s">
        <v>2479</v>
      </c>
      <c r="B1783" s="124" t="s">
        <v>11965</v>
      </c>
      <c r="C1783" s="124" t="s">
        <v>9617</v>
      </c>
      <c r="D1783" s="125" t="s">
        <v>11966</v>
      </c>
    </row>
    <row r="1784" spans="1:4" ht="13.5" x14ac:dyDescent="0.25">
      <c r="A1784" s="124" t="s">
        <v>2480</v>
      </c>
      <c r="B1784" s="124" t="s">
        <v>11967</v>
      </c>
      <c r="C1784" s="124" t="s">
        <v>9358</v>
      </c>
      <c r="D1784" s="125" t="s">
        <v>9509</v>
      </c>
    </row>
    <row r="1785" spans="1:4" ht="13.5" x14ac:dyDescent="0.25">
      <c r="A1785" s="124" t="s">
        <v>2481</v>
      </c>
      <c r="B1785" s="124" t="s">
        <v>11968</v>
      </c>
      <c r="C1785" s="124" t="s">
        <v>9358</v>
      </c>
      <c r="D1785" s="125" t="s">
        <v>4004</v>
      </c>
    </row>
    <row r="1786" spans="1:4" ht="13.5" x14ac:dyDescent="0.25">
      <c r="A1786" s="124" t="s">
        <v>2482</v>
      </c>
      <c r="B1786" s="124" t="s">
        <v>11969</v>
      </c>
      <c r="C1786" s="124" t="s">
        <v>9617</v>
      </c>
      <c r="D1786" s="125" t="s">
        <v>11970</v>
      </c>
    </row>
    <row r="1787" spans="1:4" ht="13.5" x14ac:dyDescent="0.25">
      <c r="A1787" s="124" t="s">
        <v>2483</v>
      </c>
      <c r="B1787" s="124" t="s">
        <v>11971</v>
      </c>
      <c r="C1787" s="124" t="s">
        <v>9617</v>
      </c>
      <c r="D1787" s="125" t="s">
        <v>11972</v>
      </c>
    </row>
    <row r="1788" spans="1:4" ht="13.5" x14ac:dyDescent="0.25">
      <c r="A1788" s="124" t="s">
        <v>2484</v>
      </c>
      <c r="B1788" s="124" t="s">
        <v>11973</v>
      </c>
      <c r="C1788" s="124" t="s">
        <v>9617</v>
      </c>
      <c r="D1788" s="125" t="s">
        <v>11974</v>
      </c>
    </row>
    <row r="1789" spans="1:4" ht="13.5" x14ac:dyDescent="0.25">
      <c r="A1789" s="124" t="s">
        <v>2485</v>
      </c>
      <c r="B1789" s="124" t="s">
        <v>11975</v>
      </c>
      <c r="C1789" s="124" t="s">
        <v>9226</v>
      </c>
      <c r="D1789" s="125" t="s">
        <v>11976</v>
      </c>
    </row>
    <row r="1790" spans="1:4" ht="13.5" x14ac:dyDescent="0.25">
      <c r="A1790" s="124" t="s">
        <v>2487</v>
      </c>
      <c r="B1790" s="124" t="s">
        <v>11977</v>
      </c>
      <c r="C1790" s="124" t="s">
        <v>9617</v>
      </c>
      <c r="D1790" s="125" t="s">
        <v>11978</v>
      </c>
    </row>
    <row r="1791" spans="1:4" ht="13.5" x14ac:dyDescent="0.25">
      <c r="A1791" s="124" t="s">
        <v>2488</v>
      </c>
      <c r="B1791" s="124" t="s">
        <v>11979</v>
      </c>
      <c r="C1791" s="124" t="s">
        <v>9617</v>
      </c>
      <c r="D1791" s="125" t="s">
        <v>11980</v>
      </c>
    </row>
    <row r="1792" spans="1:4" ht="13.5" x14ac:dyDescent="0.25">
      <c r="A1792" s="124" t="s">
        <v>2489</v>
      </c>
      <c r="B1792" s="124" t="s">
        <v>11981</v>
      </c>
      <c r="C1792" s="124" t="s">
        <v>9617</v>
      </c>
      <c r="D1792" s="125" t="s">
        <v>11982</v>
      </c>
    </row>
    <row r="1793" spans="1:4" ht="13.5" x14ac:dyDescent="0.25">
      <c r="A1793" s="124" t="s">
        <v>2490</v>
      </c>
      <c r="B1793" s="124" t="s">
        <v>11983</v>
      </c>
      <c r="C1793" s="124" t="s">
        <v>9617</v>
      </c>
      <c r="D1793" s="125" t="s">
        <v>11984</v>
      </c>
    </row>
    <row r="1794" spans="1:4" ht="13.5" x14ac:dyDescent="0.25">
      <c r="A1794" s="124" t="s">
        <v>2492</v>
      </c>
      <c r="B1794" s="124" t="s">
        <v>11985</v>
      </c>
      <c r="C1794" s="124" t="s">
        <v>9617</v>
      </c>
      <c r="D1794" s="125" t="s">
        <v>11986</v>
      </c>
    </row>
    <row r="1795" spans="1:4" ht="13.5" x14ac:dyDescent="0.25">
      <c r="A1795" s="124" t="s">
        <v>2493</v>
      </c>
      <c r="B1795" s="124" t="s">
        <v>11987</v>
      </c>
      <c r="C1795" s="124" t="s">
        <v>9617</v>
      </c>
      <c r="D1795" s="125" t="s">
        <v>11988</v>
      </c>
    </row>
    <row r="1796" spans="1:4" ht="13.5" x14ac:dyDescent="0.25">
      <c r="A1796" s="124" t="s">
        <v>2494</v>
      </c>
      <c r="B1796" s="124" t="s">
        <v>11989</v>
      </c>
      <c r="C1796" s="124" t="s">
        <v>9617</v>
      </c>
      <c r="D1796" s="125" t="s">
        <v>11990</v>
      </c>
    </row>
    <row r="1797" spans="1:4" ht="13.5" x14ac:dyDescent="0.25">
      <c r="A1797" s="124" t="s">
        <v>2495</v>
      </c>
      <c r="B1797" s="124" t="s">
        <v>11991</v>
      </c>
      <c r="C1797" s="124" t="s">
        <v>9617</v>
      </c>
      <c r="D1797" s="125" t="s">
        <v>11992</v>
      </c>
    </row>
    <row r="1798" spans="1:4" ht="13.5" x14ac:dyDescent="0.25">
      <c r="A1798" s="124" t="s">
        <v>11993</v>
      </c>
      <c r="B1798" s="124" t="s">
        <v>11994</v>
      </c>
      <c r="C1798" s="124" t="s">
        <v>9226</v>
      </c>
      <c r="D1798" s="125" t="s">
        <v>11995</v>
      </c>
    </row>
    <row r="1799" spans="1:4" ht="13.5" x14ac:dyDescent="0.25">
      <c r="A1799" s="124" t="s">
        <v>11996</v>
      </c>
      <c r="B1799" s="124" t="s">
        <v>11997</v>
      </c>
      <c r="C1799" s="124" t="s">
        <v>9226</v>
      </c>
      <c r="D1799" s="125" t="s">
        <v>11998</v>
      </c>
    </row>
    <row r="1800" spans="1:4" ht="13.5" x14ac:dyDescent="0.25">
      <c r="A1800" s="124" t="s">
        <v>11999</v>
      </c>
      <c r="B1800" s="124" t="s">
        <v>12000</v>
      </c>
      <c r="C1800" s="124" t="s">
        <v>9226</v>
      </c>
      <c r="D1800" s="125" t="s">
        <v>12001</v>
      </c>
    </row>
    <row r="1801" spans="1:4" ht="13.5" x14ac:dyDescent="0.25">
      <c r="A1801" s="124" t="s">
        <v>12002</v>
      </c>
      <c r="B1801" s="124" t="s">
        <v>12003</v>
      </c>
      <c r="C1801" s="124" t="s">
        <v>9226</v>
      </c>
      <c r="D1801" s="125" t="s">
        <v>7479</v>
      </c>
    </row>
    <row r="1802" spans="1:4" ht="13.5" x14ac:dyDescent="0.25">
      <c r="A1802" s="124" t="s">
        <v>12004</v>
      </c>
      <c r="B1802" s="124" t="s">
        <v>12005</v>
      </c>
      <c r="C1802" s="124" t="s">
        <v>9226</v>
      </c>
      <c r="D1802" s="125" t="s">
        <v>12006</v>
      </c>
    </row>
    <row r="1803" spans="1:4" ht="13.5" x14ac:dyDescent="0.25">
      <c r="A1803" s="124" t="s">
        <v>12007</v>
      </c>
      <c r="B1803" s="124" t="s">
        <v>12008</v>
      </c>
      <c r="C1803" s="124" t="s">
        <v>9617</v>
      </c>
      <c r="D1803" s="125" t="s">
        <v>12009</v>
      </c>
    </row>
    <row r="1804" spans="1:4" ht="13.5" x14ac:dyDescent="0.25">
      <c r="A1804" s="124" t="s">
        <v>12010</v>
      </c>
      <c r="B1804" s="124" t="s">
        <v>12011</v>
      </c>
      <c r="C1804" s="124" t="s">
        <v>9617</v>
      </c>
      <c r="D1804" s="125" t="s">
        <v>12012</v>
      </c>
    </row>
    <row r="1805" spans="1:4" ht="13.5" x14ac:dyDescent="0.25">
      <c r="A1805" s="124" t="s">
        <v>2496</v>
      </c>
      <c r="B1805" s="124" t="s">
        <v>12013</v>
      </c>
      <c r="C1805" s="124" t="s">
        <v>9226</v>
      </c>
      <c r="D1805" s="125" t="s">
        <v>12014</v>
      </c>
    </row>
    <row r="1806" spans="1:4" ht="13.5" x14ac:dyDescent="0.25">
      <c r="A1806" s="124" t="s">
        <v>2497</v>
      </c>
      <c r="B1806" s="124" t="s">
        <v>12015</v>
      </c>
      <c r="C1806" s="124" t="s">
        <v>9226</v>
      </c>
      <c r="D1806" s="125" t="s">
        <v>12016</v>
      </c>
    </row>
    <row r="1807" spans="1:4" ht="13.5" x14ac:dyDescent="0.25">
      <c r="A1807" s="124" t="s">
        <v>2498</v>
      </c>
      <c r="B1807" s="124" t="s">
        <v>12017</v>
      </c>
      <c r="C1807" s="124" t="s">
        <v>9617</v>
      </c>
      <c r="D1807" s="125" t="s">
        <v>12018</v>
      </c>
    </row>
    <row r="1808" spans="1:4" ht="13.5" x14ac:dyDescent="0.25">
      <c r="A1808" s="124" t="s">
        <v>2499</v>
      </c>
      <c r="B1808" s="124" t="s">
        <v>12019</v>
      </c>
      <c r="C1808" s="124" t="s">
        <v>9358</v>
      </c>
      <c r="D1808" s="125" t="s">
        <v>12020</v>
      </c>
    </row>
    <row r="1809" spans="1:4" ht="13.5" x14ac:dyDescent="0.25">
      <c r="A1809" s="124" t="s">
        <v>2500</v>
      </c>
      <c r="B1809" s="124" t="s">
        <v>12021</v>
      </c>
      <c r="C1809" s="124" t="s">
        <v>9617</v>
      </c>
      <c r="D1809" s="125" t="s">
        <v>12022</v>
      </c>
    </row>
    <row r="1810" spans="1:4" ht="13.5" x14ac:dyDescent="0.25">
      <c r="A1810" s="124" t="s">
        <v>2501</v>
      </c>
      <c r="B1810" s="124" t="s">
        <v>12023</v>
      </c>
      <c r="C1810" s="124" t="s">
        <v>9617</v>
      </c>
      <c r="D1810" s="125" t="s">
        <v>12024</v>
      </c>
    </row>
    <row r="1811" spans="1:4" ht="13.5" x14ac:dyDescent="0.25">
      <c r="A1811" s="124" t="s">
        <v>2502</v>
      </c>
      <c r="B1811" s="124" t="s">
        <v>12025</v>
      </c>
      <c r="C1811" s="124" t="s">
        <v>9358</v>
      </c>
      <c r="D1811" s="125" t="s">
        <v>12026</v>
      </c>
    </row>
    <row r="1812" spans="1:4" ht="13.5" x14ac:dyDescent="0.25">
      <c r="A1812" s="124" t="s">
        <v>2503</v>
      </c>
      <c r="B1812" s="124" t="s">
        <v>12027</v>
      </c>
      <c r="C1812" s="124" t="s">
        <v>9358</v>
      </c>
      <c r="D1812" s="125" t="s">
        <v>12028</v>
      </c>
    </row>
    <row r="1813" spans="1:4" ht="13.5" x14ac:dyDescent="0.25">
      <c r="A1813" s="124" t="s">
        <v>2504</v>
      </c>
      <c r="B1813" s="124" t="s">
        <v>12029</v>
      </c>
      <c r="C1813" s="124" t="s">
        <v>9358</v>
      </c>
      <c r="D1813" s="125" t="s">
        <v>12030</v>
      </c>
    </row>
    <row r="1814" spans="1:4" ht="13.5" x14ac:dyDescent="0.25">
      <c r="A1814" s="124" t="s">
        <v>2505</v>
      </c>
      <c r="B1814" s="124" t="s">
        <v>12031</v>
      </c>
      <c r="C1814" s="124" t="s">
        <v>9358</v>
      </c>
      <c r="D1814" s="125" t="s">
        <v>12032</v>
      </c>
    </row>
    <row r="1815" spans="1:4" ht="13.5" x14ac:dyDescent="0.25">
      <c r="A1815" s="124" t="s">
        <v>2506</v>
      </c>
      <c r="B1815" s="124" t="s">
        <v>12033</v>
      </c>
      <c r="C1815" s="124" t="s">
        <v>9358</v>
      </c>
      <c r="D1815" s="125" t="s">
        <v>12034</v>
      </c>
    </row>
    <row r="1816" spans="1:4" ht="13.5" x14ac:dyDescent="0.25">
      <c r="A1816" s="124" t="s">
        <v>2507</v>
      </c>
      <c r="B1816" s="124" t="s">
        <v>12035</v>
      </c>
      <c r="C1816" s="124" t="s">
        <v>9358</v>
      </c>
      <c r="D1816" s="125" t="s">
        <v>12036</v>
      </c>
    </row>
    <row r="1817" spans="1:4" ht="13.5" x14ac:dyDescent="0.25">
      <c r="A1817" s="124" t="s">
        <v>2508</v>
      </c>
      <c r="B1817" s="124" t="s">
        <v>12037</v>
      </c>
      <c r="C1817" s="124" t="s">
        <v>9358</v>
      </c>
      <c r="D1817" s="125" t="s">
        <v>8957</v>
      </c>
    </row>
    <row r="1818" spans="1:4" ht="13.5" x14ac:dyDescent="0.25">
      <c r="A1818" s="124" t="s">
        <v>2510</v>
      </c>
      <c r="B1818" s="124" t="s">
        <v>12038</v>
      </c>
      <c r="C1818" s="124" t="s">
        <v>9358</v>
      </c>
      <c r="D1818" s="125" t="s">
        <v>6610</v>
      </c>
    </row>
    <row r="1819" spans="1:4" ht="13.5" x14ac:dyDescent="0.25">
      <c r="A1819" s="124" t="s">
        <v>2511</v>
      </c>
      <c r="B1819" s="124" t="s">
        <v>12039</v>
      </c>
      <c r="C1819" s="124" t="s">
        <v>9358</v>
      </c>
      <c r="D1819" s="125" t="s">
        <v>12040</v>
      </c>
    </row>
    <row r="1820" spans="1:4" ht="13.5" x14ac:dyDescent="0.25">
      <c r="A1820" s="124" t="s">
        <v>2512</v>
      </c>
      <c r="B1820" s="124" t="s">
        <v>12041</v>
      </c>
      <c r="C1820" s="124" t="s">
        <v>9358</v>
      </c>
      <c r="D1820" s="125" t="s">
        <v>12042</v>
      </c>
    </row>
    <row r="1821" spans="1:4" ht="13.5" x14ac:dyDescent="0.25">
      <c r="A1821" s="124" t="s">
        <v>2513</v>
      </c>
      <c r="B1821" s="124" t="s">
        <v>12043</v>
      </c>
      <c r="C1821" s="124" t="s">
        <v>9358</v>
      </c>
      <c r="D1821" s="125" t="s">
        <v>12044</v>
      </c>
    </row>
    <row r="1822" spans="1:4" ht="13.5" x14ac:dyDescent="0.25">
      <c r="A1822" s="124" t="s">
        <v>2514</v>
      </c>
      <c r="B1822" s="124" t="s">
        <v>12045</v>
      </c>
      <c r="C1822" s="124" t="s">
        <v>9358</v>
      </c>
      <c r="D1822" s="125" t="s">
        <v>12046</v>
      </c>
    </row>
    <row r="1823" spans="1:4" ht="13.5" x14ac:dyDescent="0.25">
      <c r="A1823" s="124" t="s">
        <v>2516</v>
      </c>
      <c r="B1823" s="124" t="s">
        <v>12047</v>
      </c>
      <c r="C1823" s="124" t="s">
        <v>9358</v>
      </c>
      <c r="D1823" s="125" t="s">
        <v>12048</v>
      </c>
    </row>
    <row r="1824" spans="1:4" ht="13.5" x14ac:dyDescent="0.25">
      <c r="A1824" s="124" t="s">
        <v>2517</v>
      </c>
      <c r="B1824" s="124" t="s">
        <v>12049</v>
      </c>
      <c r="C1824" s="124" t="s">
        <v>9617</v>
      </c>
      <c r="D1824" s="125" t="s">
        <v>12050</v>
      </c>
    </row>
    <row r="1825" spans="1:4" ht="13.5" x14ac:dyDescent="0.25">
      <c r="A1825" s="124" t="s">
        <v>2518</v>
      </c>
      <c r="B1825" s="124" t="s">
        <v>12051</v>
      </c>
      <c r="C1825" s="124" t="s">
        <v>9617</v>
      </c>
      <c r="D1825" s="125" t="s">
        <v>12052</v>
      </c>
    </row>
    <row r="1826" spans="1:4" ht="13.5" x14ac:dyDescent="0.25">
      <c r="A1826" s="124" t="s">
        <v>2519</v>
      </c>
      <c r="B1826" s="124" t="s">
        <v>12053</v>
      </c>
      <c r="C1826" s="124" t="s">
        <v>9617</v>
      </c>
      <c r="D1826" s="125" t="s">
        <v>12054</v>
      </c>
    </row>
    <row r="1827" spans="1:4" ht="13.5" x14ac:dyDescent="0.25">
      <c r="A1827" s="124" t="s">
        <v>2521</v>
      </c>
      <c r="B1827" s="124" t="s">
        <v>12055</v>
      </c>
      <c r="C1827" s="124" t="s">
        <v>9617</v>
      </c>
      <c r="D1827" s="125" t="s">
        <v>12056</v>
      </c>
    </row>
    <row r="1828" spans="1:4" ht="13.5" x14ac:dyDescent="0.25">
      <c r="A1828" s="124" t="s">
        <v>2522</v>
      </c>
      <c r="B1828" s="124" t="s">
        <v>12057</v>
      </c>
      <c r="C1828" s="124" t="s">
        <v>9617</v>
      </c>
      <c r="D1828" s="125" t="s">
        <v>12058</v>
      </c>
    </row>
    <row r="1829" spans="1:4" ht="13.5" x14ac:dyDescent="0.25">
      <c r="A1829" s="124" t="s">
        <v>2523</v>
      </c>
      <c r="B1829" s="124" t="s">
        <v>12059</v>
      </c>
      <c r="C1829" s="124" t="s">
        <v>9617</v>
      </c>
      <c r="D1829" s="125" t="s">
        <v>12060</v>
      </c>
    </row>
    <row r="1830" spans="1:4" ht="13.5" x14ac:dyDescent="0.25">
      <c r="A1830" s="124" t="s">
        <v>2524</v>
      </c>
      <c r="B1830" s="124" t="s">
        <v>12061</v>
      </c>
      <c r="C1830" s="124" t="s">
        <v>9617</v>
      </c>
      <c r="D1830" s="125" t="s">
        <v>12062</v>
      </c>
    </row>
    <row r="1831" spans="1:4" ht="13.5" x14ac:dyDescent="0.25">
      <c r="A1831" s="124" t="s">
        <v>2525</v>
      </c>
      <c r="B1831" s="124" t="s">
        <v>12063</v>
      </c>
      <c r="C1831" s="124" t="s">
        <v>9358</v>
      </c>
      <c r="D1831" s="125" t="s">
        <v>12064</v>
      </c>
    </row>
    <row r="1832" spans="1:4" ht="13.5" x14ac:dyDescent="0.25">
      <c r="A1832" s="124" t="s">
        <v>2526</v>
      </c>
      <c r="B1832" s="124" t="s">
        <v>12065</v>
      </c>
      <c r="C1832" s="124" t="s">
        <v>9617</v>
      </c>
      <c r="D1832" s="125" t="s">
        <v>12066</v>
      </c>
    </row>
    <row r="1833" spans="1:4" ht="13.5" x14ac:dyDescent="0.25">
      <c r="A1833" s="124" t="s">
        <v>2527</v>
      </c>
      <c r="B1833" s="124" t="s">
        <v>12067</v>
      </c>
      <c r="C1833" s="124" t="s">
        <v>9617</v>
      </c>
      <c r="D1833" s="125" t="s">
        <v>12068</v>
      </c>
    </row>
    <row r="1834" spans="1:4" ht="13.5" x14ac:dyDescent="0.25">
      <c r="A1834" s="124" t="s">
        <v>2528</v>
      </c>
      <c r="B1834" s="124" t="s">
        <v>12069</v>
      </c>
      <c r="C1834" s="124" t="s">
        <v>9617</v>
      </c>
      <c r="D1834" s="125" t="s">
        <v>12070</v>
      </c>
    </row>
    <row r="1835" spans="1:4" ht="13.5" x14ac:dyDescent="0.25">
      <c r="A1835" s="124" t="s">
        <v>2529</v>
      </c>
      <c r="B1835" s="124" t="s">
        <v>12071</v>
      </c>
      <c r="C1835" s="124" t="s">
        <v>9617</v>
      </c>
      <c r="D1835" s="125" t="s">
        <v>12072</v>
      </c>
    </row>
    <row r="1836" spans="1:4" ht="13.5" x14ac:dyDescent="0.25">
      <c r="A1836" s="124" t="s">
        <v>2530</v>
      </c>
      <c r="B1836" s="124" t="s">
        <v>12073</v>
      </c>
      <c r="C1836" s="124" t="s">
        <v>9617</v>
      </c>
      <c r="D1836" s="125" t="s">
        <v>12074</v>
      </c>
    </row>
    <row r="1837" spans="1:4" ht="13.5" x14ac:dyDescent="0.25">
      <c r="A1837" s="124" t="s">
        <v>2531</v>
      </c>
      <c r="B1837" s="124" t="s">
        <v>12075</v>
      </c>
      <c r="C1837" s="124" t="s">
        <v>9617</v>
      </c>
      <c r="D1837" s="125" t="s">
        <v>12076</v>
      </c>
    </row>
    <row r="1838" spans="1:4" ht="13.5" x14ac:dyDescent="0.25">
      <c r="A1838" s="124" t="s">
        <v>2533</v>
      </c>
      <c r="B1838" s="124" t="s">
        <v>12077</v>
      </c>
      <c r="C1838" s="124" t="s">
        <v>9617</v>
      </c>
      <c r="D1838" s="125" t="s">
        <v>12078</v>
      </c>
    </row>
    <row r="1839" spans="1:4" ht="13.5" x14ac:dyDescent="0.25">
      <c r="A1839" s="124" t="s">
        <v>2534</v>
      </c>
      <c r="B1839" s="124" t="s">
        <v>12079</v>
      </c>
      <c r="C1839" s="124" t="s">
        <v>9617</v>
      </c>
      <c r="D1839" s="125" t="s">
        <v>12080</v>
      </c>
    </row>
    <row r="1840" spans="1:4" ht="13.5" x14ac:dyDescent="0.25">
      <c r="A1840" s="124" t="s">
        <v>2535</v>
      </c>
      <c r="B1840" s="124" t="s">
        <v>12081</v>
      </c>
      <c r="C1840" s="124" t="s">
        <v>9617</v>
      </c>
      <c r="D1840" s="125" t="s">
        <v>12082</v>
      </c>
    </row>
    <row r="1841" spans="1:4" ht="13.5" x14ac:dyDescent="0.25">
      <c r="A1841" s="124" t="s">
        <v>2536</v>
      </c>
      <c r="B1841" s="124" t="s">
        <v>12083</v>
      </c>
      <c r="C1841" s="124" t="s">
        <v>9617</v>
      </c>
      <c r="D1841" s="125" t="s">
        <v>12084</v>
      </c>
    </row>
    <row r="1842" spans="1:4" ht="13.5" x14ac:dyDescent="0.25">
      <c r="A1842" s="124" t="s">
        <v>2537</v>
      </c>
      <c r="B1842" s="124" t="s">
        <v>12085</v>
      </c>
      <c r="C1842" s="124" t="s">
        <v>9617</v>
      </c>
      <c r="D1842" s="125" t="s">
        <v>12086</v>
      </c>
    </row>
    <row r="1843" spans="1:4" ht="13.5" x14ac:dyDescent="0.25">
      <c r="A1843" s="124" t="s">
        <v>2538</v>
      </c>
      <c r="B1843" s="124" t="s">
        <v>12087</v>
      </c>
      <c r="C1843" s="124" t="s">
        <v>9358</v>
      </c>
      <c r="D1843" s="125" t="s">
        <v>12088</v>
      </c>
    </row>
    <row r="1844" spans="1:4" ht="13.5" x14ac:dyDescent="0.25">
      <c r="A1844" s="124" t="s">
        <v>2539</v>
      </c>
      <c r="B1844" s="124" t="s">
        <v>12089</v>
      </c>
      <c r="C1844" s="124" t="s">
        <v>9358</v>
      </c>
      <c r="D1844" s="125" t="s">
        <v>12090</v>
      </c>
    </row>
    <row r="1845" spans="1:4" ht="13.5" x14ac:dyDescent="0.25">
      <c r="A1845" s="124" t="s">
        <v>2540</v>
      </c>
      <c r="B1845" s="124" t="s">
        <v>12091</v>
      </c>
      <c r="C1845" s="124" t="s">
        <v>9617</v>
      </c>
      <c r="D1845" s="125" t="s">
        <v>12092</v>
      </c>
    </row>
    <row r="1846" spans="1:4" ht="13.5" x14ac:dyDescent="0.25">
      <c r="A1846" s="124" t="s">
        <v>2541</v>
      </c>
      <c r="B1846" s="124" t="s">
        <v>12093</v>
      </c>
      <c r="C1846" s="124" t="s">
        <v>9617</v>
      </c>
      <c r="D1846" s="125" t="s">
        <v>12094</v>
      </c>
    </row>
    <row r="1847" spans="1:4" ht="13.5" x14ac:dyDescent="0.25">
      <c r="A1847" s="124" t="s">
        <v>2542</v>
      </c>
      <c r="B1847" s="124" t="s">
        <v>12095</v>
      </c>
      <c r="C1847" s="124" t="s">
        <v>9617</v>
      </c>
      <c r="D1847" s="125" t="s">
        <v>12096</v>
      </c>
    </row>
    <row r="1848" spans="1:4" ht="13.5" x14ac:dyDescent="0.25">
      <c r="A1848" s="124" t="s">
        <v>2543</v>
      </c>
      <c r="B1848" s="124" t="s">
        <v>12097</v>
      </c>
      <c r="C1848" s="124" t="s">
        <v>9617</v>
      </c>
      <c r="D1848" s="125" t="s">
        <v>12098</v>
      </c>
    </row>
    <row r="1849" spans="1:4" ht="13.5" x14ac:dyDescent="0.25">
      <c r="A1849" s="124" t="s">
        <v>2544</v>
      </c>
      <c r="B1849" s="124" t="s">
        <v>12099</v>
      </c>
      <c r="C1849" s="124" t="s">
        <v>9617</v>
      </c>
      <c r="D1849" s="125" t="s">
        <v>12100</v>
      </c>
    </row>
    <row r="1850" spans="1:4" ht="13.5" x14ac:dyDescent="0.25">
      <c r="A1850" s="124" t="s">
        <v>2545</v>
      </c>
      <c r="B1850" s="124" t="s">
        <v>12101</v>
      </c>
      <c r="C1850" s="124" t="s">
        <v>9617</v>
      </c>
      <c r="D1850" s="125" t="s">
        <v>12102</v>
      </c>
    </row>
    <row r="1851" spans="1:4" ht="13.5" x14ac:dyDescent="0.25">
      <c r="A1851" s="124" t="s">
        <v>2546</v>
      </c>
      <c r="B1851" s="124" t="s">
        <v>12103</v>
      </c>
      <c r="C1851" s="124" t="s">
        <v>9617</v>
      </c>
      <c r="D1851" s="125" t="s">
        <v>12104</v>
      </c>
    </row>
    <row r="1852" spans="1:4" ht="13.5" x14ac:dyDescent="0.25">
      <c r="A1852" s="124" t="s">
        <v>2547</v>
      </c>
      <c r="B1852" s="124" t="s">
        <v>12105</v>
      </c>
      <c r="C1852" s="124" t="s">
        <v>9617</v>
      </c>
      <c r="D1852" s="125" t="s">
        <v>12106</v>
      </c>
    </row>
    <row r="1853" spans="1:4" ht="13.5" x14ac:dyDescent="0.25">
      <c r="A1853" s="124" t="s">
        <v>2548</v>
      </c>
      <c r="B1853" s="124" t="s">
        <v>12107</v>
      </c>
      <c r="C1853" s="124" t="s">
        <v>9617</v>
      </c>
      <c r="D1853" s="125" t="s">
        <v>12108</v>
      </c>
    </row>
    <row r="1854" spans="1:4" ht="13.5" x14ac:dyDescent="0.25">
      <c r="A1854" s="124" t="s">
        <v>2549</v>
      </c>
      <c r="B1854" s="124" t="s">
        <v>12109</v>
      </c>
      <c r="C1854" s="124" t="s">
        <v>9617</v>
      </c>
      <c r="D1854" s="125" t="s">
        <v>12110</v>
      </c>
    </row>
    <row r="1855" spans="1:4" ht="13.5" x14ac:dyDescent="0.25">
      <c r="A1855" s="124" t="s">
        <v>2550</v>
      </c>
      <c r="B1855" s="124" t="s">
        <v>12111</v>
      </c>
      <c r="C1855" s="124" t="s">
        <v>9617</v>
      </c>
      <c r="D1855" s="125" t="s">
        <v>12112</v>
      </c>
    </row>
    <row r="1856" spans="1:4" ht="13.5" x14ac:dyDescent="0.25">
      <c r="A1856" s="124" t="s">
        <v>2551</v>
      </c>
      <c r="B1856" s="124" t="s">
        <v>12113</v>
      </c>
      <c r="C1856" s="124" t="s">
        <v>9617</v>
      </c>
      <c r="D1856" s="125" t="s">
        <v>12114</v>
      </c>
    </row>
    <row r="1857" spans="1:4" ht="13.5" x14ac:dyDescent="0.25">
      <c r="A1857" s="124" t="s">
        <v>2552</v>
      </c>
      <c r="B1857" s="124" t="s">
        <v>12115</v>
      </c>
      <c r="C1857" s="124" t="s">
        <v>9617</v>
      </c>
      <c r="D1857" s="125" t="s">
        <v>12116</v>
      </c>
    </row>
    <row r="1858" spans="1:4" ht="13.5" x14ac:dyDescent="0.25">
      <c r="A1858" s="124" t="s">
        <v>2553</v>
      </c>
      <c r="B1858" s="124" t="s">
        <v>12117</v>
      </c>
      <c r="C1858" s="124" t="s">
        <v>9617</v>
      </c>
      <c r="D1858" s="125" t="s">
        <v>12118</v>
      </c>
    </row>
    <row r="1859" spans="1:4" ht="13.5" x14ac:dyDescent="0.25">
      <c r="A1859" s="124" t="s">
        <v>2554</v>
      </c>
      <c r="B1859" s="124" t="s">
        <v>12119</v>
      </c>
      <c r="C1859" s="124" t="s">
        <v>9617</v>
      </c>
      <c r="D1859" s="125" t="s">
        <v>12120</v>
      </c>
    </row>
    <row r="1860" spans="1:4" ht="13.5" x14ac:dyDescent="0.25">
      <c r="A1860" s="124" t="s">
        <v>2555</v>
      </c>
      <c r="B1860" s="124" t="s">
        <v>12121</v>
      </c>
      <c r="C1860" s="124" t="s">
        <v>9617</v>
      </c>
      <c r="D1860" s="125" t="s">
        <v>12122</v>
      </c>
    </row>
    <row r="1861" spans="1:4" ht="13.5" x14ac:dyDescent="0.25">
      <c r="A1861" s="124" t="s">
        <v>2556</v>
      </c>
      <c r="B1861" s="124" t="s">
        <v>12123</v>
      </c>
      <c r="C1861" s="124" t="s">
        <v>9226</v>
      </c>
      <c r="D1861" s="125" t="s">
        <v>12124</v>
      </c>
    </row>
    <row r="1862" spans="1:4" ht="13.5" x14ac:dyDescent="0.25">
      <c r="A1862" s="124" t="s">
        <v>2558</v>
      </c>
      <c r="B1862" s="124" t="s">
        <v>12125</v>
      </c>
      <c r="C1862" s="124" t="s">
        <v>9226</v>
      </c>
      <c r="D1862" s="125" t="s">
        <v>12126</v>
      </c>
    </row>
    <row r="1863" spans="1:4" ht="13.5" x14ac:dyDescent="0.25">
      <c r="A1863" s="124" t="s">
        <v>2559</v>
      </c>
      <c r="B1863" s="124" t="s">
        <v>12127</v>
      </c>
      <c r="C1863" s="124" t="s">
        <v>9226</v>
      </c>
      <c r="D1863" s="125" t="s">
        <v>8478</v>
      </c>
    </row>
    <row r="1864" spans="1:4" ht="13.5" x14ac:dyDescent="0.25">
      <c r="A1864" s="124" t="s">
        <v>2561</v>
      </c>
      <c r="B1864" s="124" t="s">
        <v>12128</v>
      </c>
      <c r="C1864" s="124" t="s">
        <v>9226</v>
      </c>
      <c r="D1864" s="125" t="s">
        <v>12129</v>
      </c>
    </row>
    <row r="1865" spans="1:4" ht="13.5" x14ac:dyDescent="0.25">
      <c r="A1865" s="124" t="s">
        <v>2563</v>
      </c>
      <c r="B1865" s="124" t="s">
        <v>12130</v>
      </c>
      <c r="C1865" s="124" t="s">
        <v>11142</v>
      </c>
      <c r="D1865" s="125" t="s">
        <v>12131</v>
      </c>
    </row>
    <row r="1866" spans="1:4" ht="13.5" x14ac:dyDescent="0.25">
      <c r="A1866" s="124" t="s">
        <v>2564</v>
      </c>
      <c r="B1866" s="124" t="s">
        <v>12132</v>
      </c>
      <c r="C1866" s="124" t="s">
        <v>11142</v>
      </c>
      <c r="D1866" s="125" t="s">
        <v>12133</v>
      </c>
    </row>
    <row r="1867" spans="1:4" ht="13.5" x14ac:dyDescent="0.25">
      <c r="A1867" s="124" t="s">
        <v>2565</v>
      </c>
      <c r="B1867" s="124" t="s">
        <v>12134</v>
      </c>
      <c r="C1867" s="124" t="s">
        <v>11142</v>
      </c>
      <c r="D1867" s="125" t="s">
        <v>12135</v>
      </c>
    </row>
    <row r="1868" spans="1:4" ht="13.5" x14ac:dyDescent="0.25">
      <c r="A1868" s="124" t="s">
        <v>2566</v>
      </c>
      <c r="B1868" s="124" t="s">
        <v>12136</v>
      </c>
      <c r="C1868" s="124" t="s">
        <v>11142</v>
      </c>
      <c r="D1868" s="125" t="s">
        <v>12137</v>
      </c>
    </row>
    <row r="1869" spans="1:4" ht="13.5" x14ac:dyDescent="0.25">
      <c r="A1869" s="124" t="s">
        <v>2567</v>
      </c>
      <c r="B1869" s="124" t="s">
        <v>12138</v>
      </c>
      <c r="C1869" s="124" t="s">
        <v>11142</v>
      </c>
      <c r="D1869" s="125" t="s">
        <v>12139</v>
      </c>
    </row>
    <row r="1870" spans="1:4" ht="13.5" x14ac:dyDescent="0.25">
      <c r="A1870" s="124" t="s">
        <v>2568</v>
      </c>
      <c r="B1870" s="124" t="s">
        <v>12140</v>
      </c>
      <c r="C1870" s="124" t="s">
        <v>11142</v>
      </c>
      <c r="D1870" s="125" t="s">
        <v>12141</v>
      </c>
    </row>
    <row r="1871" spans="1:4" ht="13.5" x14ac:dyDescent="0.25">
      <c r="A1871" s="124" t="s">
        <v>2569</v>
      </c>
      <c r="B1871" s="124" t="s">
        <v>12142</v>
      </c>
      <c r="C1871" s="124" t="s">
        <v>11142</v>
      </c>
      <c r="D1871" s="125" t="s">
        <v>12143</v>
      </c>
    </row>
    <row r="1872" spans="1:4" ht="13.5" x14ac:dyDescent="0.25">
      <c r="A1872" s="124" t="s">
        <v>2570</v>
      </c>
      <c r="B1872" s="124" t="s">
        <v>12144</v>
      </c>
      <c r="C1872" s="124" t="s">
        <v>11142</v>
      </c>
      <c r="D1872" s="125" t="s">
        <v>12145</v>
      </c>
    </row>
    <row r="1873" spans="1:4" ht="13.5" x14ac:dyDescent="0.25">
      <c r="A1873" s="124" t="s">
        <v>2571</v>
      </c>
      <c r="B1873" s="124" t="s">
        <v>12146</v>
      </c>
      <c r="C1873" s="124" t="s">
        <v>11142</v>
      </c>
      <c r="D1873" s="125" t="s">
        <v>12147</v>
      </c>
    </row>
    <row r="1874" spans="1:4" ht="13.5" x14ac:dyDescent="0.25">
      <c r="A1874" s="124" t="s">
        <v>2572</v>
      </c>
      <c r="B1874" s="124" t="s">
        <v>12148</v>
      </c>
      <c r="C1874" s="124" t="s">
        <v>11142</v>
      </c>
      <c r="D1874" s="125" t="s">
        <v>12149</v>
      </c>
    </row>
    <row r="1875" spans="1:4" ht="13.5" x14ac:dyDescent="0.25">
      <c r="A1875" s="124" t="s">
        <v>2573</v>
      </c>
      <c r="B1875" s="124" t="s">
        <v>12150</v>
      </c>
      <c r="C1875" s="124" t="s">
        <v>11142</v>
      </c>
      <c r="D1875" s="125" t="s">
        <v>12151</v>
      </c>
    </row>
    <row r="1876" spans="1:4" ht="13.5" x14ac:dyDescent="0.25">
      <c r="A1876" s="124" t="s">
        <v>2574</v>
      </c>
      <c r="B1876" s="124" t="s">
        <v>12152</v>
      </c>
      <c r="C1876" s="124" t="s">
        <v>11142</v>
      </c>
      <c r="D1876" s="125" t="s">
        <v>12153</v>
      </c>
    </row>
    <row r="1877" spans="1:4" ht="13.5" x14ac:dyDescent="0.25">
      <c r="A1877" s="124" t="s">
        <v>2575</v>
      </c>
      <c r="B1877" s="124" t="s">
        <v>12154</v>
      </c>
      <c r="C1877" s="124" t="s">
        <v>11142</v>
      </c>
      <c r="D1877" s="125" t="s">
        <v>12155</v>
      </c>
    </row>
    <row r="1878" spans="1:4" ht="13.5" x14ac:dyDescent="0.25">
      <c r="A1878" s="124" t="s">
        <v>2576</v>
      </c>
      <c r="B1878" s="124" t="s">
        <v>12156</v>
      </c>
      <c r="C1878" s="124" t="s">
        <v>11142</v>
      </c>
      <c r="D1878" s="125" t="s">
        <v>12157</v>
      </c>
    </row>
    <row r="1879" spans="1:4" ht="13.5" x14ac:dyDescent="0.25">
      <c r="A1879" s="124" t="s">
        <v>2577</v>
      </c>
      <c r="B1879" s="124" t="s">
        <v>12158</v>
      </c>
      <c r="C1879" s="124" t="s">
        <v>11142</v>
      </c>
      <c r="D1879" s="125" t="s">
        <v>12159</v>
      </c>
    </row>
    <row r="1880" spans="1:4" ht="13.5" x14ac:dyDescent="0.25">
      <c r="A1880" s="124" t="s">
        <v>2578</v>
      </c>
      <c r="B1880" s="124" t="s">
        <v>12160</v>
      </c>
      <c r="C1880" s="124" t="s">
        <v>11142</v>
      </c>
      <c r="D1880" s="125" t="s">
        <v>12161</v>
      </c>
    </row>
    <row r="1881" spans="1:4" ht="13.5" x14ac:dyDescent="0.25">
      <c r="A1881" s="124" t="s">
        <v>2579</v>
      </c>
      <c r="B1881" s="124" t="s">
        <v>12162</v>
      </c>
      <c r="C1881" s="124" t="s">
        <v>11142</v>
      </c>
      <c r="D1881" s="125" t="s">
        <v>12163</v>
      </c>
    </row>
    <row r="1882" spans="1:4" ht="13.5" x14ac:dyDescent="0.25">
      <c r="A1882" s="124" t="s">
        <v>2580</v>
      </c>
      <c r="B1882" s="124" t="s">
        <v>12164</v>
      </c>
      <c r="C1882" s="124" t="s">
        <v>11142</v>
      </c>
      <c r="D1882" s="125" t="s">
        <v>12165</v>
      </c>
    </row>
    <row r="1883" spans="1:4" ht="13.5" x14ac:dyDescent="0.25">
      <c r="A1883" s="124" t="s">
        <v>2581</v>
      </c>
      <c r="B1883" s="124" t="s">
        <v>12166</v>
      </c>
      <c r="C1883" s="124" t="s">
        <v>11142</v>
      </c>
      <c r="D1883" s="125" t="s">
        <v>12167</v>
      </c>
    </row>
    <row r="1884" spans="1:4" ht="13.5" x14ac:dyDescent="0.25">
      <c r="A1884" s="124" t="s">
        <v>2582</v>
      </c>
      <c r="B1884" s="124" t="s">
        <v>12168</v>
      </c>
      <c r="C1884" s="124" t="s">
        <v>11142</v>
      </c>
      <c r="D1884" s="125" t="s">
        <v>12169</v>
      </c>
    </row>
    <row r="1885" spans="1:4" ht="13.5" x14ac:dyDescent="0.25">
      <c r="A1885" s="124" t="s">
        <v>2583</v>
      </c>
      <c r="B1885" s="124" t="s">
        <v>12170</v>
      </c>
      <c r="C1885" s="124" t="s">
        <v>11142</v>
      </c>
      <c r="D1885" s="125" t="s">
        <v>12171</v>
      </c>
    </row>
    <row r="1886" spans="1:4" ht="13.5" x14ac:dyDescent="0.25">
      <c r="A1886" s="124" t="s">
        <v>2584</v>
      </c>
      <c r="B1886" s="124" t="s">
        <v>12172</v>
      </c>
      <c r="C1886" s="124" t="s">
        <v>11142</v>
      </c>
      <c r="D1886" s="125" t="s">
        <v>12173</v>
      </c>
    </row>
    <row r="1887" spans="1:4" ht="13.5" x14ac:dyDescent="0.25">
      <c r="A1887" s="124" t="s">
        <v>2585</v>
      </c>
      <c r="B1887" s="124" t="s">
        <v>12174</v>
      </c>
      <c r="C1887" s="124" t="s">
        <v>11142</v>
      </c>
      <c r="D1887" s="125" t="s">
        <v>12175</v>
      </c>
    </row>
    <row r="1888" spans="1:4" ht="13.5" x14ac:dyDescent="0.25">
      <c r="A1888" s="124" t="s">
        <v>2586</v>
      </c>
      <c r="B1888" s="124" t="s">
        <v>12176</v>
      </c>
      <c r="C1888" s="124" t="s">
        <v>11142</v>
      </c>
      <c r="D1888" s="125" t="s">
        <v>8621</v>
      </c>
    </row>
    <row r="1889" spans="1:4" ht="13.5" x14ac:dyDescent="0.25">
      <c r="A1889" s="124" t="s">
        <v>2587</v>
      </c>
      <c r="B1889" s="124" t="s">
        <v>12177</v>
      </c>
      <c r="C1889" s="124" t="s">
        <v>11142</v>
      </c>
      <c r="D1889" s="125" t="s">
        <v>12178</v>
      </c>
    </row>
    <row r="1890" spans="1:4" ht="13.5" x14ac:dyDescent="0.25">
      <c r="A1890" s="124" t="s">
        <v>2588</v>
      </c>
      <c r="B1890" s="124" t="s">
        <v>12179</v>
      </c>
      <c r="C1890" s="124" t="s">
        <v>11142</v>
      </c>
      <c r="D1890" s="125" t="s">
        <v>12180</v>
      </c>
    </row>
    <row r="1891" spans="1:4" ht="13.5" x14ac:dyDescent="0.25">
      <c r="A1891" s="124" t="s">
        <v>2589</v>
      </c>
      <c r="B1891" s="124" t="s">
        <v>12181</v>
      </c>
      <c r="C1891" s="124" t="s">
        <v>11142</v>
      </c>
      <c r="D1891" s="125" t="s">
        <v>12182</v>
      </c>
    </row>
    <row r="1892" spans="1:4" ht="13.5" x14ac:dyDescent="0.25">
      <c r="A1892" s="124" t="s">
        <v>2590</v>
      </c>
      <c r="B1892" s="124" t="s">
        <v>12183</v>
      </c>
      <c r="C1892" s="124" t="s">
        <v>11142</v>
      </c>
      <c r="D1892" s="125" t="s">
        <v>12184</v>
      </c>
    </row>
    <row r="1893" spans="1:4" ht="13.5" x14ac:dyDescent="0.25">
      <c r="A1893" s="124" t="s">
        <v>2591</v>
      </c>
      <c r="B1893" s="124" t="s">
        <v>12185</v>
      </c>
      <c r="C1893" s="124" t="s">
        <v>11142</v>
      </c>
      <c r="D1893" s="125" t="s">
        <v>12186</v>
      </c>
    </row>
    <row r="1894" spans="1:4" ht="13.5" x14ac:dyDescent="0.25">
      <c r="A1894" s="124" t="s">
        <v>2592</v>
      </c>
      <c r="B1894" s="124" t="s">
        <v>12187</v>
      </c>
      <c r="C1894" s="124" t="s">
        <v>11142</v>
      </c>
      <c r="D1894" s="125" t="s">
        <v>12188</v>
      </c>
    </row>
    <row r="1895" spans="1:4" ht="13.5" x14ac:dyDescent="0.25">
      <c r="A1895" s="124" t="s">
        <v>2593</v>
      </c>
      <c r="B1895" s="124" t="s">
        <v>12189</v>
      </c>
      <c r="C1895" s="124" t="s">
        <v>11142</v>
      </c>
      <c r="D1895" s="125" t="s">
        <v>12190</v>
      </c>
    </row>
    <row r="1896" spans="1:4" ht="13.5" x14ac:dyDescent="0.25">
      <c r="A1896" s="124" t="s">
        <v>2594</v>
      </c>
      <c r="B1896" s="124" t="s">
        <v>12191</v>
      </c>
      <c r="C1896" s="124" t="s">
        <v>11142</v>
      </c>
      <c r="D1896" s="125" t="s">
        <v>12192</v>
      </c>
    </row>
    <row r="1897" spans="1:4" ht="13.5" x14ac:dyDescent="0.25">
      <c r="A1897" s="124" t="s">
        <v>2595</v>
      </c>
      <c r="B1897" s="124" t="s">
        <v>12193</v>
      </c>
      <c r="C1897" s="124" t="s">
        <v>11142</v>
      </c>
      <c r="D1897" s="125" t="s">
        <v>12194</v>
      </c>
    </row>
    <row r="1898" spans="1:4" ht="13.5" x14ac:dyDescent="0.25">
      <c r="A1898" s="124" t="s">
        <v>2596</v>
      </c>
      <c r="B1898" s="124" t="s">
        <v>12195</v>
      </c>
      <c r="C1898" s="124" t="s">
        <v>11142</v>
      </c>
      <c r="D1898" s="125" t="s">
        <v>12196</v>
      </c>
    </row>
    <row r="1899" spans="1:4" ht="13.5" x14ac:dyDescent="0.25">
      <c r="A1899" s="124" t="s">
        <v>2597</v>
      </c>
      <c r="B1899" s="124" t="s">
        <v>12197</v>
      </c>
      <c r="C1899" s="124" t="s">
        <v>11142</v>
      </c>
      <c r="D1899" s="125" t="s">
        <v>8728</v>
      </c>
    </row>
    <row r="1900" spans="1:4" ht="13.5" x14ac:dyDescent="0.25">
      <c r="A1900" s="124" t="s">
        <v>2598</v>
      </c>
      <c r="B1900" s="124" t="s">
        <v>12198</v>
      </c>
      <c r="C1900" s="124" t="s">
        <v>11142</v>
      </c>
      <c r="D1900" s="125" t="s">
        <v>12199</v>
      </c>
    </row>
    <row r="1901" spans="1:4" ht="13.5" x14ac:dyDescent="0.25">
      <c r="A1901" s="124" t="s">
        <v>2599</v>
      </c>
      <c r="B1901" s="124" t="s">
        <v>12200</v>
      </c>
      <c r="C1901" s="124" t="s">
        <v>11142</v>
      </c>
      <c r="D1901" s="125" t="s">
        <v>12201</v>
      </c>
    </row>
    <row r="1902" spans="1:4" ht="13.5" x14ac:dyDescent="0.25">
      <c r="A1902" s="124" t="s">
        <v>2600</v>
      </c>
      <c r="B1902" s="124" t="s">
        <v>12202</v>
      </c>
      <c r="C1902" s="124" t="s">
        <v>11142</v>
      </c>
      <c r="D1902" s="125" t="s">
        <v>12203</v>
      </c>
    </row>
    <row r="1903" spans="1:4" ht="13.5" x14ac:dyDescent="0.25">
      <c r="A1903" s="124" t="s">
        <v>2601</v>
      </c>
      <c r="B1903" s="124" t="s">
        <v>12204</v>
      </c>
      <c r="C1903" s="124" t="s">
        <v>11142</v>
      </c>
      <c r="D1903" s="125" t="s">
        <v>12205</v>
      </c>
    </row>
    <row r="1904" spans="1:4" ht="13.5" x14ac:dyDescent="0.25">
      <c r="A1904" s="124" t="s">
        <v>2602</v>
      </c>
      <c r="B1904" s="124" t="s">
        <v>12206</v>
      </c>
      <c r="C1904" s="124" t="s">
        <v>11142</v>
      </c>
      <c r="D1904" s="125" t="s">
        <v>12207</v>
      </c>
    </row>
    <row r="1905" spans="1:4" ht="13.5" x14ac:dyDescent="0.25">
      <c r="A1905" s="124" t="s">
        <v>2603</v>
      </c>
      <c r="B1905" s="124" t="s">
        <v>12208</v>
      </c>
      <c r="C1905" s="124" t="s">
        <v>11142</v>
      </c>
      <c r="D1905" s="125" t="s">
        <v>12209</v>
      </c>
    </row>
    <row r="1906" spans="1:4" ht="13.5" x14ac:dyDescent="0.25">
      <c r="A1906" s="124" t="s">
        <v>2604</v>
      </c>
      <c r="B1906" s="124" t="s">
        <v>12210</v>
      </c>
      <c r="C1906" s="124" t="s">
        <v>11142</v>
      </c>
      <c r="D1906" s="125" t="s">
        <v>12211</v>
      </c>
    </row>
    <row r="1907" spans="1:4" ht="13.5" x14ac:dyDescent="0.25">
      <c r="A1907" s="124" t="s">
        <v>2605</v>
      </c>
      <c r="B1907" s="124" t="s">
        <v>12212</v>
      </c>
      <c r="C1907" s="124" t="s">
        <v>11142</v>
      </c>
      <c r="D1907" s="125" t="s">
        <v>12213</v>
      </c>
    </row>
    <row r="1908" spans="1:4" ht="13.5" x14ac:dyDescent="0.25">
      <c r="A1908" s="124" t="s">
        <v>2606</v>
      </c>
      <c r="B1908" s="124" t="s">
        <v>12214</v>
      </c>
      <c r="C1908" s="124" t="s">
        <v>11142</v>
      </c>
      <c r="D1908" s="125" t="s">
        <v>12215</v>
      </c>
    </row>
    <row r="1909" spans="1:4" ht="13.5" x14ac:dyDescent="0.25">
      <c r="A1909" s="124" t="s">
        <v>2607</v>
      </c>
      <c r="B1909" s="124" t="s">
        <v>12216</v>
      </c>
      <c r="C1909" s="124" t="s">
        <v>11142</v>
      </c>
      <c r="D1909" s="125" t="s">
        <v>12217</v>
      </c>
    </row>
    <row r="1910" spans="1:4" ht="13.5" x14ac:dyDescent="0.25">
      <c r="A1910" s="124" t="s">
        <v>2608</v>
      </c>
      <c r="B1910" s="124" t="s">
        <v>12218</v>
      </c>
      <c r="C1910" s="124" t="s">
        <v>11142</v>
      </c>
      <c r="D1910" s="125" t="s">
        <v>12219</v>
      </c>
    </row>
    <row r="1911" spans="1:4" ht="13.5" x14ac:dyDescent="0.25">
      <c r="A1911" s="124" t="s">
        <v>2609</v>
      </c>
      <c r="B1911" s="124" t="s">
        <v>12220</v>
      </c>
      <c r="C1911" s="124" t="s">
        <v>11142</v>
      </c>
      <c r="D1911" s="125" t="s">
        <v>12221</v>
      </c>
    </row>
    <row r="1912" spans="1:4" ht="13.5" x14ac:dyDescent="0.25">
      <c r="A1912" s="124" t="s">
        <v>2610</v>
      </c>
      <c r="B1912" s="124" t="s">
        <v>12222</v>
      </c>
      <c r="C1912" s="124" t="s">
        <v>11142</v>
      </c>
      <c r="D1912" s="125" t="s">
        <v>12223</v>
      </c>
    </row>
    <row r="1913" spans="1:4" ht="13.5" x14ac:dyDescent="0.25">
      <c r="A1913" s="124" t="s">
        <v>2611</v>
      </c>
      <c r="B1913" s="124" t="s">
        <v>12224</v>
      </c>
      <c r="C1913" s="124" t="s">
        <v>11142</v>
      </c>
      <c r="D1913" s="125" t="s">
        <v>12225</v>
      </c>
    </row>
    <row r="1914" spans="1:4" ht="13.5" x14ac:dyDescent="0.25">
      <c r="A1914" s="124" t="s">
        <v>2612</v>
      </c>
      <c r="B1914" s="124" t="s">
        <v>12226</v>
      </c>
      <c r="C1914" s="124" t="s">
        <v>11142</v>
      </c>
      <c r="D1914" s="125" t="s">
        <v>12227</v>
      </c>
    </row>
    <row r="1915" spans="1:4" ht="13.5" x14ac:dyDescent="0.25">
      <c r="A1915" s="124" t="s">
        <v>2613</v>
      </c>
      <c r="B1915" s="124" t="s">
        <v>12228</v>
      </c>
      <c r="C1915" s="124" t="s">
        <v>9226</v>
      </c>
      <c r="D1915" s="125" t="s">
        <v>12229</v>
      </c>
    </row>
    <row r="1916" spans="1:4" ht="13.5" x14ac:dyDescent="0.25">
      <c r="A1916" s="124" t="s">
        <v>2614</v>
      </c>
      <c r="B1916" s="124" t="s">
        <v>12230</v>
      </c>
      <c r="C1916" s="124" t="s">
        <v>9226</v>
      </c>
      <c r="D1916" s="125" t="s">
        <v>12231</v>
      </c>
    </row>
    <row r="1917" spans="1:4" ht="13.5" x14ac:dyDescent="0.25">
      <c r="A1917" s="124" t="s">
        <v>2615</v>
      </c>
      <c r="B1917" s="124" t="s">
        <v>12232</v>
      </c>
      <c r="C1917" s="124" t="s">
        <v>9226</v>
      </c>
      <c r="D1917" s="125" t="s">
        <v>12233</v>
      </c>
    </row>
    <row r="1918" spans="1:4" ht="13.5" x14ac:dyDescent="0.25">
      <c r="A1918" s="124" t="s">
        <v>2616</v>
      </c>
      <c r="B1918" s="124" t="s">
        <v>12234</v>
      </c>
      <c r="C1918" s="124" t="s">
        <v>9226</v>
      </c>
      <c r="D1918" s="125" t="s">
        <v>12235</v>
      </c>
    </row>
    <row r="1919" spans="1:4" ht="13.5" x14ac:dyDescent="0.25">
      <c r="A1919" s="124" t="s">
        <v>2617</v>
      </c>
      <c r="B1919" s="124" t="s">
        <v>12236</v>
      </c>
      <c r="C1919" s="124" t="s">
        <v>9226</v>
      </c>
      <c r="D1919" s="125" t="s">
        <v>12237</v>
      </c>
    </row>
    <row r="1920" spans="1:4" ht="13.5" x14ac:dyDescent="0.25">
      <c r="A1920" s="124" t="s">
        <v>2618</v>
      </c>
      <c r="B1920" s="124" t="s">
        <v>12238</v>
      </c>
      <c r="C1920" s="124" t="s">
        <v>9226</v>
      </c>
      <c r="D1920" s="125" t="s">
        <v>12239</v>
      </c>
    </row>
    <row r="1921" spans="1:4" ht="13.5" x14ac:dyDescent="0.25">
      <c r="A1921" s="124" t="s">
        <v>2619</v>
      </c>
      <c r="B1921" s="124" t="s">
        <v>12240</v>
      </c>
      <c r="C1921" s="124" t="s">
        <v>9226</v>
      </c>
      <c r="D1921" s="125" t="s">
        <v>12241</v>
      </c>
    </row>
    <row r="1922" spans="1:4" ht="13.5" x14ac:dyDescent="0.25">
      <c r="A1922" s="124" t="s">
        <v>2620</v>
      </c>
      <c r="B1922" s="124" t="s">
        <v>12242</v>
      </c>
      <c r="C1922" s="124" t="s">
        <v>9226</v>
      </c>
      <c r="D1922" s="125" t="s">
        <v>9309</v>
      </c>
    </row>
    <row r="1923" spans="1:4" ht="13.5" x14ac:dyDescent="0.25">
      <c r="A1923" s="124" t="s">
        <v>2621</v>
      </c>
      <c r="B1923" s="124" t="s">
        <v>12243</v>
      </c>
      <c r="C1923" s="124" t="s">
        <v>9226</v>
      </c>
      <c r="D1923" s="125" t="s">
        <v>7894</v>
      </c>
    </row>
    <row r="1924" spans="1:4" ht="13.5" x14ac:dyDescent="0.25">
      <c r="A1924" s="124" t="s">
        <v>2622</v>
      </c>
      <c r="B1924" s="124" t="s">
        <v>12244</v>
      </c>
      <c r="C1924" s="124" t="s">
        <v>9226</v>
      </c>
      <c r="D1924" s="125" t="s">
        <v>12245</v>
      </c>
    </row>
    <row r="1925" spans="1:4" ht="13.5" x14ac:dyDescent="0.25">
      <c r="A1925" s="124" t="s">
        <v>2623</v>
      </c>
      <c r="B1925" s="124" t="s">
        <v>12246</v>
      </c>
      <c r="C1925" s="124" t="s">
        <v>9226</v>
      </c>
      <c r="D1925" s="125" t="s">
        <v>12247</v>
      </c>
    </row>
    <row r="1926" spans="1:4" ht="13.5" x14ac:dyDescent="0.25">
      <c r="A1926" s="124" t="s">
        <v>2624</v>
      </c>
      <c r="B1926" s="124" t="s">
        <v>12248</v>
      </c>
      <c r="C1926" s="124" t="s">
        <v>9226</v>
      </c>
      <c r="D1926" s="125" t="s">
        <v>12249</v>
      </c>
    </row>
    <row r="1927" spans="1:4" ht="13.5" x14ac:dyDescent="0.25">
      <c r="A1927" s="124" t="s">
        <v>2625</v>
      </c>
      <c r="B1927" s="124" t="s">
        <v>12250</v>
      </c>
      <c r="C1927" s="124" t="s">
        <v>9226</v>
      </c>
      <c r="D1927" s="125" t="s">
        <v>12251</v>
      </c>
    </row>
    <row r="1928" spans="1:4" ht="13.5" x14ac:dyDescent="0.25">
      <c r="A1928" s="124" t="s">
        <v>2626</v>
      </c>
      <c r="B1928" s="124" t="s">
        <v>12252</v>
      </c>
      <c r="C1928" s="124" t="s">
        <v>9226</v>
      </c>
      <c r="D1928" s="125" t="s">
        <v>12253</v>
      </c>
    </row>
    <row r="1929" spans="1:4" ht="13.5" x14ac:dyDescent="0.25">
      <c r="A1929" s="124" t="s">
        <v>2627</v>
      </c>
      <c r="B1929" s="124" t="s">
        <v>12254</v>
      </c>
      <c r="C1929" s="124" t="s">
        <v>9226</v>
      </c>
      <c r="D1929" s="125" t="s">
        <v>12255</v>
      </c>
    </row>
    <row r="1930" spans="1:4" ht="13.5" x14ac:dyDescent="0.25">
      <c r="A1930" s="124" t="s">
        <v>2628</v>
      </c>
      <c r="B1930" s="124" t="s">
        <v>12256</v>
      </c>
      <c r="C1930" s="124" t="s">
        <v>9226</v>
      </c>
      <c r="D1930" s="125" t="s">
        <v>12257</v>
      </c>
    </row>
    <row r="1931" spans="1:4" ht="13.5" x14ac:dyDescent="0.25">
      <c r="A1931" s="124" t="s">
        <v>2629</v>
      </c>
      <c r="B1931" s="124" t="s">
        <v>12258</v>
      </c>
      <c r="C1931" s="124" t="s">
        <v>9226</v>
      </c>
      <c r="D1931" s="125" t="s">
        <v>12259</v>
      </c>
    </row>
    <row r="1932" spans="1:4" ht="13.5" x14ac:dyDescent="0.25">
      <c r="A1932" s="124" t="s">
        <v>2630</v>
      </c>
      <c r="B1932" s="124" t="s">
        <v>12260</v>
      </c>
      <c r="C1932" s="124" t="s">
        <v>9226</v>
      </c>
      <c r="D1932" s="125" t="s">
        <v>12261</v>
      </c>
    </row>
    <row r="1933" spans="1:4" ht="13.5" x14ac:dyDescent="0.25">
      <c r="A1933" s="124" t="s">
        <v>2632</v>
      </c>
      <c r="B1933" s="124" t="s">
        <v>12262</v>
      </c>
      <c r="C1933" s="124" t="s">
        <v>9226</v>
      </c>
      <c r="D1933" s="125" t="s">
        <v>12263</v>
      </c>
    </row>
    <row r="1934" spans="1:4" ht="13.5" x14ac:dyDescent="0.25">
      <c r="A1934" s="124" t="s">
        <v>2633</v>
      </c>
      <c r="B1934" s="124" t="s">
        <v>12264</v>
      </c>
      <c r="C1934" s="124" t="s">
        <v>9226</v>
      </c>
      <c r="D1934" s="125" t="s">
        <v>8602</v>
      </c>
    </row>
    <row r="1935" spans="1:4" ht="13.5" x14ac:dyDescent="0.25">
      <c r="A1935" s="124" t="s">
        <v>2635</v>
      </c>
      <c r="B1935" s="124" t="s">
        <v>12265</v>
      </c>
      <c r="C1935" s="124" t="s">
        <v>9226</v>
      </c>
      <c r="D1935" s="125" t="s">
        <v>12266</v>
      </c>
    </row>
    <row r="1936" spans="1:4" ht="13.5" x14ac:dyDescent="0.25">
      <c r="A1936" s="124" t="s">
        <v>2636</v>
      </c>
      <c r="B1936" s="124" t="s">
        <v>12267</v>
      </c>
      <c r="C1936" s="124" t="s">
        <v>9226</v>
      </c>
      <c r="D1936" s="125" t="s">
        <v>2956</v>
      </c>
    </row>
    <row r="1937" spans="1:4" ht="13.5" x14ac:dyDescent="0.25">
      <c r="A1937" s="124" t="s">
        <v>2637</v>
      </c>
      <c r="B1937" s="124" t="s">
        <v>12268</v>
      </c>
      <c r="C1937" s="124" t="s">
        <v>9226</v>
      </c>
      <c r="D1937" s="125" t="s">
        <v>12269</v>
      </c>
    </row>
    <row r="1938" spans="1:4" ht="13.5" x14ac:dyDescent="0.25">
      <c r="A1938" s="124" t="s">
        <v>2638</v>
      </c>
      <c r="B1938" s="124" t="s">
        <v>12270</v>
      </c>
      <c r="C1938" s="124" t="s">
        <v>9226</v>
      </c>
      <c r="D1938" s="125" t="s">
        <v>12271</v>
      </c>
    </row>
    <row r="1939" spans="1:4" ht="13.5" x14ac:dyDescent="0.25">
      <c r="A1939" s="124" t="s">
        <v>2640</v>
      </c>
      <c r="B1939" s="124" t="s">
        <v>12272</v>
      </c>
      <c r="C1939" s="124" t="s">
        <v>9226</v>
      </c>
      <c r="D1939" s="125" t="s">
        <v>12273</v>
      </c>
    </row>
    <row r="1940" spans="1:4" ht="13.5" x14ac:dyDescent="0.25">
      <c r="A1940" s="124" t="s">
        <v>2642</v>
      </c>
      <c r="B1940" s="124" t="s">
        <v>12274</v>
      </c>
      <c r="C1940" s="124" t="s">
        <v>9226</v>
      </c>
      <c r="D1940" s="125" t="s">
        <v>12275</v>
      </c>
    </row>
    <row r="1941" spans="1:4" ht="13.5" x14ac:dyDescent="0.25">
      <c r="A1941" s="124" t="s">
        <v>2643</v>
      </c>
      <c r="B1941" s="124" t="s">
        <v>12276</v>
      </c>
      <c r="C1941" s="124" t="s">
        <v>9226</v>
      </c>
      <c r="D1941" s="125" t="s">
        <v>12277</v>
      </c>
    </row>
    <row r="1942" spans="1:4" ht="13.5" x14ac:dyDescent="0.25">
      <c r="A1942" s="124" t="s">
        <v>2645</v>
      </c>
      <c r="B1942" s="124" t="s">
        <v>12278</v>
      </c>
      <c r="C1942" s="124" t="s">
        <v>9226</v>
      </c>
      <c r="D1942" s="125" t="s">
        <v>1265</v>
      </c>
    </row>
    <row r="1943" spans="1:4" ht="13.5" x14ac:dyDescent="0.25">
      <c r="A1943" s="124" t="s">
        <v>2646</v>
      </c>
      <c r="B1943" s="124" t="s">
        <v>12279</v>
      </c>
      <c r="C1943" s="124" t="s">
        <v>9226</v>
      </c>
      <c r="D1943" s="125" t="s">
        <v>12280</v>
      </c>
    </row>
    <row r="1944" spans="1:4" ht="13.5" x14ac:dyDescent="0.25">
      <c r="A1944" s="124" t="s">
        <v>2647</v>
      </c>
      <c r="B1944" s="124" t="s">
        <v>12281</v>
      </c>
      <c r="C1944" s="124" t="s">
        <v>9226</v>
      </c>
      <c r="D1944" s="125" t="s">
        <v>12282</v>
      </c>
    </row>
    <row r="1945" spans="1:4" ht="13.5" x14ac:dyDescent="0.25">
      <c r="A1945" s="124" t="s">
        <v>2648</v>
      </c>
      <c r="B1945" s="124" t="s">
        <v>12283</v>
      </c>
      <c r="C1945" s="124" t="s">
        <v>9358</v>
      </c>
      <c r="D1945" s="125" t="s">
        <v>12284</v>
      </c>
    </row>
    <row r="1946" spans="1:4" ht="13.5" x14ac:dyDescent="0.25">
      <c r="A1946" s="124" t="s">
        <v>2649</v>
      </c>
      <c r="B1946" s="124" t="s">
        <v>12285</v>
      </c>
      <c r="C1946" s="124" t="s">
        <v>9358</v>
      </c>
      <c r="D1946" s="125" t="s">
        <v>12286</v>
      </c>
    </row>
    <row r="1947" spans="1:4" ht="13.5" x14ac:dyDescent="0.25">
      <c r="A1947" s="124" t="s">
        <v>2651</v>
      </c>
      <c r="B1947" s="124" t="s">
        <v>12287</v>
      </c>
      <c r="C1947" s="124" t="s">
        <v>9358</v>
      </c>
      <c r="D1947" s="125" t="s">
        <v>12288</v>
      </c>
    </row>
    <row r="1948" spans="1:4" ht="13.5" x14ac:dyDescent="0.25">
      <c r="A1948" s="124" t="s">
        <v>2652</v>
      </c>
      <c r="B1948" s="124" t="s">
        <v>12289</v>
      </c>
      <c r="C1948" s="124" t="s">
        <v>9358</v>
      </c>
      <c r="D1948" s="125" t="s">
        <v>12290</v>
      </c>
    </row>
    <row r="1949" spans="1:4" ht="13.5" x14ac:dyDescent="0.25">
      <c r="A1949" s="124" t="s">
        <v>2654</v>
      </c>
      <c r="B1949" s="124" t="s">
        <v>12291</v>
      </c>
      <c r="C1949" s="124" t="s">
        <v>9358</v>
      </c>
      <c r="D1949" s="125" t="s">
        <v>6860</v>
      </c>
    </row>
    <row r="1950" spans="1:4" ht="13.5" x14ac:dyDescent="0.25">
      <c r="A1950" s="124" t="s">
        <v>2655</v>
      </c>
      <c r="B1950" s="124" t="s">
        <v>12292</v>
      </c>
      <c r="C1950" s="124" t="s">
        <v>9358</v>
      </c>
      <c r="D1950" s="125" t="s">
        <v>8879</v>
      </c>
    </row>
    <row r="1951" spans="1:4" ht="13.5" x14ac:dyDescent="0.25">
      <c r="A1951" s="124" t="s">
        <v>2656</v>
      </c>
      <c r="B1951" s="124" t="s">
        <v>12293</v>
      </c>
      <c r="C1951" s="124" t="s">
        <v>9358</v>
      </c>
      <c r="D1951" s="125" t="s">
        <v>922</v>
      </c>
    </row>
    <row r="1952" spans="1:4" ht="13.5" x14ac:dyDescent="0.25">
      <c r="A1952" s="124" t="s">
        <v>2658</v>
      </c>
      <c r="B1952" s="124" t="s">
        <v>12294</v>
      </c>
      <c r="C1952" s="124" t="s">
        <v>9358</v>
      </c>
      <c r="D1952" s="125" t="s">
        <v>3026</v>
      </c>
    </row>
    <row r="1953" spans="1:4" ht="13.5" x14ac:dyDescent="0.25">
      <c r="A1953" s="124" t="s">
        <v>2660</v>
      </c>
      <c r="B1953" s="124" t="s">
        <v>12295</v>
      </c>
      <c r="C1953" s="124" t="s">
        <v>9226</v>
      </c>
      <c r="D1953" s="125" t="s">
        <v>12296</v>
      </c>
    </row>
    <row r="1954" spans="1:4" ht="13.5" x14ac:dyDescent="0.25">
      <c r="A1954" s="124" t="s">
        <v>2661</v>
      </c>
      <c r="B1954" s="124" t="s">
        <v>12297</v>
      </c>
      <c r="C1954" s="124" t="s">
        <v>9226</v>
      </c>
      <c r="D1954" s="125" t="s">
        <v>12298</v>
      </c>
    </row>
    <row r="1955" spans="1:4" ht="13.5" x14ac:dyDescent="0.25">
      <c r="A1955" s="124" t="s">
        <v>2662</v>
      </c>
      <c r="B1955" s="124" t="s">
        <v>12299</v>
      </c>
      <c r="C1955" s="124" t="s">
        <v>9226</v>
      </c>
      <c r="D1955" s="125" t="s">
        <v>12300</v>
      </c>
    </row>
    <row r="1956" spans="1:4" ht="13.5" x14ac:dyDescent="0.25">
      <c r="A1956" s="124" t="s">
        <v>2663</v>
      </c>
      <c r="B1956" s="124" t="s">
        <v>12301</v>
      </c>
      <c r="C1956" s="124" t="s">
        <v>9226</v>
      </c>
      <c r="D1956" s="125" t="s">
        <v>12302</v>
      </c>
    </row>
    <row r="1957" spans="1:4" ht="13.5" x14ac:dyDescent="0.25">
      <c r="A1957" s="124" t="s">
        <v>2664</v>
      </c>
      <c r="B1957" s="124" t="s">
        <v>12303</v>
      </c>
      <c r="C1957" s="124" t="s">
        <v>9226</v>
      </c>
      <c r="D1957" s="125" t="s">
        <v>12304</v>
      </c>
    </row>
    <row r="1958" spans="1:4" ht="13.5" x14ac:dyDescent="0.25">
      <c r="A1958" s="124" t="s">
        <v>2665</v>
      </c>
      <c r="B1958" s="124" t="s">
        <v>12305</v>
      </c>
      <c r="C1958" s="124" t="s">
        <v>9226</v>
      </c>
      <c r="D1958" s="125" t="s">
        <v>12306</v>
      </c>
    </row>
    <row r="1959" spans="1:4" ht="13.5" x14ac:dyDescent="0.25">
      <c r="A1959" s="124" t="s">
        <v>2666</v>
      </c>
      <c r="B1959" s="124" t="s">
        <v>12307</v>
      </c>
      <c r="C1959" s="124" t="s">
        <v>9226</v>
      </c>
      <c r="D1959" s="125" t="s">
        <v>12308</v>
      </c>
    </row>
    <row r="1960" spans="1:4" ht="13.5" x14ac:dyDescent="0.25">
      <c r="A1960" s="124" t="s">
        <v>2667</v>
      </c>
      <c r="B1960" s="124" t="s">
        <v>12309</v>
      </c>
      <c r="C1960" s="124" t="s">
        <v>9226</v>
      </c>
      <c r="D1960" s="125" t="s">
        <v>12310</v>
      </c>
    </row>
    <row r="1961" spans="1:4" ht="13.5" x14ac:dyDescent="0.25">
      <c r="A1961" s="124" t="s">
        <v>2668</v>
      </c>
      <c r="B1961" s="124" t="s">
        <v>12311</v>
      </c>
      <c r="C1961" s="124" t="s">
        <v>9226</v>
      </c>
      <c r="D1961" s="125" t="s">
        <v>12312</v>
      </c>
    </row>
    <row r="1962" spans="1:4" ht="13.5" x14ac:dyDescent="0.25">
      <c r="A1962" s="124" t="s">
        <v>2669</v>
      </c>
      <c r="B1962" s="124" t="s">
        <v>12313</v>
      </c>
      <c r="C1962" s="124" t="s">
        <v>9226</v>
      </c>
      <c r="D1962" s="125" t="s">
        <v>12314</v>
      </c>
    </row>
    <row r="1963" spans="1:4" ht="13.5" x14ac:dyDescent="0.25">
      <c r="A1963" s="124" t="s">
        <v>2670</v>
      </c>
      <c r="B1963" s="124" t="s">
        <v>12315</v>
      </c>
      <c r="C1963" s="124" t="s">
        <v>9226</v>
      </c>
      <c r="D1963" s="125" t="s">
        <v>12316</v>
      </c>
    </row>
    <row r="1964" spans="1:4" ht="13.5" x14ac:dyDescent="0.25">
      <c r="A1964" s="124" t="s">
        <v>2671</v>
      </c>
      <c r="B1964" s="124" t="s">
        <v>12317</v>
      </c>
      <c r="C1964" s="124" t="s">
        <v>9226</v>
      </c>
      <c r="D1964" s="125" t="s">
        <v>12318</v>
      </c>
    </row>
    <row r="1965" spans="1:4" ht="13.5" x14ac:dyDescent="0.25">
      <c r="A1965" s="124" t="s">
        <v>2672</v>
      </c>
      <c r="B1965" s="124" t="s">
        <v>12319</v>
      </c>
      <c r="C1965" s="124" t="s">
        <v>9226</v>
      </c>
      <c r="D1965" s="125" t="s">
        <v>12320</v>
      </c>
    </row>
    <row r="1966" spans="1:4" ht="13.5" x14ac:dyDescent="0.25">
      <c r="A1966" s="124" t="s">
        <v>2674</v>
      </c>
      <c r="B1966" s="124" t="s">
        <v>12321</v>
      </c>
      <c r="C1966" s="124" t="s">
        <v>9226</v>
      </c>
      <c r="D1966" s="125" t="s">
        <v>12322</v>
      </c>
    </row>
    <row r="1967" spans="1:4" ht="13.5" x14ac:dyDescent="0.25">
      <c r="A1967" s="124" t="s">
        <v>2675</v>
      </c>
      <c r="B1967" s="124" t="s">
        <v>12323</v>
      </c>
      <c r="C1967" s="124" t="s">
        <v>9226</v>
      </c>
      <c r="D1967" s="125" t="s">
        <v>12324</v>
      </c>
    </row>
    <row r="1968" spans="1:4" ht="13.5" x14ac:dyDescent="0.25">
      <c r="A1968" s="124" t="s">
        <v>2676</v>
      </c>
      <c r="B1968" s="124" t="s">
        <v>12325</v>
      </c>
      <c r="C1968" s="124" t="s">
        <v>9226</v>
      </c>
      <c r="D1968" s="125" t="s">
        <v>12326</v>
      </c>
    </row>
    <row r="1969" spans="1:4" ht="13.5" x14ac:dyDescent="0.25">
      <c r="A1969" s="124" t="s">
        <v>2677</v>
      </c>
      <c r="B1969" s="124" t="s">
        <v>12327</v>
      </c>
      <c r="C1969" s="124" t="s">
        <v>9226</v>
      </c>
      <c r="D1969" s="125" t="s">
        <v>12328</v>
      </c>
    </row>
    <row r="1970" spans="1:4" ht="13.5" x14ac:dyDescent="0.25">
      <c r="A1970" s="124" t="s">
        <v>2678</v>
      </c>
      <c r="B1970" s="124" t="s">
        <v>12329</v>
      </c>
      <c r="C1970" s="124" t="s">
        <v>9226</v>
      </c>
      <c r="D1970" s="125" t="s">
        <v>12330</v>
      </c>
    </row>
    <row r="1971" spans="1:4" ht="13.5" x14ac:dyDescent="0.25">
      <c r="A1971" s="124" t="s">
        <v>2679</v>
      </c>
      <c r="B1971" s="124" t="s">
        <v>12331</v>
      </c>
      <c r="C1971" s="124" t="s">
        <v>9226</v>
      </c>
      <c r="D1971" s="125" t="s">
        <v>12332</v>
      </c>
    </row>
    <row r="1972" spans="1:4" ht="13.5" x14ac:dyDescent="0.25">
      <c r="A1972" s="124" t="s">
        <v>2680</v>
      </c>
      <c r="B1972" s="124" t="s">
        <v>12333</v>
      </c>
      <c r="C1972" s="124" t="s">
        <v>9226</v>
      </c>
      <c r="D1972" s="125" t="s">
        <v>12334</v>
      </c>
    </row>
    <row r="1973" spans="1:4" ht="13.5" x14ac:dyDescent="0.25">
      <c r="A1973" s="124" t="s">
        <v>2681</v>
      </c>
      <c r="B1973" s="124" t="s">
        <v>12335</v>
      </c>
      <c r="C1973" s="124" t="s">
        <v>9226</v>
      </c>
      <c r="D1973" s="125" t="s">
        <v>12336</v>
      </c>
    </row>
    <row r="1974" spans="1:4" ht="13.5" x14ac:dyDescent="0.25">
      <c r="A1974" s="124" t="s">
        <v>2683</v>
      </c>
      <c r="B1974" s="124" t="s">
        <v>12337</v>
      </c>
      <c r="C1974" s="124" t="s">
        <v>9226</v>
      </c>
      <c r="D1974" s="125" t="s">
        <v>12338</v>
      </c>
    </row>
    <row r="1975" spans="1:4" ht="13.5" x14ac:dyDescent="0.25">
      <c r="A1975" s="124" t="s">
        <v>2685</v>
      </c>
      <c r="B1975" s="124" t="s">
        <v>12339</v>
      </c>
      <c r="C1975" s="124" t="s">
        <v>9226</v>
      </c>
      <c r="D1975" s="125" t="s">
        <v>12340</v>
      </c>
    </row>
    <row r="1976" spans="1:4" ht="13.5" x14ac:dyDescent="0.25">
      <c r="A1976" s="124" t="s">
        <v>2686</v>
      </c>
      <c r="B1976" s="124" t="s">
        <v>12341</v>
      </c>
      <c r="C1976" s="124" t="s">
        <v>9226</v>
      </c>
      <c r="D1976" s="125" t="s">
        <v>12342</v>
      </c>
    </row>
    <row r="1977" spans="1:4" ht="13.5" x14ac:dyDescent="0.25">
      <c r="A1977" s="124" t="s">
        <v>2687</v>
      </c>
      <c r="B1977" s="124" t="s">
        <v>12343</v>
      </c>
      <c r="C1977" s="124" t="s">
        <v>9226</v>
      </c>
      <c r="D1977" s="125" t="s">
        <v>12344</v>
      </c>
    </row>
    <row r="1978" spans="1:4" ht="13.5" x14ac:dyDescent="0.25">
      <c r="A1978" s="124" t="s">
        <v>2688</v>
      </c>
      <c r="B1978" s="124" t="s">
        <v>12345</v>
      </c>
      <c r="C1978" s="124" t="s">
        <v>9226</v>
      </c>
      <c r="D1978" s="125" t="s">
        <v>12346</v>
      </c>
    </row>
    <row r="1979" spans="1:4" ht="13.5" x14ac:dyDescent="0.25">
      <c r="A1979" s="124" t="s">
        <v>2690</v>
      </c>
      <c r="B1979" s="124" t="s">
        <v>12347</v>
      </c>
      <c r="C1979" s="124" t="s">
        <v>9226</v>
      </c>
      <c r="D1979" s="125" t="s">
        <v>8104</v>
      </c>
    </row>
    <row r="1980" spans="1:4" ht="13.5" x14ac:dyDescent="0.25">
      <c r="A1980" s="124" t="s">
        <v>12348</v>
      </c>
      <c r="B1980" s="124" t="s">
        <v>12349</v>
      </c>
      <c r="C1980" s="124" t="s">
        <v>9592</v>
      </c>
      <c r="D1980" s="125" t="s">
        <v>1596</v>
      </c>
    </row>
    <row r="1981" spans="1:4" ht="13.5" x14ac:dyDescent="0.25">
      <c r="A1981" s="124" t="s">
        <v>12350</v>
      </c>
      <c r="B1981" s="124" t="s">
        <v>12351</v>
      </c>
      <c r="C1981" s="124" t="s">
        <v>9592</v>
      </c>
      <c r="D1981" s="125" t="s">
        <v>8866</v>
      </c>
    </row>
    <row r="1982" spans="1:4" ht="13.5" x14ac:dyDescent="0.25">
      <c r="A1982" s="124" t="s">
        <v>12352</v>
      </c>
      <c r="B1982" s="124" t="s">
        <v>12353</v>
      </c>
      <c r="C1982" s="124" t="s">
        <v>9592</v>
      </c>
      <c r="D1982" s="125" t="s">
        <v>3149</v>
      </c>
    </row>
    <row r="1983" spans="1:4" ht="13.5" x14ac:dyDescent="0.25">
      <c r="A1983" s="124" t="s">
        <v>2691</v>
      </c>
      <c r="B1983" s="124" t="s">
        <v>12354</v>
      </c>
      <c r="C1983" s="124" t="s">
        <v>11142</v>
      </c>
      <c r="D1983" s="125" t="s">
        <v>12355</v>
      </c>
    </row>
    <row r="1984" spans="1:4" ht="13.5" x14ac:dyDescent="0.25">
      <c r="A1984" s="124" t="s">
        <v>2692</v>
      </c>
      <c r="B1984" s="124" t="s">
        <v>12356</v>
      </c>
      <c r="C1984" s="124" t="s">
        <v>9617</v>
      </c>
      <c r="D1984" s="125" t="s">
        <v>149</v>
      </c>
    </row>
    <row r="1985" spans="1:4" ht="13.5" x14ac:dyDescent="0.25">
      <c r="A1985" s="124" t="s">
        <v>2694</v>
      </c>
      <c r="B1985" s="124" t="s">
        <v>12357</v>
      </c>
      <c r="C1985" s="124" t="s">
        <v>9617</v>
      </c>
      <c r="D1985" s="125" t="s">
        <v>3756</v>
      </c>
    </row>
    <row r="1986" spans="1:4" ht="13.5" x14ac:dyDescent="0.25">
      <c r="A1986" s="124" t="s">
        <v>2696</v>
      </c>
      <c r="B1986" s="124" t="s">
        <v>12358</v>
      </c>
      <c r="C1986" s="124" t="s">
        <v>11142</v>
      </c>
      <c r="D1986" s="125" t="s">
        <v>12359</v>
      </c>
    </row>
    <row r="1987" spans="1:4" ht="13.5" x14ac:dyDescent="0.25">
      <c r="A1987" s="124" t="s">
        <v>2697</v>
      </c>
      <c r="B1987" s="124" t="s">
        <v>12360</v>
      </c>
      <c r="C1987" s="124" t="s">
        <v>9617</v>
      </c>
      <c r="D1987" s="125" t="s">
        <v>12361</v>
      </c>
    </row>
    <row r="1988" spans="1:4" ht="13.5" x14ac:dyDescent="0.25">
      <c r="A1988" s="124" t="s">
        <v>2699</v>
      </c>
      <c r="B1988" s="124" t="s">
        <v>12362</v>
      </c>
      <c r="C1988" s="124" t="s">
        <v>9617</v>
      </c>
      <c r="D1988" s="125" t="s">
        <v>4643</v>
      </c>
    </row>
    <row r="1989" spans="1:4" ht="13.5" x14ac:dyDescent="0.25">
      <c r="A1989" s="124" t="s">
        <v>2701</v>
      </c>
      <c r="B1989" s="124" t="s">
        <v>12363</v>
      </c>
      <c r="C1989" s="124" t="s">
        <v>11142</v>
      </c>
      <c r="D1989" s="125" t="s">
        <v>12364</v>
      </c>
    </row>
    <row r="1990" spans="1:4" ht="13.5" x14ac:dyDescent="0.25">
      <c r="A1990" s="124" t="s">
        <v>2702</v>
      </c>
      <c r="B1990" s="124" t="s">
        <v>12365</v>
      </c>
      <c r="C1990" s="124" t="s">
        <v>11142</v>
      </c>
      <c r="D1990" s="125" t="s">
        <v>12366</v>
      </c>
    </row>
    <row r="1991" spans="1:4" ht="13.5" x14ac:dyDescent="0.25">
      <c r="A1991" s="124" t="s">
        <v>2703</v>
      </c>
      <c r="B1991" s="124" t="s">
        <v>12367</v>
      </c>
      <c r="C1991" s="124" t="s">
        <v>11142</v>
      </c>
      <c r="D1991" s="125" t="s">
        <v>12368</v>
      </c>
    </row>
    <row r="1992" spans="1:4" ht="13.5" x14ac:dyDescent="0.25">
      <c r="A1992" s="124" t="s">
        <v>2704</v>
      </c>
      <c r="B1992" s="124" t="s">
        <v>12369</v>
      </c>
      <c r="C1992" s="124" t="s">
        <v>11142</v>
      </c>
      <c r="D1992" s="125" t="s">
        <v>12370</v>
      </c>
    </row>
    <row r="1993" spans="1:4" ht="13.5" x14ac:dyDescent="0.25">
      <c r="A1993" s="124" t="s">
        <v>2705</v>
      </c>
      <c r="B1993" s="124" t="s">
        <v>12371</v>
      </c>
      <c r="C1993" s="124" t="s">
        <v>11142</v>
      </c>
      <c r="D1993" s="125" t="s">
        <v>12372</v>
      </c>
    </row>
    <row r="1994" spans="1:4" ht="13.5" x14ac:dyDescent="0.25">
      <c r="A1994" s="124" t="s">
        <v>2706</v>
      </c>
      <c r="B1994" s="124" t="s">
        <v>12373</v>
      </c>
      <c r="C1994" s="124" t="s">
        <v>11142</v>
      </c>
      <c r="D1994" s="125" t="s">
        <v>12374</v>
      </c>
    </row>
    <row r="1995" spans="1:4" ht="13.5" x14ac:dyDescent="0.25">
      <c r="A1995" s="124" t="s">
        <v>2707</v>
      </c>
      <c r="B1995" s="124" t="s">
        <v>12375</v>
      </c>
      <c r="C1995" s="124" t="s">
        <v>9617</v>
      </c>
      <c r="D1995" s="125" t="s">
        <v>1365</v>
      </c>
    </row>
    <row r="1996" spans="1:4" ht="13.5" x14ac:dyDescent="0.25">
      <c r="A1996" s="124" t="s">
        <v>2709</v>
      </c>
      <c r="B1996" s="124" t="s">
        <v>12376</v>
      </c>
      <c r="C1996" s="124" t="s">
        <v>9617</v>
      </c>
      <c r="D1996" s="125" t="s">
        <v>1363</v>
      </c>
    </row>
    <row r="1997" spans="1:4" ht="13.5" x14ac:dyDescent="0.25">
      <c r="A1997" s="124" t="s">
        <v>2710</v>
      </c>
      <c r="B1997" s="124" t="s">
        <v>12377</v>
      </c>
      <c r="C1997" s="124" t="s">
        <v>9617</v>
      </c>
      <c r="D1997" s="125" t="s">
        <v>12378</v>
      </c>
    </row>
    <row r="1998" spans="1:4" ht="13.5" x14ac:dyDescent="0.25">
      <c r="A1998" s="124" t="s">
        <v>2711</v>
      </c>
      <c r="B1998" s="124" t="s">
        <v>12379</v>
      </c>
      <c r="C1998" s="124" t="s">
        <v>11142</v>
      </c>
      <c r="D1998" s="125" t="s">
        <v>12380</v>
      </c>
    </row>
    <row r="1999" spans="1:4" ht="13.5" x14ac:dyDescent="0.25">
      <c r="A1999" s="124" t="s">
        <v>2712</v>
      </c>
      <c r="B1999" s="124" t="s">
        <v>12381</v>
      </c>
      <c r="C1999" s="124" t="s">
        <v>11142</v>
      </c>
      <c r="D1999" s="125" t="s">
        <v>12382</v>
      </c>
    </row>
    <row r="2000" spans="1:4" ht="13.5" x14ac:dyDescent="0.25">
      <c r="A2000" s="124" t="s">
        <v>2713</v>
      </c>
      <c r="B2000" s="124" t="s">
        <v>12383</v>
      </c>
      <c r="C2000" s="124" t="s">
        <v>11142</v>
      </c>
      <c r="D2000" s="125" t="s">
        <v>12384</v>
      </c>
    </row>
    <row r="2001" spans="1:4" ht="13.5" x14ac:dyDescent="0.25">
      <c r="A2001" s="124" t="s">
        <v>12385</v>
      </c>
      <c r="B2001" s="124" t="s">
        <v>12386</v>
      </c>
      <c r="C2001" s="124" t="s">
        <v>11142</v>
      </c>
      <c r="D2001" s="125" t="s">
        <v>12372</v>
      </c>
    </row>
    <row r="2002" spans="1:4" ht="13.5" x14ac:dyDescent="0.25">
      <c r="A2002" s="124" t="s">
        <v>12387</v>
      </c>
      <c r="B2002" s="124" t="s">
        <v>12388</v>
      </c>
      <c r="C2002" s="124" t="s">
        <v>11142</v>
      </c>
      <c r="D2002" s="125" t="s">
        <v>8642</v>
      </c>
    </row>
    <row r="2003" spans="1:4" ht="13.5" x14ac:dyDescent="0.25">
      <c r="A2003" s="124" t="s">
        <v>12389</v>
      </c>
      <c r="B2003" s="124" t="s">
        <v>12390</v>
      </c>
      <c r="C2003" s="124" t="s">
        <v>11142</v>
      </c>
      <c r="D2003" s="125" t="s">
        <v>12372</v>
      </c>
    </row>
    <row r="2004" spans="1:4" ht="13.5" x14ac:dyDescent="0.25">
      <c r="A2004" s="124" t="s">
        <v>2714</v>
      </c>
      <c r="B2004" s="124" t="s">
        <v>12391</v>
      </c>
      <c r="C2004" s="124" t="s">
        <v>9617</v>
      </c>
      <c r="D2004" s="125" t="s">
        <v>8764</v>
      </c>
    </row>
    <row r="2005" spans="1:4" ht="13.5" x14ac:dyDescent="0.25">
      <c r="A2005" s="124" t="s">
        <v>2716</v>
      </c>
      <c r="B2005" s="124" t="s">
        <v>12392</v>
      </c>
      <c r="C2005" s="124" t="s">
        <v>9617</v>
      </c>
      <c r="D2005" s="125" t="s">
        <v>12393</v>
      </c>
    </row>
    <row r="2006" spans="1:4" ht="13.5" x14ac:dyDescent="0.25">
      <c r="A2006" s="124" t="s">
        <v>2718</v>
      </c>
      <c r="B2006" s="124" t="s">
        <v>12394</v>
      </c>
      <c r="C2006" s="124" t="s">
        <v>9617</v>
      </c>
      <c r="D2006" s="125" t="s">
        <v>3462</v>
      </c>
    </row>
    <row r="2007" spans="1:4" ht="13.5" x14ac:dyDescent="0.25">
      <c r="A2007" s="124" t="s">
        <v>2720</v>
      </c>
      <c r="B2007" s="124" t="s">
        <v>12395</v>
      </c>
      <c r="C2007" s="124" t="s">
        <v>9617</v>
      </c>
      <c r="D2007" s="125" t="s">
        <v>4622</v>
      </c>
    </row>
    <row r="2008" spans="1:4" ht="13.5" x14ac:dyDescent="0.25">
      <c r="A2008" s="124" t="s">
        <v>2721</v>
      </c>
      <c r="B2008" s="124" t="s">
        <v>12396</v>
      </c>
      <c r="C2008" s="124" t="s">
        <v>9617</v>
      </c>
      <c r="D2008" s="125" t="s">
        <v>9189</v>
      </c>
    </row>
    <row r="2009" spans="1:4" ht="13.5" x14ac:dyDescent="0.25">
      <c r="A2009" s="124" t="s">
        <v>2723</v>
      </c>
      <c r="B2009" s="124" t="s">
        <v>12397</v>
      </c>
      <c r="C2009" s="124" t="s">
        <v>9617</v>
      </c>
      <c r="D2009" s="125" t="s">
        <v>12398</v>
      </c>
    </row>
    <row r="2010" spans="1:4" ht="13.5" x14ac:dyDescent="0.25">
      <c r="A2010" s="124" t="s">
        <v>2725</v>
      </c>
      <c r="B2010" s="124" t="s">
        <v>12399</v>
      </c>
      <c r="C2010" s="124" t="s">
        <v>9617</v>
      </c>
      <c r="D2010" s="125" t="s">
        <v>8519</v>
      </c>
    </row>
    <row r="2011" spans="1:4" ht="13.5" x14ac:dyDescent="0.25">
      <c r="A2011" s="124" t="s">
        <v>2726</v>
      </c>
      <c r="B2011" s="124" t="s">
        <v>12400</v>
      </c>
      <c r="C2011" s="124" t="s">
        <v>9617</v>
      </c>
      <c r="D2011" s="125" t="s">
        <v>1213</v>
      </c>
    </row>
    <row r="2012" spans="1:4" ht="13.5" x14ac:dyDescent="0.25">
      <c r="A2012" s="124" t="s">
        <v>2727</v>
      </c>
      <c r="B2012" s="124" t="s">
        <v>12401</v>
      </c>
      <c r="C2012" s="124" t="s">
        <v>9617</v>
      </c>
      <c r="D2012" s="125" t="s">
        <v>8315</v>
      </c>
    </row>
    <row r="2013" spans="1:4" ht="13.5" x14ac:dyDescent="0.25">
      <c r="A2013" s="124" t="s">
        <v>2729</v>
      </c>
      <c r="B2013" s="124" t="s">
        <v>12402</v>
      </c>
      <c r="C2013" s="124" t="s">
        <v>9617</v>
      </c>
      <c r="D2013" s="125" t="s">
        <v>599</v>
      </c>
    </row>
    <row r="2014" spans="1:4" ht="13.5" x14ac:dyDescent="0.25">
      <c r="A2014" s="124" t="s">
        <v>2731</v>
      </c>
      <c r="B2014" s="124" t="s">
        <v>12403</v>
      </c>
      <c r="C2014" s="124" t="s">
        <v>9617</v>
      </c>
      <c r="D2014" s="125" t="s">
        <v>12404</v>
      </c>
    </row>
    <row r="2015" spans="1:4" ht="13.5" x14ac:dyDescent="0.25">
      <c r="A2015" s="124" t="s">
        <v>2732</v>
      </c>
      <c r="B2015" s="124" t="s">
        <v>12405</v>
      </c>
      <c r="C2015" s="124" t="s">
        <v>9617</v>
      </c>
      <c r="D2015" s="125" t="s">
        <v>12406</v>
      </c>
    </row>
    <row r="2016" spans="1:4" ht="13.5" x14ac:dyDescent="0.25">
      <c r="A2016" s="124" t="s">
        <v>2733</v>
      </c>
      <c r="B2016" s="124" t="s">
        <v>12407</v>
      </c>
      <c r="C2016" s="124" t="s">
        <v>9617</v>
      </c>
      <c r="D2016" s="125" t="s">
        <v>9203</v>
      </c>
    </row>
    <row r="2017" spans="1:4" ht="13.5" x14ac:dyDescent="0.25">
      <c r="A2017" s="124" t="s">
        <v>2734</v>
      </c>
      <c r="B2017" s="124" t="s">
        <v>12408</v>
      </c>
      <c r="C2017" s="124" t="s">
        <v>9617</v>
      </c>
      <c r="D2017" s="125" t="s">
        <v>12409</v>
      </c>
    </row>
    <row r="2018" spans="1:4" ht="13.5" x14ac:dyDescent="0.25">
      <c r="A2018" s="124" t="s">
        <v>2736</v>
      </c>
      <c r="B2018" s="124" t="s">
        <v>12410</v>
      </c>
      <c r="C2018" s="124" t="s">
        <v>9617</v>
      </c>
      <c r="D2018" s="125" t="s">
        <v>5046</v>
      </c>
    </row>
    <row r="2019" spans="1:4" ht="13.5" x14ac:dyDescent="0.25">
      <c r="A2019" s="124" t="s">
        <v>2737</v>
      </c>
      <c r="B2019" s="124" t="s">
        <v>12411</v>
      </c>
      <c r="C2019" s="124" t="s">
        <v>9617</v>
      </c>
      <c r="D2019" s="125" t="s">
        <v>1396</v>
      </c>
    </row>
    <row r="2020" spans="1:4" ht="13.5" x14ac:dyDescent="0.25">
      <c r="A2020" s="124" t="s">
        <v>2738</v>
      </c>
      <c r="B2020" s="124" t="s">
        <v>12412</v>
      </c>
      <c r="C2020" s="124" t="s">
        <v>9617</v>
      </c>
      <c r="D2020" s="125" t="s">
        <v>12413</v>
      </c>
    </row>
    <row r="2021" spans="1:4" ht="13.5" x14ac:dyDescent="0.25">
      <c r="A2021" s="124" t="s">
        <v>2740</v>
      </c>
      <c r="B2021" s="124" t="s">
        <v>12414</v>
      </c>
      <c r="C2021" s="124" t="s">
        <v>9617</v>
      </c>
      <c r="D2021" s="125" t="s">
        <v>5425</v>
      </c>
    </row>
    <row r="2022" spans="1:4" ht="13.5" x14ac:dyDescent="0.25">
      <c r="A2022" s="124" t="s">
        <v>2741</v>
      </c>
      <c r="B2022" s="124" t="s">
        <v>12415</v>
      </c>
      <c r="C2022" s="124" t="s">
        <v>9617</v>
      </c>
      <c r="D2022" s="125" t="s">
        <v>12416</v>
      </c>
    </row>
    <row r="2023" spans="1:4" ht="13.5" x14ac:dyDescent="0.25">
      <c r="A2023" s="124" t="s">
        <v>2742</v>
      </c>
      <c r="B2023" s="124" t="s">
        <v>12417</v>
      </c>
      <c r="C2023" s="124" t="s">
        <v>9617</v>
      </c>
      <c r="D2023" s="125" t="s">
        <v>12418</v>
      </c>
    </row>
    <row r="2024" spans="1:4" ht="13.5" x14ac:dyDescent="0.25">
      <c r="A2024" s="124" t="s">
        <v>2743</v>
      </c>
      <c r="B2024" s="124" t="s">
        <v>12419</v>
      </c>
      <c r="C2024" s="124" t="s">
        <v>9226</v>
      </c>
      <c r="D2024" s="125" t="s">
        <v>12420</v>
      </c>
    </row>
    <row r="2025" spans="1:4" ht="13.5" x14ac:dyDescent="0.25">
      <c r="A2025" s="124" t="s">
        <v>2745</v>
      </c>
      <c r="B2025" s="124" t="s">
        <v>12421</v>
      </c>
      <c r="C2025" s="124" t="s">
        <v>9226</v>
      </c>
      <c r="D2025" s="125" t="s">
        <v>1316</v>
      </c>
    </row>
    <row r="2026" spans="1:4" ht="13.5" x14ac:dyDescent="0.25">
      <c r="A2026" s="124" t="s">
        <v>2746</v>
      </c>
      <c r="B2026" s="124" t="s">
        <v>12422</v>
      </c>
      <c r="C2026" s="124" t="s">
        <v>9617</v>
      </c>
      <c r="D2026" s="125" t="s">
        <v>12423</v>
      </c>
    </row>
    <row r="2027" spans="1:4" ht="13.5" x14ac:dyDescent="0.25">
      <c r="A2027" s="124" t="s">
        <v>2747</v>
      </c>
      <c r="B2027" s="124" t="s">
        <v>12424</v>
      </c>
      <c r="C2027" s="124" t="s">
        <v>9617</v>
      </c>
      <c r="D2027" s="125" t="s">
        <v>12425</v>
      </c>
    </row>
    <row r="2028" spans="1:4" ht="13.5" x14ac:dyDescent="0.25">
      <c r="A2028" s="124" t="s">
        <v>2748</v>
      </c>
      <c r="B2028" s="124" t="s">
        <v>12426</v>
      </c>
      <c r="C2028" s="124" t="s">
        <v>9617</v>
      </c>
      <c r="D2028" s="125" t="s">
        <v>12277</v>
      </c>
    </row>
    <row r="2029" spans="1:4" ht="13.5" x14ac:dyDescent="0.25">
      <c r="A2029" s="124" t="s">
        <v>2749</v>
      </c>
      <c r="B2029" s="124" t="s">
        <v>12427</v>
      </c>
      <c r="C2029" s="124" t="s">
        <v>9617</v>
      </c>
      <c r="D2029" s="125" t="s">
        <v>12428</v>
      </c>
    </row>
    <row r="2030" spans="1:4" ht="13.5" x14ac:dyDescent="0.25">
      <c r="A2030" s="124" t="s">
        <v>2750</v>
      </c>
      <c r="B2030" s="124" t="s">
        <v>12429</v>
      </c>
      <c r="C2030" s="124" t="s">
        <v>9617</v>
      </c>
      <c r="D2030" s="125" t="s">
        <v>12430</v>
      </c>
    </row>
    <row r="2031" spans="1:4" ht="13.5" x14ac:dyDescent="0.25">
      <c r="A2031" s="124" t="s">
        <v>2751</v>
      </c>
      <c r="B2031" s="124" t="s">
        <v>12431</v>
      </c>
      <c r="C2031" s="124" t="s">
        <v>9617</v>
      </c>
      <c r="D2031" s="125" t="s">
        <v>12432</v>
      </c>
    </row>
    <row r="2032" spans="1:4" ht="13.5" x14ac:dyDescent="0.25">
      <c r="A2032" s="124" t="s">
        <v>2752</v>
      </c>
      <c r="B2032" s="124" t="s">
        <v>12433</v>
      </c>
      <c r="C2032" s="124" t="s">
        <v>9617</v>
      </c>
      <c r="D2032" s="125" t="s">
        <v>12434</v>
      </c>
    </row>
    <row r="2033" spans="1:4" ht="13.5" x14ac:dyDescent="0.25">
      <c r="A2033" s="124" t="s">
        <v>2754</v>
      </c>
      <c r="B2033" s="124" t="s">
        <v>12435</v>
      </c>
      <c r="C2033" s="124" t="s">
        <v>9617</v>
      </c>
      <c r="D2033" s="125" t="s">
        <v>8104</v>
      </c>
    </row>
    <row r="2034" spans="1:4" ht="13.5" x14ac:dyDescent="0.25">
      <c r="A2034" s="124" t="s">
        <v>2755</v>
      </c>
      <c r="B2034" s="124" t="s">
        <v>12436</v>
      </c>
      <c r="C2034" s="124" t="s">
        <v>9617</v>
      </c>
      <c r="D2034" s="125" t="s">
        <v>9149</v>
      </c>
    </row>
    <row r="2035" spans="1:4" ht="13.5" x14ac:dyDescent="0.25">
      <c r="A2035" s="124" t="s">
        <v>2756</v>
      </c>
      <c r="B2035" s="124" t="s">
        <v>12437</v>
      </c>
      <c r="C2035" s="124" t="s">
        <v>9617</v>
      </c>
      <c r="D2035" s="125" t="s">
        <v>12438</v>
      </c>
    </row>
    <row r="2036" spans="1:4" ht="13.5" x14ac:dyDescent="0.25">
      <c r="A2036" s="124" t="s">
        <v>2757</v>
      </c>
      <c r="B2036" s="124" t="s">
        <v>12439</v>
      </c>
      <c r="C2036" s="124" t="s">
        <v>9617</v>
      </c>
      <c r="D2036" s="125" t="s">
        <v>12440</v>
      </c>
    </row>
    <row r="2037" spans="1:4" ht="13.5" x14ac:dyDescent="0.25">
      <c r="A2037" s="124" t="s">
        <v>2759</v>
      </c>
      <c r="B2037" s="124" t="s">
        <v>12441</v>
      </c>
      <c r="C2037" s="124" t="s">
        <v>9617</v>
      </c>
      <c r="D2037" s="125" t="s">
        <v>12442</v>
      </c>
    </row>
    <row r="2038" spans="1:4" ht="13.5" x14ac:dyDescent="0.25">
      <c r="A2038" s="124" t="s">
        <v>2761</v>
      </c>
      <c r="B2038" s="124" t="s">
        <v>12443</v>
      </c>
      <c r="C2038" s="124" t="s">
        <v>9617</v>
      </c>
      <c r="D2038" s="125" t="s">
        <v>12444</v>
      </c>
    </row>
    <row r="2039" spans="1:4" ht="13.5" x14ac:dyDescent="0.25">
      <c r="A2039" s="124" t="s">
        <v>2763</v>
      </c>
      <c r="B2039" s="124" t="s">
        <v>12445</v>
      </c>
      <c r="C2039" s="124" t="s">
        <v>9617</v>
      </c>
      <c r="D2039" s="125" t="s">
        <v>12446</v>
      </c>
    </row>
    <row r="2040" spans="1:4" ht="13.5" x14ac:dyDescent="0.25">
      <c r="A2040" s="124" t="s">
        <v>2764</v>
      </c>
      <c r="B2040" s="124" t="s">
        <v>12447</v>
      </c>
      <c r="C2040" s="124" t="s">
        <v>9617</v>
      </c>
      <c r="D2040" s="125" t="s">
        <v>7784</v>
      </c>
    </row>
    <row r="2041" spans="1:4" ht="13.5" x14ac:dyDescent="0.25">
      <c r="A2041" s="124" t="s">
        <v>2766</v>
      </c>
      <c r="B2041" s="124" t="s">
        <v>12448</v>
      </c>
      <c r="C2041" s="124" t="s">
        <v>9617</v>
      </c>
      <c r="D2041" s="125" t="s">
        <v>12449</v>
      </c>
    </row>
    <row r="2042" spans="1:4" ht="13.5" x14ac:dyDescent="0.25">
      <c r="A2042" s="124" t="s">
        <v>2768</v>
      </c>
      <c r="B2042" s="124" t="s">
        <v>12450</v>
      </c>
      <c r="C2042" s="124" t="s">
        <v>9617</v>
      </c>
      <c r="D2042" s="125" t="s">
        <v>7830</v>
      </c>
    </row>
    <row r="2043" spans="1:4" ht="13.5" x14ac:dyDescent="0.25">
      <c r="A2043" s="124" t="s">
        <v>2769</v>
      </c>
      <c r="B2043" s="124" t="s">
        <v>12451</v>
      </c>
      <c r="C2043" s="124" t="s">
        <v>9617</v>
      </c>
      <c r="D2043" s="125" t="s">
        <v>12452</v>
      </c>
    </row>
    <row r="2044" spans="1:4" ht="13.5" x14ac:dyDescent="0.25">
      <c r="A2044" s="124" t="s">
        <v>2770</v>
      </c>
      <c r="B2044" s="124" t="s">
        <v>12453</v>
      </c>
      <c r="C2044" s="124" t="s">
        <v>9617</v>
      </c>
      <c r="D2044" s="125" t="s">
        <v>8499</v>
      </c>
    </row>
    <row r="2045" spans="1:4" ht="13.5" x14ac:dyDescent="0.25">
      <c r="A2045" s="124" t="s">
        <v>2772</v>
      </c>
      <c r="B2045" s="124" t="s">
        <v>12454</v>
      </c>
      <c r="C2045" s="124" t="s">
        <v>9617</v>
      </c>
      <c r="D2045" s="125" t="s">
        <v>12455</v>
      </c>
    </row>
    <row r="2046" spans="1:4" ht="13.5" x14ac:dyDescent="0.25">
      <c r="A2046" s="124" t="s">
        <v>2773</v>
      </c>
      <c r="B2046" s="124" t="s">
        <v>12456</v>
      </c>
      <c r="C2046" s="124" t="s">
        <v>9617</v>
      </c>
      <c r="D2046" s="125" t="s">
        <v>12457</v>
      </c>
    </row>
    <row r="2047" spans="1:4" ht="13.5" x14ac:dyDescent="0.25">
      <c r="A2047" s="124" t="s">
        <v>2775</v>
      </c>
      <c r="B2047" s="124" t="s">
        <v>12458</v>
      </c>
      <c r="C2047" s="124" t="s">
        <v>9617</v>
      </c>
      <c r="D2047" s="125" t="s">
        <v>12459</v>
      </c>
    </row>
    <row r="2048" spans="1:4" ht="13.5" x14ac:dyDescent="0.25">
      <c r="A2048" s="124" t="s">
        <v>2776</v>
      </c>
      <c r="B2048" s="124" t="s">
        <v>12460</v>
      </c>
      <c r="C2048" s="124" t="s">
        <v>9617</v>
      </c>
      <c r="D2048" s="125" t="s">
        <v>12461</v>
      </c>
    </row>
    <row r="2049" spans="1:4" ht="13.5" x14ac:dyDescent="0.25">
      <c r="A2049" s="124" t="s">
        <v>2778</v>
      </c>
      <c r="B2049" s="124" t="s">
        <v>12462</v>
      </c>
      <c r="C2049" s="124" t="s">
        <v>9617</v>
      </c>
      <c r="D2049" s="125" t="s">
        <v>12463</v>
      </c>
    </row>
    <row r="2050" spans="1:4" ht="13.5" x14ac:dyDescent="0.25">
      <c r="A2050" s="124" t="s">
        <v>2779</v>
      </c>
      <c r="B2050" s="124" t="s">
        <v>12464</v>
      </c>
      <c r="C2050" s="124" t="s">
        <v>9617</v>
      </c>
      <c r="D2050" s="125" t="s">
        <v>7945</v>
      </c>
    </row>
    <row r="2051" spans="1:4" ht="13.5" x14ac:dyDescent="0.25">
      <c r="A2051" s="124" t="s">
        <v>2781</v>
      </c>
      <c r="B2051" s="124" t="s">
        <v>12465</v>
      </c>
      <c r="C2051" s="124" t="s">
        <v>9617</v>
      </c>
      <c r="D2051" s="125" t="s">
        <v>12466</v>
      </c>
    </row>
    <row r="2052" spans="1:4" ht="13.5" x14ac:dyDescent="0.25">
      <c r="A2052" s="124" t="s">
        <v>2783</v>
      </c>
      <c r="B2052" s="124" t="s">
        <v>12467</v>
      </c>
      <c r="C2052" s="124" t="s">
        <v>9617</v>
      </c>
      <c r="D2052" s="125" t="s">
        <v>12468</v>
      </c>
    </row>
    <row r="2053" spans="1:4" ht="13.5" x14ac:dyDescent="0.25">
      <c r="A2053" s="124" t="s">
        <v>2785</v>
      </c>
      <c r="B2053" s="124" t="s">
        <v>12469</v>
      </c>
      <c r="C2053" s="124" t="s">
        <v>9617</v>
      </c>
      <c r="D2053" s="125" t="s">
        <v>8922</v>
      </c>
    </row>
    <row r="2054" spans="1:4" ht="13.5" x14ac:dyDescent="0.25">
      <c r="A2054" s="124" t="s">
        <v>2786</v>
      </c>
      <c r="B2054" s="124" t="s">
        <v>12470</v>
      </c>
      <c r="C2054" s="124" t="s">
        <v>9617</v>
      </c>
      <c r="D2054" s="125" t="s">
        <v>12471</v>
      </c>
    </row>
    <row r="2055" spans="1:4" ht="13.5" x14ac:dyDescent="0.25">
      <c r="A2055" s="124" t="s">
        <v>2788</v>
      </c>
      <c r="B2055" s="124" t="s">
        <v>12472</v>
      </c>
      <c r="C2055" s="124" t="s">
        <v>9617</v>
      </c>
      <c r="D2055" s="125" t="s">
        <v>12473</v>
      </c>
    </row>
    <row r="2056" spans="1:4" ht="13.5" x14ac:dyDescent="0.25">
      <c r="A2056" s="124" t="s">
        <v>2789</v>
      </c>
      <c r="B2056" s="124" t="s">
        <v>12474</v>
      </c>
      <c r="C2056" s="124" t="s">
        <v>9617</v>
      </c>
      <c r="D2056" s="125" t="s">
        <v>8781</v>
      </c>
    </row>
    <row r="2057" spans="1:4" ht="13.5" x14ac:dyDescent="0.25">
      <c r="A2057" s="124" t="s">
        <v>2790</v>
      </c>
      <c r="B2057" s="124" t="s">
        <v>12475</v>
      </c>
      <c r="C2057" s="124" t="s">
        <v>9617</v>
      </c>
      <c r="D2057" s="125" t="s">
        <v>12476</v>
      </c>
    </row>
    <row r="2058" spans="1:4" ht="13.5" x14ac:dyDescent="0.25">
      <c r="A2058" s="124" t="s">
        <v>2791</v>
      </c>
      <c r="B2058" s="124" t="s">
        <v>12477</v>
      </c>
      <c r="C2058" s="124" t="s">
        <v>9617</v>
      </c>
      <c r="D2058" s="125" t="s">
        <v>12478</v>
      </c>
    </row>
    <row r="2059" spans="1:4" ht="13.5" x14ac:dyDescent="0.25">
      <c r="A2059" s="124" t="s">
        <v>2792</v>
      </c>
      <c r="B2059" s="124" t="s">
        <v>12479</v>
      </c>
      <c r="C2059" s="124" t="s">
        <v>9617</v>
      </c>
      <c r="D2059" s="125" t="s">
        <v>8836</v>
      </c>
    </row>
    <row r="2060" spans="1:4" ht="13.5" x14ac:dyDescent="0.25">
      <c r="A2060" s="124" t="s">
        <v>2794</v>
      </c>
      <c r="B2060" s="124" t="s">
        <v>12480</v>
      </c>
      <c r="C2060" s="124" t="s">
        <v>9617</v>
      </c>
      <c r="D2060" s="125" t="s">
        <v>12481</v>
      </c>
    </row>
    <row r="2061" spans="1:4" ht="13.5" x14ac:dyDescent="0.25">
      <c r="A2061" s="124" t="s">
        <v>2796</v>
      </c>
      <c r="B2061" s="124" t="s">
        <v>12482</v>
      </c>
      <c r="C2061" s="124" t="s">
        <v>9617</v>
      </c>
      <c r="D2061" s="125" t="s">
        <v>12483</v>
      </c>
    </row>
    <row r="2062" spans="1:4" ht="13.5" x14ac:dyDescent="0.25">
      <c r="A2062" s="124" t="s">
        <v>2797</v>
      </c>
      <c r="B2062" s="124" t="s">
        <v>12484</v>
      </c>
      <c r="C2062" s="124" t="s">
        <v>9617</v>
      </c>
      <c r="D2062" s="125" t="s">
        <v>9011</v>
      </c>
    </row>
    <row r="2063" spans="1:4" ht="13.5" x14ac:dyDescent="0.25">
      <c r="A2063" s="124" t="s">
        <v>2799</v>
      </c>
      <c r="B2063" s="124" t="s">
        <v>12485</v>
      </c>
      <c r="C2063" s="124" t="s">
        <v>9617</v>
      </c>
      <c r="D2063" s="125" t="s">
        <v>12486</v>
      </c>
    </row>
    <row r="2064" spans="1:4" ht="13.5" x14ac:dyDescent="0.25">
      <c r="A2064" s="124" t="s">
        <v>2800</v>
      </c>
      <c r="B2064" s="124" t="s">
        <v>12487</v>
      </c>
      <c r="C2064" s="124" t="s">
        <v>9617</v>
      </c>
      <c r="D2064" s="125" t="s">
        <v>12488</v>
      </c>
    </row>
    <row r="2065" spans="1:4" ht="13.5" x14ac:dyDescent="0.25">
      <c r="A2065" s="124" t="s">
        <v>2801</v>
      </c>
      <c r="B2065" s="124" t="s">
        <v>12489</v>
      </c>
      <c r="C2065" s="124" t="s">
        <v>9617</v>
      </c>
      <c r="D2065" s="125" t="s">
        <v>12490</v>
      </c>
    </row>
    <row r="2066" spans="1:4" ht="13.5" x14ac:dyDescent="0.25">
      <c r="A2066" s="124" t="s">
        <v>2802</v>
      </c>
      <c r="B2066" s="124" t="s">
        <v>12491</v>
      </c>
      <c r="C2066" s="124" t="s">
        <v>9617</v>
      </c>
      <c r="D2066" s="125" t="s">
        <v>6814</v>
      </c>
    </row>
    <row r="2067" spans="1:4" ht="13.5" x14ac:dyDescent="0.25">
      <c r="A2067" s="124" t="s">
        <v>2803</v>
      </c>
      <c r="B2067" s="124" t="s">
        <v>12492</v>
      </c>
      <c r="C2067" s="124" t="s">
        <v>9617</v>
      </c>
      <c r="D2067" s="125" t="s">
        <v>12493</v>
      </c>
    </row>
    <row r="2068" spans="1:4" ht="13.5" x14ac:dyDescent="0.25">
      <c r="A2068" s="124" t="s">
        <v>2804</v>
      </c>
      <c r="B2068" s="124" t="s">
        <v>12494</v>
      </c>
      <c r="C2068" s="124" t="s">
        <v>9617</v>
      </c>
      <c r="D2068" s="125" t="s">
        <v>12495</v>
      </c>
    </row>
    <row r="2069" spans="1:4" ht="13.5" x14ac:dyDescent="0.25">
      <c r="A2069" s="124" t="s">
        <v>2805</v>
      </c>
      <c r="B2069" s="124" t="s">
        <v>12496</v>
      </c>
      <c r="C2069" s="124" t="s">
        <v>9617</v>
      </c>
      <c r="D2069" s="125" t="s">
        <v>11267</v>
      </c>
    </row>
    <row r="2070" spans="1:4" ht="13.5" x14ac:dyDescent="0.25">
      <c r="A2070" s="124" t="s">
        <v>2806</v>
      </c>
      <c r="B2070" s="124" t="s">
        <v>12497</v>
      </c>
      <c r="C2070" s="124" t="s">
        <v>9617</v>
      </c>
      <c r="D2070" s="125" t="s">
        <v>12498</v>
      </c>
    </row>
    <row r="2071" spans="1:4" ht="13.5" x14ac:dyDescent="0.25">
      <c r="A2071" s="124" t="s">
        <v>2808</v>
      </c>
      <c r="B2071" s="124" t="s">
        <v>12499</v>
      </c>
      <c r="C2071" s="124" t="s">
        <v>9617</v>
      </c>
      <c r="D2071" s="125" t="s">
        <v>12500</v>
      </c>
    </row>
    <row r="2072" spans="1:4" ht="13.5" x14ac:dyDescent="0.25">
      <c r="A2072" s="124" t="s">
        <v>2809</v>
      </c>
      <c r="B2072" s="124" t="s">
        <v>12501</v>
      </c>
      <c r="C2072" s="124" t="s">
        <v>9617</v>
      </c>
      <c r="D2072" s="125" t="s">
        <v>7881</v>
      </c>
    </row>
    <row r="2073" spans="1:4" ht="13.5" x14ac:dyDescent="0.25">
      <c r="A2073" s="124" t="s">
        <v>2810</v>
      </c>
      <c r="B2073" s="124" t="s">
        <v>12502</v>
      </c>
      <c r="C2073" s="124" t="s">
        <v>9617</v>
      </c>
      <c r="D2073" s="125" t="s">
        <v>8963</v>
      </c>
    </row>
    <row r="2074" spans="1:4" ht="13.5" x14ac:dyDescent="0.25">
      <c r="A2074" s="124" t="s">
        <v>2811</v>
      </c>
      <c r="B2074" s="124" t="s">
        <v>12503</v>
      </c>
      <c r="C2074" s="124" t="s">
        <v>9617</v>
      </c>
      <c r="D2074" s="125" t="s">
        <v>12504</v>
      </c>
    </row>
    <row r="2075" spans="1:4" ht="13.5" x14ac:dyDescent="0.25">
      <c r="A2075" s="124" t="s">
        <v>2812</v>
      </c>
      <c r="B2075" s="124" t="s">
        <v>12505</v>
      </c>
      <c r="C2075" s="124" t="s">
        <v>9617</v>
      </c>
      <c r="D2075" s="125" t="s">
        <v>12506</v>
      </c>
    </row>
    <row r="2076" spans="1:4" ht="13.5" x14ac:dyDescent="0.25">
      <c r="A2076" s="124" t="s">
        <v>2813</v>
      </c>
      <c r="B2076" s="124" t="s">
        <v>12507</v>
      </c>
      <c r="C2076" s="124" t="s">
        <v>9617</v>
      </c>
      <c r="D2076" s="125" t="s">
        <v>12508</v>
      </c>
    </row>
    <row r="2077" spans="1:4" ht="13.5" x14ac:dyDescent="0.25">
      <c r="A2077" s="124" t="s">
        <v>2814</v>
      </c>
      <c r="B2077" s="124" t="s">
        <v>12509</v>
      </c>
      <c r="C2077" s="124" t="s">
        <v>9617</v>
      </c>
      <c r="D2077" s="125" t="s">
        <v>12510</v>
      </c>
    </row>
    <row r="2078" spans="1:4" ht="13.5" x14ac:dyDescent="0.25">
      <c r="A2078" s="124" t="s">
        <v>2816</v>
      </c>
      <c r="B2078" s="124" t="s">
        <v>12511</v>
      </c>
      <c r="C2078" s="124" t="s">
        <v>9617</v>
      </c>
      <c r="D2078" s="125" t="s">
        <v>1238</v>
      </c>
    </row>
    <row r="2079" spans="1:4" ht="13.5" x14ac:dyDescent="0.25">
      <c r="A2079" s="124" t="s">
        <v>2817</v>
      </c>
      <c r="B2079" s="124" t="s">
        <v>12512</v>
      </c>
      <c r="C2079" s="124" t="s">
        <v>9617</v>
      </c>
      <c r="D2079" s="125" t="s">
        <v>12513</v>
      </c>
    </row>
    <row r="2080" spans="1:4" ht="13.5" x14ac:dyDescent="0.25">
      <c r="A2080" s="124" t="s">
        <v>2818</v>
      </c>
      <c r="B2080" s="124" t="s">
        <v>12514</v>
      </c>
      <c r="C2080" s="124" t="s">
        <v>9617</v>
      </c>
      <c r="D2080" s="125" t="s">
        <v>12515</v>
      </c>
    </row>
    <row r="2081" spans="1:4" ht="13.5" x14ac:dyDescent="0.25">
      <c r="A2081" s="124" t="s">
        <v>2819</v>
      </c>
      <c r="B2081" s="124" t="s">
        <v>12516</v>
      </c>
      <c r="C2081" s="124" t="s">
        <v>9617</v>
      </c>
      <c r="D2081" s="125" t="s">
        <v>12517</v>
      </c>
    </row>
    <row r="2082" spans="1:4" ht="13.5" x14ac:dyDescent="0.25">
      <c r="A2082" s="124" t="s">
        <v>2820</v>
      </c>
      <c r="B2082" s="124" t="s">
        <v>12518</v>
      </c>
      <c r="C2082" s="124" t="s">
        <v>9617</v>
      </c>
      <c r="D2082" s="125" t="s">
        <v>902</v>
      </c>
    </row>
    <row r="2083" spans="1:4" ht="13.5" x14ac:dyDescent="0.25">
      <c r="A2083" s="124" t="s">
        <v>2821</v>
      </c>
      <c r="B2083" s="124" t="s">
        <v>12519</v>
      </c>
      <c r="C2083" s="124" t="s">
        <v>9617</v>
      </c>
      <c r="D2083" s="125" t="s">
        <v>8105</v>
      </c>
    </row>
    <row r="2084" spans="1:4" ht="13.5" x14ac:dyDescent="0.25">
      <c r="A2084" s="124" t="s">
        <v>2822</v>
      </c>
      <c r="B2084" s="124" t="s">
        <v>12520</v>
      </c>
      <c r="C2084" s="124" t="s">
        <v>9617</v>
      </c>
      <c r="D2084" s="125" t="s">
        <v>12521</v>
      </c>
    </row>
    <row r="2085" spans="1:4" ht="13.5" x14ac:dyDescent="0.25">
      <c r="A2085" s="124" t="s">
        <v>2823</v>
      </c>
      <c r="B2085" s="124" t="s">
        <v>12522</v>
      </c>
      <c r="C2085" s="124" t="s">
        <v>9617</v>
      </c>
      <c r="D2085" s="125" t="s">
        <v>5179</v>
      </c>
    </row>
    <row r="2086" spans="1:4" ht="13.5" x14ac:dyDescent="0.25">
      <c r="A2086" s="124" t="s">
        <v>2824</v>
      </c>
      <c r="B2086" s="124" t="s">
        <v>12523</v>
      </c>
      <c r="C2086" s="124" t="s">
        <v>9617</v>
      </c>
      <c r="D2086" s="125" t="s">
        <v>12524</v>
      </c>
    </row>
    <row r="2087" spans="1:4" ht="13.5" x14ac:dyDescent="0.25">
      <c r="A2087" s="124" t="s">
        <v>2825</v>
      </c>
      <c r="B2087" s="124" t="s">
        <v>12525</v>
      </c>
      <c r="C2087" s="124" t="s">
        <v>9617</v>
      </c>
      <c r="D2087" s="125" t="s">
        <v>12526</v>
      </c>
    </row>
    <row r="2088" spans="1:4" ht="13.5" x14ac:dyDescent="0.25">
      <c r="A2088" s="124" t="s">
        <v>2826</v>
      </c>
      <c r="B2088" s="124" t="s">
        <v>12527</v>
      </c>
      <c r="C2088" s="124" t="s">
        <v>9617</v>
      </c>
      <c r="D2088" s="125" t="s">
        <v>12528</v>
      </c>
    </row>
    <row r="2089" spans="1:4" ht="13.5" x14ac:dyDescent="0.25">
      <c r="A2089" s="124" t="s">
        <v>2827</v>
      </c>
      <c r="B2089" s="124" t="s">
        <v>12529</v>
      </c>
      <c r="C2089" s="124" t="s">
        <v>9617</v>
      </c>
      <c r="D2089" s="125" t="s">
        <v>9151</v>
      </c>
    </row>
    <row r="2090" spans="1:4" ht="13.5" x14ac:dyDescent="0.25">
      <c r="A2090" s="124" t="s">
        <v>2829</v>
      </c>
      <c r="B2090" s="124" t="s">
        <v>12530</v>
      </c>
      <c r="C2090" s="124" t="s">
        <v>9617</v>
      </c>
      <c r="D2090" s="125" t="s">
        <v>12531</v>
      </c>
    </row>
    <row r="2091" spans="1:4" ht="13.5" x14ac:dyDescent="0.25">
      <c r="A2091" s="124" t="s">
        <v>2831</v>
      </c>
      <c r="B2091" s="124" t="s">
        <v>12532</v>
      </c>
      <c r="C2091" s="124" t="s">
        <v>9617</v>
      </c>
      <c r="D2091" s="125" t="s">
        <v>12533</v>
      </c>
    </row>
    <row r="2092" spans="1:4" ht="13.5" x14ac:dyDescent="0.25">
      <c r="A2092" s="124" t="s">
        <v>2832</v>
      </c>
      <c r="B2092" s="124" t="s">
        <v>12534</v>
      </c>
      <c r="C2092" s="124" t="s">
        <v>9617</v>
      </c>
      <c r="D2092" s="125" t="s">
        <v>12535</v>
      </c>
    </row>
    <row r="2093" spans="1:4" ht="13.5" x14ac:dyDescent="0.25">
      <c r="A2093" s="124" t="s">
        <v>2833</v>
      </c>
      <c r="B2093" s="124" t="s">
        <v>12536</v>
      </c>
      <c r="C2093" s="124" t="s">
        <v>9617</v>
      </c>
      <c r="D2093" s="125" t="s">
        <v>1258</v>
      </c>
    </row>
    <row r="2094" spans="1:4" ht="13.5" x14ac:dyDescent="0.25">
      <c r="A2094" s="124" t="s">
        <v>2835</v>
      </c>
      <c r="B2094" s="124" t="s">
        <v>12537</v>
      </c>
      <c r="C2094" s="124" t="s">
        <v>9617</v>
      </c>
      <c r="D2094" s="125" t="s">
        <v>12538</v>
      </c>
    </row>
    <row r="2095" spans="1:4" ht="13.5" x14ac:dyDescent="0.25">
      <c r="A2095" s="124" t="s">
        <v>2836</v>
      </c>
      <c r="B2095" s="124" t="s">
        <v>12539</v>
      </c>
      <c r="C2095" s="124" t="s">
        <v>9617</v>
      </c>
      <c r="D2095" s="125" t="s">
        <v>12540</v>
      </c>
    </row>
    <row r="2096" spans="1:4" ht="13.5" x14ac:dyDescent="0.25">
      <c r="A2096" s="124" t="s">
        <v>2837</v>
      </c>
      <c r="B2096" s="124" t="s">
        <v>12541</v>
      </c>
      <c r="C2096" s="124" t="s">
        <v>9617</v>
      </c>
      <c r="D2096" s="125" t="s">
        <v>12542</v>
      </c>
    </row>
    <row r="2097" spans="1:4" ht="13.5" x14ac:dyDescent="0.25">
      <c r="A2097" s="124" t="s">
        <v>2838</v>
      </c>
      <c r="B2097" s="124" t="s">
        <v>12543</v>
      </c>
      <c r="C2097" s="124" t="s">
        <v>9617</v>
      </c>
      <c r="D2097" s="125" t="s">
        <v>12544</v>
      </c>
    </row>
    <row r="2098" spans="1:4" ht="13.5" x14ac:dyDescent="0.25">
      <c r="A2098" s="124" t="s">
        <v>2839</v>
      </c>
      <c r="B2098" s="124" t="s">
        <v>12545</v>
      </c>
      <c r="C2098" s="124" t="s">
        <v>9617</v>
      </c>
      <c r="D2098" s="125" t="s">
        <v>7445</v>
      </c>
    </row>
    <row r="2099" spans="1:4" ht="13.5" x14ac:dyDescent="0.25">
      <c r="A2099" s="124" t="s">
        <v>2841</v>
      </c>
      <c r="B2099" s="124" t="s">
        <v>12546</v>
      </c>
      <c r="C2099" s="124" t="s">
        <v>9617</v>
      </c>
      <c r="D2099" s="125" t="s">
        <v>12547</v>
      </c>
    </row>
    <row r="2100" spans="1:4" ht="13.5" x14ac:dyDescent="0.25">
      <c r="A2100" s="124" t="s">
        <v>2842</v>
      </c>
      <c r="B2100" s="124" t="s">
        <v>12548</v>
      </c>
      <c r="C2100" s="124" t="s">
        <v>9617</v>
      </c>
      <c r="D2100" s="125" t="s">
        <v>12549</v>
      </c>
    </row>
    <row r="2101" spans="1:4" ht="13.5" x14ac:dyDescent="0.25">
      <c r="A2101" s="124" t="s">
        <v>2843</v>
      </c>
      <c r="B2101" s="124" t="s">
        <v>12550</v>
      </c>
      <c r="C2101" s="124" t="s">
        <v>9617</v>
      </c>
      <c r="D2101" s="125" t="s">
        <v>12551</v>
      </c>
    </row>
    <row r="2102" spans="1:4" ht="13.5" x14ac:dyDescent="0.25">
      <c r="A2102" s="124" t="s">
        <v>2844</v>
      </c>
      <c r="B2102" s="124" t="s">
        <v>12552</v>
      </c>
      <c r="C2102" s="124" t="s">
        <v>9617</v>
      </c>
      <c r="D2102" s="125" t="s">
        <v>7485</v>
      </c>
    </row>
    <row r="2103" spans="1:4" ht="13.5" x14ac:dyDescent="0.25">
      <c r="A2103" s="124" t="s">
        <v>2845</v>
      </c>
      <c r="B2103" s="124" t="s">
        <v>12553</v>
      </c>
      <c r="C2103" s="124" t="s">
        <v>9617</v>
      </c>
      <c r="D2103" s="125" t="s">
        <v>12554</v>
      </c>
    </row>
    <row r="2104" spans="1:4" ht="13.5" x14ac:dyDescent="0.25">
      <c r="A2104" s="124" t="s">
        <v>2847</v>
      </c>
      <c r="B2104" s="124" t="s">
        <v>12555</v>
      </c>
      <c r="C2104" s="124" t="s">
        <v>9617</v>
      </c>
      <c r="D2104" s="125" t="s">
        <v>12556</v>
      </c>
    </row>
    <row r="2105" spans="1:4" ht="13.5" x14ac:dyDescent="0.25">
      <c r="A2105" s="124" t="s">
        <v>2848</v>
      </c>
      <c r="B2105" s="124" t="s">
        <v>12557</v>
      </c>
      <c r="C2105" s="124" t="s">
        <v>9617</v>
      </c>
      <c r="D2105" s="125" t="s">
        <v>1645</v>
      </c>
    </row>
    <row r="2106" spans="1:4" ht="13.5" x14ac:dyDescent="0.25">
      <c r="A2106" s="124" t="s">
        <v>2849</v>
      </c>
      <c r="B2106" s="124" t="s">
        <v>12558</v>
      </c>
      <c r="C2106" s="124" t="s">
        <v>9617</v>
      </c>
      <c r="D2106" s="125" t="s">
        <v>12559</v>
      </c>
    </row>
    <row r="2107" spans="1:4" ht="13.5" x14ac:dyDescent="0.25">
      <c r="A2107" s="124" t="s">
        <v>2851</v>
      </c>
      <c r="B2107" s="124" t="s">
        <v>12560</v>
      </c>
      <c r="C2107" s="124" t="s">
        <v>9617</v>
      </c>
      <c r="D2107" s="125" t="s">
        <v>857</v>
      </c>
    </row>
    <row r="2108" spans="1:4" ht="13.5" x14ac:dyDescent="0.25">
      <c r="A2108" s="124" t="s">
        <v>2852</v>
      </c>
      <c r="B2108" s="124" t="s">
        <v>12561</v>
      </c>
      <c r="C2108" s="124" t="s">
        <v>9617</v>
      </c>
      <c r="D2108" s="125" t="s">
        <v>12562</v>
      </c>
    </row>
    <row r="2109" spans="1:4" ht="13.5" x14ac:dyDescent="0.25">
      <c r="A2109" s="124" t="s">
        <v>2853</v>
      </c>
      <c r="B2109" s="124" t="s">
        <v>12563</v>
      </c>
      <c r="C2109" s="124" t="s">
        <v>9617</v>
      </c>
      <c r="D2109" s="125" t="s">
        <v>6657</v>
      </c>
    </row>
    <row r="2110" spans="1:4" ht="13.5" x14ac:dyDescent="0.25">
      <c r="A2110" s="124" t="s">
        <v>2855</v>
      </c>
      <c r="B2110" s="124" t="s">
        <v>12564</v>
      </c>
      <c r="C2110" s="124" t="s">
        <v>9617</v>
      </c>
      <c r="D2110" s="125" t="s">
        <v>12565</v>
      </c>
    </row>
    <row r="2111" spans="1:4" ht="13.5" x14ac:dyDescent="0.25">
      <c r="A2111" s="124" t="s">
        <v>2857</v>
      </c>
      <c r="B2111" s="124" t="s">
        <v>12566</v>
      </c>
      <c r="C2111" s="124" t="s">
        <v>9617</v>
      </c>
      <c r="D2111" s="125" t="s">
        <v>12567</v>
      </c>
    </row>
    <row r="2112" spans="1:4" ht="13.5" x14ac:dyDescent="0.25">
      <c r="A2112" s="124" t="s">
        <v>2859</v>
      </c>
      <c r="B2112" s="124" t="s">
        <v>12568</v>
      </c>
      <c r="C2112" s="124" t="s">
        <v>9617</v>
      </c>
      <c r="D2112" s="125" t="s">
        <v>12569</v>
      </c>
    </row>
    <row r="2113" spans="1:4" ht="13.5" x14ac:dyDescent="0.25">
      <c r="A2113" s="124" t="s">
        <v>2861</v>
      </c>
      <c r="B2113" s="124" t="s">
        <v>12570</v>
      </c>
      <c r="C2113" s="124" t="s">
        <v>9617</v>
      </c>
      <c r="D2113" s="125" t="s">
        <v>8946</v>
      </c>
    </row>
    <row r="2114" spans="1:4" ht="13.5" x14ac:dyDescent="0.25">
      <c r="A2114" s="124" t="s">
        <v>2862</v>
      </c>
      <c r="B2114" s="124" t="s">
        <v>12571</v>
      </c>
      <c r="C2114" s="124" t="s">
        <v>9617</v>
      </c>
      <c r="D2114" s="125" t="s">
        <v>9168</v>
      </c>
    </row>
    <row r="2115" spans="1:4" ht="13.5" x14ac:dyDescent="0.25">
      <c r="A2115" s="124" t="s">
        <v>2864</v>
      </c>
      <c r="B2115" s="124" t="s">
        <v>12572</v>
      </c>
      <c r="C2115" s="124" t="s">
        <v>9617</v>
      </c>
      <c r="D2115" s="125" t="s">
        <v>12573</v>
      </c>
    </row>
    <row r="2116" spans="1:4" ht="13.5" x14ac:dyDescent="0.25">
      <c r="A2116" s="124" t="s">
        <v>2865</v>
      </c>
      <c r="B2116" s="124" t="s">
        <v>12574</v>
      </c>
      <c r="C2116" s="124" t="s">
        <v>9617</v>
      </c>
      <c r="D2116" s="125" t="s">
        <v>4201</v>
      </c>
    </row>
    <row r="2117" spans="1:4" ht="13.5" x14ac:dyDescent="0.25">
      <c r="A2117" s="124" t="s">
        <v>2867</v>
      </c>
      <c r="B2117" s="124" t="s">
        <v>12575</v>
      </c>
      <c r="C2117" s="124" t="s">
        <v>9617</v>
      </c>
      <c r="D2117" s="125" t="s">
        <v>8596</v>
      </c>
    </row>
    <row r="2118" spans="1:4" ht="13.5" x14ac:dyDescent="0.25">
      <c r="A2118" s="124" t="s">
        <v>2869</v>
      </c>
      <c r="B2118" s="124" t="s">
        <v>12576</v>
      </c>
      <c r="C2118" s="124" t="s">
        <v>9617</v>
      </c>
      <c r="D2118" s="125" t="s">
        <v>8721</v>
      </c>
    </row>
    <row r="2119" spans="1:4" ht="13.5" x14ac:dyDescent="0.25">
      <c r="A2119" s="124" t="s">
        <v>2871</v>
      </c>
      <c r="B2119" s="124" t="s">
        <v>12577</v>
      </c>
      <c r="C2119" s="124" t="s">
        <v>9617</v>
      </c>
      <c r="D2119" s="125" t="s">
        <v>8886</v>
      </c>
    </row>
    <row r="2120" spans="1:4" ht="13.5" x14ac:dyDescent="0.25">
      <c r="A2120" s="124" t="s">
        <v>2873</v>
      </c>
      <c r="B2120" s="124" t="s">
        <v>12578</v>
      </c>
      <c r="C2120" s="124" t="s">
        <v>9617</v>
      </c>
      <c r="D2120" s="125" t="s">
        <v>12579</v>
      </c>
    </row>
    <row r="2121" spans="1:4" ht="13.5" x14ac:dyDescent="0.25">
      <c r="A2121" s="124" t="s">
        <v>2875</v>
      </c>
      <c r="B2121" s="124" t="s">
        <v>12580</v>
      </c>
      <c r="C2121" s="124" t="s">
        <v>9617</v>
      </c>
      <c r="D2121" s="125" t="s">
        <v>9194</v>
      </c>
    </row>
    <row r="2122" spans="1:4" ht="13.5" x14ac:dyDescent="0.25">
      <c r="A2122" s="124" t="s">
        <v>2877</v>
      </c>
      <c r="B2122" s="124" t="s">
        <v>12581</v>
      </c>
      <c r="C2122" s="124" t="s">
        <v>9617</v>
      </c>
      <c r="D2122" s="125" t="s">
        <v>8355</v>
      </c>
    </row>
    <row r="2123" spans="1:4" ht="13.5" x14ac:dyDescent="0.25">
      <c r="A2123" s="124" t="s">
        <v>2878</v>
      </c>
      <c r="B2123" s="124" t="s">
        <v>12582</v>
      </c>
      <c r="C2123" s="124" t="s">
        <v>9617</v>
      </c>
      <c r="D2123" s="125" t="s">
        <v>403</v>
      </c>
    </row>
    <row r="2124" spans="1:4" ht="13.5" x14ac:dyDescent="0.25">
      <c r="A2124" s="124" t="s">
        <v>2880</v>
      </c>
      <c r="B2124" s="124" t="s">
        <v>12583</v>
      </c>
      <c r="C2124" s="124" t="s">
        <v>9617</v>
      </c>
      <c r="D2124" s="125" t="s">
        <v>12584</v>
      </c>
    </row>
    <row r="2125" spans="1:4" ht="13.5" x14ac:dyDescent="0.25">
      <c r="A2125" s="124" t="s">
        <v>2881</v>
      </c>
      <c r="B2125" s="124" t="s">
        <v>12585</v>
      </c>
      <c r="C2125" s="124" t="s">
        <v>9617</v>
      </c>
      <c r="D2125" s="125" t="s">
        <v>8808</v>
      </c>
    </row>
    <row r="2126" spans="1:4" ht="13.5" x14ac:dyDescent="0.25">
      <c r="A2126" s="124" t="s">
        <v>2883</v>
      </c>
      <c r="B2126" s="124" t="s">
        <v>12586</v>
      </c>
      <c r="C2126" s="124" t="s">
        <v>9617</v>
      </c>
      <c r="D2126" s="125" t="s">
        <v>12587</v>
      </c>
    </row>
    <row r="2127" spans="1:4" ht="13.5" x14ac:dyDescent="0.25">
      <c r="A2127" s="124" t="s">
        <v>2884</v>
      </c>
      <c r="B2127" s="124" t="s">
        <v>12588</v>
      </c>
      <c r="C2127" s="124" t="s">
        <v>9617</v>
      </c>
      <c r="D2127" s="125" t="s">
        <v>260</v>
      </c>
    </row>
    <row r="2128" spans="1:4" ht="13.5" x14ac:dyDescent="0.25">
      <c r="A2128" s="124" t="s">
        <v>2886</v>
      </c>
      <c r="B2128" s="124" t="s">
        <v>12589</v>
      </c>
      <c r="C2128" s="124" t="s">
        <v>9617</v>
      </c>
      <c r="D2128" s="125" t="s">
        <v>12590</v>
      </c>
    </row>
    <row r="2129" spans="1:4" ht="13.5" x14ac:dyDescent="0.25">
      <c r="A2129" s="124" t="s">
        <v>2888</v>
      </c>
      <c r="B2129" s="124" t="s">
        <v>12591</v>
      </c>
      <c r="C2129" s="124" t="s">
        <v>9617</v>
      </c>
      <c r="D2129" s="125" t="s">
        <v>12592</v>
      </c>
    </row>
    <row r="2130" spans="1:4" ht="13.5" x14ac:dyDescent="0.25">
      <c r="A2130" s="124" t="s">
        <v>2889</v>
      </c>
      <c r="B2130" s="124" t="s">
        <v>12593</v>
      </c>
      <c r="C2130" s="124" t="s">
        <v>9617</v>
      </c>
      <c r="D2130" s="125" t="s">
        <v>2634</v>
      </c>
    </row>
    <row r="2131" spans="1:4" ht="13.5" x14ac:dyDescent="0.25">
      <c r="A2131" s="124" t="s">
        <v>2890</v>
      </c>
      <c r="B2131" s="124" t="s">
        <v>12594</v>
      </c>
      <c r="C2131" s="124" t="s">
        <v>9617</v>
      </c>
      <c r="D2131" s="125" t="s">
        <v>8408</v>
      </c>
    </row>
    <row r="2132" spans="1:4" ht="13.5" x14ac:dyDescent="0.25">
      <c r="A2132" s="124" t="s">
        <v>2891</v>
      </c>
      <c r="B2132" s="124" t="s">
        <v>12595</v>
      </c>
      <c r="C2132" s="124" t="s">
        <v>9617</v>
      </c>
      <c r="D2132" s="125" t="s">
        <v>12596</v>
      </c>
    </row>
    <row r="2133" spans="1:4" ht="13.5" x14ac:dyDescent="0.25">
      <c r="A2133" s="124" t="s">
        <v>2892</v>
      </c>
      <c r="B2133" s="124" t="s">
        <v>12597</v>
      </c>
      <c r="C2133" s="124" t="s">
        <v>9617</v>
      </c>
      <c r="D2133" s="125" t="s">
        <v>239</v>
      </c>
    </row>
    <row r="2134" spans="1:4" ht="13.5" x14ac:dyDescent="0.25">
      <c r="A2134" s="124" t="s">
        <v>2893</v>
      </c>
      <c r="B2134" s="124" t="s">
        <v>12598</v>
      </c>
      <c r="C2134" s="124" t="s">
        <v>9617</v>
      </c>
      <c r="D2134" s="125" t="s">
        <v>9011</v>
      </c>
    </row>
    <row r="2135" spans="1:4" ht="13.5" x14ac:dyDescent="0.25">
      <c r="A2135" s="124" t="s">
        <v>2895</v>
      </c>
      <c r="B2135" s="124" t="s">
        <v>12599</v>
      </c>
      <c r="C2135" s="124" t="s">
        <v>9617</v>
      </c>
      <c r="D2135" s="125" t="s">
        <v>12600</v>
      </c>
    </row>
    <row r="2136" spans="1:4" ht="13.5" x14ac:dyDescent="0.25">
      <c r="A2136" s="124" t="s">
        <v>2897</v>
      </c>
      <c r="B2136" s="124" t="s">
        <v>12601</v>
      </c>
      <c r="C2136" s="124" t="s">
        <v>9617</v>
      </c>
      <c r="D2136" s="125" t="s">
        <v>8413</v>
      </c>
    </row>
    <row r="2137" spans="1:4" ht="13.5" x14ac:dyDescent="0.25">
      <c r="A2137" s="124" t="s">
        <v>2899</v>
      </c>
      <c r="B2137" s="124" t="s">
        <v>12602</v>
      </c>
      <c r="C2137" s="124" t="s">
        <v>9617</v>
      </c>
      <c r="D2137" s="125" t="s">
        <v>2798</v>
      </c>
    </row>
    <row r="2138" spans="1:4" ht="13.5" x14ac:dyDescent="0.25">
      <c r="A2138" s="124" t="s">
        <v>2900</v>
      </c>
      <c r="B2138" s="124" t="s">
        <v>12603</v>
      </c>
      <c r="C2138" s="124" t="s">
        <v>9617</v>
      </c>
      <c r="D2138" s="125" t="s">
        <v>6899</v>
      </c>
    </row>
    <row r="2139" spans="1:4" ht="13.5" x14ac:dyDescent="0.25">
      <c r="A2139" s="124" t="s">
        <v>2901</v>
      </c>
      <c r="B2139" s="124" t="s">
        <v>12604</v>
      </c>
      <c r="C2139" s="124" t="s">
        <v>9617</v>
      </c>
      <c r="D2139" s="125" t="s">
        <v>3881</v>
      </c>
    </row>
    <row r="2140" spans="1:4" ht="13.5" x14ac:dyDescent="0.25">
      <c r="A2140" s="124" t="s">
        <v>2903</v>
      </c>
      <c r="B2140" s="124" t="s">
        <v>12605</v>
      </c>
      <c r="C2140" s="124" t="s">
        <v>9617</v>
      </c>
      <c r="D2140" s="125" t="s">
        <v>12606</v>
      </c>
    </row>
    <row r="2141" spans="1:4" ht="13.5" x14ac:dyDescent="0.25">
      <c r="A2141" s="124" t="s">
        <v>2904</v>
      </c>
      <c r="B2141" s="124" t="s">
        <v>12607</v>
      </c>
      <c r="C2141" s="124" t="s">
        <v>9617</v>
      </c>
      <c r="D2141" s="125" t="s">
        <v>12608</v>
      </c>
    </row>
    <row r="2142" spans="1:4" ht="13.5" x14ac:dyDescent="0.25">
      <c r="A2142" s="124" t="s">
        <v>2905</v>
      </c>
      <c r="B2142" s="124" t="s">
        <v>12609</v>
      </c>
      <c r="C2142" s="124" t="s">
        <v>9617</v>
      </c>
      <c r="D2142" s="125" t="s">
        <v>12610</v>
      </c>
    </row>
    <row r="2143" spans="1:4" ht="13.5" x14ac:dyDescent="0.25">
      <c r="A2143" s="124" t="s">
        <v>2907</v>
      </c>
      <c r="B2143" s="124" t="s">
        <v>12611</v>
      </c>
      <c r="C2143" s="124" t="s">
        <v>9617</v>
      </c>
      <c r="D2143" s="125" t="s">
        <v>1188</v>
      </c>
    </row>
    <row r="2144" spans="1:4" ht="13.5" x14ac:dyDescent="0.25">
      <c r="A2144" s="124" t="s">
        <v>2908</v>
      </c>
      <c r="B2144" s="124" t="s">
        <v>12612</v>
      </c>
      <c r="C2144" s="124" t="s">
        <v>9617</v>
      </c>
      <c r="D2144" s="125" t="s">
        <v>1221</v>
      </c>
    </row>
    <row r="2145" spans="1:4" ht="13.5" x14ac:dyDescent="0.25">
      <c r="A2145" s="124" t="s">
        <v>2909</v>
      </c>
      <c r="B2145" s="124" t="s">
        <v>12613</v>
      </c>
      <c r="C2145" s="124" t="s">
        <v>9617</v>
      </c>
      <c r="D2145" s="125" t="s">
        <v>12610</v>
      </c>
    </row>
    <row r="2146" spans="1:4" ht="13.5" x14ac:dyDescent="0.25">
      <c r="A2146" s="124" t="s">
        <v>2910</v>
      </c>
      <c r="B2146" s="124" t="s">
        <v>12614</v>
      </c>
      <c r="C2146" s="124" t="s">
        <v>9617</v>
      </c>
      <c r="D2146" s="125" t="s">
        <v>12615</v>
      </c>
    </row>
    <row r="2147" spans="1:4" ht="13.5" x14ac:dyDescent="0.25">
      <c r="A2147" s="124" t="s">
        <v>2911</v>
      </c>
      <c r="B2147" s="124" t="s">
        <v>12616</v>
      </c>
      <c r="C2147" s="124" t="s">
        <v>9617</v>
      </c>
      <c r="D2147" s="125" t="s">
        <v>7060</v>
      </c>
    </row>
    <row r="2148" spans="1:4" ht="13.5" x14ac:dyDescent="0.25">
      <c r="A2148" s="124" t="s">
        <v>2913</v>
      </c>
      <c r="B2148" s="124" t="s">
        <v>12617</v>
      </c>
      <c r="C2148" s="124" t="s">
        <v>9617</v>
      </c>
      <c r="D2148" s="125" t="s">
        <v>8604</v>
      </c>
    </row>
    <row r="2149" spans="1:4" ht="13.5" x14ac:dyDescent="0.25">
      <c r="A2149" s="124" t="s">
        <v>2915</v>
      </c>
      <c r="B2149" s="124" t="s">
        <v>12618</v>
      </c>
      <c r="C2149" s="124" t="s">
        <v>9617</v>
      </c>
      <c r="D2149" s="125" t="s">
        <v>12619</v>
      </c>
    </row>
    <row r="2150" spans="1:4" ht="13.5" x14ac:dyDescent="0.25">
      <c r="A2150" s="124" t="s">
        <v>2916</v>
      </c>
      <c r="B2150" s="124" t="s">
        <v>12620</v>
      </c>
      <c r="C2150" s="124" t="s">
        <v>9617</v>
      </c>
      <c r="D2150" s="125" t="s">
        <v>5210</v>
      </c>
    </row>
    <row r="2151" spans="1:4" ht="13.5" x14ac:dyDescent="0.25">
      <c r="A2151" s="124" t="s">
        <v>2917</v>
      </c>
      <c r="B2151" s="124" t="s">
        <v>12621</v>
      </c>
      <c r="C2151" s="124" t="s">
        <v>9617</v>
      </c>
      <c r="D2151" s="125" t="s">
        <v>8550</v>
      </c>
    </row>
    <row r="2152" spans="1:4" ht="13.5" x14ac:dyDescent="0.25">
      <c r="A2152" s="124" t="s">
        <v>2919</v>
      </c>
      <c r="B2152" s="124" t="s">
        <v>12622</v>
      </c>
      <c r="C2152" s="124" t="s">
        <v>9617</v>
      </c>
      <c r="D2152" s="125" t="s">
        <v>1810</v>
      </c>
    </row>
    <row r="2153" spans="1:4" ht="13.5" x14ac:dyDescent="0.25">
      <c r="A2153" s="124" t="s">
        <v>2921</v>
      </c>
      <c r="B2153" s="124" t="s">
        <v>12623</v>
      </c>
      <c r="C2153" s="124" t="s">
        <v>9617</v>
      </c>
      <c r="D2153" s="125" t="s">
        <v>12624</v>
      </c>
    </row>
    <row r="2154" spans="1:4" ht="13.5" x14ac:dyDescent="0.25">
      <c r="A2154" s="124" t="s">
        <v>2923</v>
      </c>
      <c r="B2154" s="124" t="s">
        <v>12625</v>
      </c>
      <c r="C2154" s="124" t="s">
        <v>9617</v>
      </c>
      <c r="D2154" s="125" t="s">
        <v>12626</v>
      </c>
    </row>
    <row r="2155" spans="1:4" ht="13.5" x14ac:dyDescent="0.25">
      <c r="A2155" s="124" t="s">
        <v>2924</v>
      </c>
      <c r="B2155" s="124" t="s">
        <v>12627</v>
      </c>
      <c r="C2155" s="124" t="s">
        <v>9617</v>
      </c>
      <c r="D2155" s="125" t="s">
        <v>4292</v>
      </c>
    </row>
    <row r="2156" spans="1:4" ht="13.5" x14ac:dyDescent="0.25">
      <c r="A2156" s="124" t="s">
        <v>2926</v>
      </c>
      <c r="B2156" s="124" t="s">
        <v>12628</v>
      </c>
      <c r="C2156" s="124" t="s">
        <v>9617</v>
      </c>
      <c r="D2156" s="125" t="s">
        <v>12629</v>
      </c>
    </row>
    <row r="2157" spans="1:4" ht="13.5" x14ac:dyDescent="0.25">
      <c r="A2157" s="124" t="s">
        <v>2927</v>
      </c>
      <c r="B2157" s="124" t="s">
        <v>12630</v>
      </c>
      <c r="C2157" s="124" t="s">
        <v>9617</v>
      </c>
      <c r="D2157" s="125" t="s">
        <v>12631</v>
      </c>
    </row>
    <row r="2158" spans="1:4" ht="13.5" x14ac:dyDescent="0.25">
      <c r="A2158" s="124" t="s">
        <v>2928</v>
      </c>
      <c r="B2158" s="124" t="s">
        <v>12632</v>
      </c>
      <c r="C2158" s="124" t="s">
        <v>9617</v>
      </c>
      <c r="D2158" s="125" t="s">
        <v>12633</v>
      </c>
    </row>
    <row r="2159" spans="1:4" ht="13.5" x14ac:dyDescent="0.25">
      <c r="A2159" s="124" t="s">
        <v>2929</v>
      </c>
      <c r="B2159" s="124" t="s">
        <v>12634</v>
      </c>
      <c r="C2159" s="124" t="s">
        <v>9617</v>
      </c>
      <c r="D2159" s="125" t="s">
        <v>12635</v>
      </c>
    </row>
    <row r="2160" spans="1:4" ht="13.5" x14ac:dyDescent="0.25">
      <c r="A2160" s="124" t="s">
        <v>2930</v>
      </c>
      <c r="B2160" s="124" t="s">
        <v>12636</v>
      </c>
      <c r="C2160" s="124" t="s">
        <v>9617</v>
      </c>
      <c r="D2160" s="125" t="s">
        <v>7683</v>
      </c>
    </row>
    <row r="2161" spans="1:4" ht="13.5" x14ac:dyDescent="0.25">
      <c r="A2161" s="124" t="s">
        <v>2931</v>
      </c>
      <c r="B2161" s="124" t="s">
        <v>12637</v>
      </c>
      <c r="C2161" s="124" t="s">
        <v>9617</v>
      </c>
      <c r="D2161" s="125" t="s">
        <v>12638</v>
      </c>
    </row>
    <row r="2162" spans="1:4" ht="13.5" x14ac:dyDescent="0.25">
      <c r="A2162" s="124" t="s">
        <v>2932</v>
      </c>
      <c r="B2162" s="124" t="s">
        <v>12639</v>
      </c>
      <c r="C2162" s="124" t="s">
        <v>9617</v>
      </c>
      <c r="D2162" s="125" t="s">
        <v>12640</v>
      </c>
    </row>
    <row r="2163" spans="1:4" ht="13.5" x14ac:dyDescent="0.25">
      <c r="A2163" s="124" t="s">
        <v>2933</v>
      </c>
      <c r="B2163" s="124" t="s">
        <v>12641</v>
      </c>
      <c r="C2163" s="124" t="s">
        <v>9617</v>
      </c>
      <c r="D2163" s="125" t="s">
        <v>12642</v>
      </c>
    </row>
    <row r="2164" spans="1:4" ht="13.5" x14ac:dyDescent="0.25">
      <c r="A2164" s="124" t="s">
        <v>2934</v>
      </c>
      <c r="B2164" s="124" t="s">
        <v>12643</v>
      </c>
      <c r="C2164" s="124" t="s">
        <v>9617</v>
      </c>
      <c r="D2164" s="125" t="s">
        <v>12644</v>
      </c>
    </row>
    <row r="2165" spans="1:4" ht="13.5" x14ac:dyDescent="0.25">
      <c r="A2165" s="124" t="s">
        <v>2935</v>
      </c>
      <c r="B2165" s="124" t="s">
        <v>12645</v>
      </c>
      <c r="C2165" s="124" t="s">
        <v>9617</v>
      </c>
      <c r="D2165" s="125" t="s">
        <v>12646</v>
      </c>
    </row>
    <row r="2166" spans="1:4" ht="13.5" x14ac:dyDescent="0.25">
      <c r="A2166" s="124" t="s">
        <v>2937</v>
      </c>
      <c r="B2166" s="124" t="s">
        <v>12647</v>
      </c>
      <c r="C2166" s="124" t="s">
        <v>9617</v>
      </c>
      <c r="D2166" s="125" t="s">
        <v>12648</v>
      </c>
    </row>
    <row r="2167" spans="1:4" ht="13.5" x14ac:dyDescent="0.25">
      <c r="A2167" s="124" t="s">
        <v>2938</v>
      </c>
      <c r="B2167" s="124" t="s">
        <v>12649</v>
      </c>
      <c r="C2167" s="124" t="s">
        <v>9617</v>
      </c>
      <c r="D2167" s="125" t="s">
        <v>12650</v>
      </c>
    </row>
    <row r="2168" spans="1:4" ht="13.5" x14ac:dyDescent="0.25">
      <c r="A2168" s="124" t="s">
        <v>2939</v>
      </c>
      <c r="B2168" s="124" t="s">
        <v>12651</v>
      </c>
      <c r="C2168" s="124" t="s">
        <v>9617</v>
      </c>
      <c r="D2168" s="125" t="s">
        <v>12652</v>
      </c>
    </row>
    <row r="2169" spans="1:4" ht="13.5" x14ac:dyDescent="0.25">
      <c r="A2169" s="124" t="s">
        <v>2940</v>
      </c>
      <c r="B2169" s="124" t="s">
        <v>12653</v>
      </c>
      <c r="C2169" s="124" t="s">
        <v>9617</v>
      </c>
      <c r="D2169" s="125" t="s">
        <v>12654</v>
      </c>
    </row>
    <row r="2170" spans="1:4" ht="13.5" x14ac:dyDescent="0.25">
      <c r="A2170" s="124" t="s">
        <v>2941</v>
      </c>
      <c r="B2170" s="124" t="s">
        <v>12655</v>
      </c>
      <c r="C2170" s="124" t="s">
        <v>9617</v>
      </c>
      <c r="D2170" s="125" t="s">
        <v>12656</v>
      </c>
    </row>
    <row r="2171" spans="1:4" ht="13.5" x14ac:dyDescent="0.25">
      <c r="A2171" s="124" t="s">
        <v>2942</v>
      </c>
      <c r="B2171" s="124" t="s">
        <v>12657</v>
      </c>
      <c r="C2171" s="124" t="s">
        <v>9617</v>
      </c>
      <c r="D2171" s="125" t="s">
        <v>12658</v>
      </c>
    </row>
    <row r="2172" spans="1:4" ht="13.5" x14ac:dyDescent="0.25">
      <c r="A2172" s="124" t="s">
        <v>2943</v>
      </c>
      <c r="B2172" s="124" t="s">
        <v>12659</v>
      </c>
      <c r="C2172" s="124" t="s">
        <v>9617</v>
      </c>
      <c r="D2172" s="125" t="s">
        <v>12660</v>
      </c>
    </row>
    <row r="2173" spans="1:4" ht="13.5" x14ac:dyDescent="0.25">
      <c r="A2173" s="124" t="s">
        <v>2945</v>
      </c>
      <c r="B2173" s="124" t="s">
        <v>12661</v>
      </c>
      <c r="C2173" s="124" t="s">
        <v>9617</v>
      </c>
      <c r="D2173" s="125" t="s">
        <v>12662</v>
      </c>
    </row>
    <row r="2174" spans="1:4" ht="13.5" x14ac:dyDescent="0.25">
      <c r="A2174" s="124" t="s">
        <v>2946</v>
      </c>
      <c r="B2174" s="124" t="s">
        <v>12663</v>
      </c>
      <c r="C2174" s="124" t="s">
        <v>9617</v>
      </c>
      <c r="D2174" s="125" t="s">
        <v>12664</v>
      </c>
    </row>
    <row r="2175" spans="1:4" ht="13.5" x14ac:dyDescent="0.25">
      <c r="A2175" s="124" t="s">
        <v>2947</v>
      </c>
      <c r="B2175" s="124" t="s">
        <v>12665</v>
      </c>
      <c r="C2175" s="124" t="s">
        <v>9617</v>
      </c>
      <c r="D2175" s="125" t="s">
        <v>12666</v>
      </c>
    </row>
    <row r="2176" spans="1:4" ht="13.5" x14ac:dyDescent="0.25">
      <c r="A2176" s="124" t="s">
        <v>2948</v>
      </c>
      <c r="B2176" s="124" t="s">
        <v>12667</v>
      </c>
      <c r="C2176" s="124" t="s">
        <v>9617</v>
      </c>
      <c r="D2176" s="125" t="s">
        <v>12668</v>
      </c>
    </row>
    <row r="2177" spans="1:4" ht="13.5" x14ac:dyDescent="0.25">
      <c r="A2177" s="124" t="s">
        <v>2949</v>
      </c>
      <c r="B2177" s="124" t="s">
        <v>12669</v>
      </c>
      <c r="C2177" s="124" t="s">
        <v>9617</v>
      </c>
      <c r="D2177" s="125" t="s">
        <v>6908</v>
      </c>
    </row>
    <row r="2178" spans="1:4" ht="13.5" x14ac:dyDescent="0.25">
      <c r="A2178" s="124" t="s">
        <v>2950</v>
      </c>
      <c r="B2178" s="124" t="s">
        <v>12670</v>
      </c>
      <c r="C2178" s="124" t="s">
        <v>9617</v>
      </c>
      <c r="D2178" s="125" t="s">
        <v>12671</v>
      </c>
    </row>
    <row r="2179" spans="1:4" ht="13.5" x14ac:dyDescent="0.25">
      <c r="A2179" s="124" t="s">
        <v>2951</v>
      </c>
      <c r="B2179" s="124" t="s">
        <v>12672</v>
      </c>
      <c r="C2179" s="124" t="s">
        <v>9617</v>
      </c>
      <c r="D2179" s="125" t="s">
        <v>12673</v>
      </c>
    </row>
    <row r="2180" spans="1:4" ht="13.5" x14ac:dyDescent="0.25">
      <c r="A2180" s="124" t="s">
        <v>2952</v>
      </c>
      <c r="B2180" s="124" t="s">
        <v>12674</v>
      </c>
      <c r="C2180" s="124" t="s">
        <v>9617</v>
      </c>
      <c r="D2180" s="125" t="s">
        <v>8648</v>
      </c>
    </row>
    <row r="2181" spans="1:4" ht="13.5" x14ac:dyDescent="0.25">
      <c r="A2181" s="124" t="s">
        <v>2953</v>
      </c>
      <c r="B2181" s="124" t="s">
        <v>12675</v>
      </c>
      <c r="C2181" s="124" t="s">
        <v>9617</v>
      </c>
      <c r="D2181" s="125" t="s">
        <v>11838</v>
      </c>
    </row>
    <row r="2182" spans="1:4" ht="13.5" x14ac:dyDescent="0.25">
      <c r="A2182" s="124" t="s">
        <v>2954</v>
      </c>
      <c r="B2182" s="124" t="s">
        <v>12676</v>
      </c>
      <c r="C2182" s="124" t="s">
        <v>9617</v>
      </c>
      <c r="D2182" s="125" t="s">
        <v>12677</v>
      </c>
    </row>
    <row r="2183" spans="1:4" ht="13.5" x14ac:dyDescent="0.25">
      <c r="A2183" s="124" t="s">
        <v>2955</v>
      </c>
      <c r="B2183" s="124" t="s">
        <v>12678</v>
      </c>
      <c r="C2183" s="124" t="s">
        <v>9617</v>
      </c>
      <c r="D2183" s="125" t="s">
        <v>12679</v>
      </c>
    </row>
    <row r="2184" spans="1:4" ht="13.5" x14ac:dyDescent="0.25">
      <c r="A2184" s="124" t="s">
        <v>2957</v>
      </c>
      <c r="B2184" s="124" t="s">
        <v>12680</v>
      </c>
      <c r="C2184" s="124" t="s">
        <v>9592</v>
      </c>
      <c r="D2184" s="125" t="s">
        <v>12681</v>
      </c>
    </row>
    <row r="2185" spans="1:4" ht="13.5" x14ac:dyDescent="0.25">
      <c r="A2185" s="124" t="s">
        <v>2958</v>
      </c>
      <c r="B2185" s="124" t="s">
        <v>12682</v>
      </c>
      <c r="C2185" s="124" t="s">
        <v>9617</v>
      </c>
      <c r="D2185" s="125" t="s">
        <v>12683</v>
      </c>
    </row>
    <row r="2186" spans="1:4" ht="13.5" x14ac:dyDescent="0.25">
      <c r="A2186" s="124" t="s">
        <v>2959</v>
      </c>
      <c r="B2186" s="124" t="s">
        <v>12684</v>
      </c>
      <c r="C2186" s="124" t="s">
        <v>9358</v>
      </c>
      <c r="D2186" s="125" t="s">
        <v>570</v>
      </c>
    </row>
    <row r="2187" spans="1:4" ht="13.5" x14ac:dyDescent="0.25">
      <c r="A2187" s="124" t="s">
        <v>2961</v>
      </c>
      <c r="B2187" s="124" t="s">
        <v>12685</v>
      </c>
      <c r="C2187" s="124" t="s">
        <v>9358</v>
      </c>
      <c r="D2187" s="125" t="s">
        <v>12686</v>
      </c>
    </row>
    <row r="2188" spans="1:4" ht="13.5" x14ac:dyDescent="0.25">
      <c r="A2188" s="124" t="s">
        <v>2962</v>
      </c>
      <c r="B2188" s="124" t="s">
        <v>12687</v>
      </c>
      <c r="C2188" s="124" t="s">
        <v>9617</v>
      </c>
      <c r="D2188" s="125" t="s">
        <v>12688</v>
      </c>
    </row>
    <row r="2189" spans="1:4" ht="13.5" x14ac:dyDescent="0.25">
      <c r="A2189" s="124" t="s">
        <v>2963</v>
      </c>
      <c r="B2189" s="124" t="s">
        <v>12689</v>
      </c>
      <c r="C2189" s="124" t="s">
        <v>9592</v>
      </c>
      <c r="D2189" s="125" t="s">
        <v>6867</v>
      </c>
    </row>
    <row r="2190" spans="1:4" ht="13.5" x14ac:dyDescent="0.25">
      <c r="A2190" s="124" t="s">
        <v>2965</v>
      </c>
      <c r="B2190" s="124" t="s">
        <v>12690</v>
      </c>
      <c r="C2190" s="124" t="s">
        <v>9592</v>
      </c>
      <c r="D2190" s="125" t="s">
        <v>3051</v>
      </c>
    </row>
    <row r="2191" spans="1:4" ht="13.5" x14ac:dyDescent="0.25">
      <c r="A2191" s="124" t="s">
        <v>2966</v>
      </c>
      <c r="B2191" s="124" t="s">
        <v>12691</v>
      </c>
      <c r="C2191" s="124" t="s">
        <v>9592</v>
      </c>
      <c r="D2191" s="125" t="s">
        <v>3001</v>
      </c>
    </row>
    <row r="2192" spans="1:4" ht="13.5" x14ac:dyDescent="0.25">
      <c r="A2192" s="124" t="s">
        <v>2968</v>
      </c>
      <c r="B2192" s="124" t="s">
        <v>12692</v>
      </c>
      <c r="C2192" s="124" t="s">
        <v>9592</v>
      </c>
      <c r="D2192" s="125" t="s">
        <v>2993</v>
      </c>
    </row>
    <row r="2193" spans="1:4" ht="13.5" x14ac:dyDescent="0.25">
      <c r="A2193" s="124" t="s">
        <v>2970</v>
      </c>
      <c r="B2193" s="124" t="s">
        <v>12693</v>
      </c>
      <c r="C2193" s="124" t="s">
        <v>9592</v>
      </c>
      <c r="D2193" s="125" t="s">
        <v>3742</v>
      </c>
    </row>
    <row r="2194" spans="1:4" ht="13.5" x14ac:dyDescent="0.25">
      <c r="A2194" s="124" t="s">
        <v>2972</v>
      </c>
      <c r="B2194" s="124" t="s">
        <v>12694</v>
      </c>
      <c r="C2194" s="124" t="s">
        <v>9592</v>
      </c>
      <c r="D2194" s="125" t="s">
        <v>8469</v>
      </c>
    </row>
    <row r="2195" spans="1:4" ht="13.5" x14ac:dyDescent="0.25">
      <c r="A2195" s="124" t="s">
        <v>2974</v>
      </c>
      <c r="B2195" s="124" t="s">
        <v>12695</v>
      </c>
      <c r="C2195" s="124" t="s">
        <v>9592</v>
      </c>
      <c r="D2195" s="125" t="s">
        <v>3623</v>
      </c>
    </row>
    <row r="2196" spans="1:4" ht="13.5" x14ac:dyDescent="0.25">
      <c r="A2196" s="124" t="s">
        <v>2976</v>
      </c>
      <c r="B2196" s="124" t="s">
        <v>12696</v>
      </c>
      <c r="C2196" s="124" t="s">
        <v>9592</v>
      </c>
      <c r="D2196" s="125" t="s">
        <v>6986</v>
      </c>
    </row>
    <row r="2197" spans="1:4" ht="13.5" x14ac:dyDescent="0.25">
      <c r="A2197" s="124" t="s">
        <v>2978</v>
      </c>
      <c r="B2197" s="124" t="s">
        <v>12697</v>
      </c>
      <c r="C2197" s="124" t="s">
        <v>9592</v>
      </c>
      <c r="D2197" s="125" t="s">
        <v>312</v>
      </c>
    </row>
    <row r="2198" spans="1:4" ht="13.5" x14ac:dyDescent="0.25">
      <c r="A2198" s="124" t="s">
        <v>2979</v>
      </c>
      <c r="B2198" s="124" t="s">
        <v>12698</v>
      </c>
      <c r="C2198" s="124" t="s">
        <v>9592</v>
      </c>
      <c r="D2198" s="125" t="s">
        <v>6411</v>
      </c>
    </row>
    <row r="2199" spans="1:4" ht="13.5" x14ac:dyDescent="0.25">
      <c r="A2199" s="124" t="s">
        <v>2981</v>
      </c>
      <c r="B2199" s="124" t="s">
        <v>12699</v>
      </c>
      <c r="C2199" s="124" t="s">
        <v>9592</v>
      </c>
      <c r="D2199" s="125" t="s">
        <v>1800</v>
      </c>
    </row>
    <row r="2200" spans="1:4" ht="13.5" x14ac:dyDescent="0.25">
      <c r="A2200" s="124" t="s">
        <v>2982</v>
      </c>
      <c r="B2200" s="124" t="s">
        <v>12700</v>
      </c>
      <c r="C2200" s="124" t="s">
        <v>9592</v>
      </c>
      <c r="D2200" s="125" t="s">
        <v>1096</v>
      </c>
    </row>
    <row r="2201" spans="1:4" ht="13.5" x14ac:dyDescent="0.25">
      <c r="A2201" s="124" t="s">
        <v>2984</v>
      </c>
      <c r="B2201" s="124" t="s">
        <v>12701</v>
      </c>
      <c r="C2201" s="124" t="s">
        <v>9592</v>
      </c>
      <c r="D2201" s="125" t="s">
        <v>4891</v>
      </c>
    </row>
    <row r="2202" spans="1:4" ht="13.5" x14ac:dyDescent="0.25">
      <c r="A2202" s="124" t="s">
        <v>2986</v>
      </c>
      <c r="B2202" s="124" t="s">
        <v>12702</v>
      </c>
      <c r="C2202" s="124" t="s">
        <v>9592</v>
      </c>
      <c r="D2202" s="125" t="s">
        <v>308</v>
      </c>
    </row>
    <row r="2203" spans="1:4" ht="13.5" x14ac:dyDescent="0.25">
      <c r="A2203" s="124" t="s">
        <v>2988</v>
      </c>
      <c r="B2203" s="124" t="s">
        <v>12703</v>
      </c>
      <c r="C2203" s="124" t="s">
        <v>9592</v>
      </c>
      <c r="D2203" s="125" t="s">
        <v>8268</v>
      </c>
    </row>
    <row r="2204" spans="1:4" ht="13.5" x14ac:dyDescent="0.25">
      <c r="A2204" s="124" t="s">
        <v>2990</v>
      </c>
      <c r="B2204" s="124" t="s">
        <v>12704</v>
      </c>
      <c r="C2204" s="124" t="s">
        <v>9592</v>
      </c>
      <c r="D2204" s="125" t="s">
        <v>4762</v>
      </c>
    </row>
    <row r="2205" spans="1:4" ht="13.5" x14ac:dyDescent="0.25">
      <c r="A2205" s="124" t="s">
        <v>2992</v>
      </c>
      <c r="B2205" s="124" t="s">
        <v>12705</v>
      </c>
      <c r="C2205" s="124" t="s">
        <v>9592</v>
      </c>
      <c r="D2205" s="125" t="s">
        <v>6240</v>
      </c>
    </row>
    <row r="2206" spans="1:4" ht="13.5" x14ac:dyDescent="0.25">
      <c r="A2206" s="124" t="s">
        <v>2994</v>
      </c>
      <c r="B2206" s="124" t="s">
        <v>12706</v>
      </c>
      <c r="C2206" s="124" t="s">
        <v>9592</v>
      </c>
      <c r="D2206" s="125" t="s">
        <v>5555</v>
      </c>
    </row>
    <row r="2207" spans="1:4" ht="13.5" x14ac:dyDescent="0.25">
      <c r="A2207" s="124" t="s">
        <v>2995</v>
      </c>
      <c r="B2207" s="124" t="s">
        <v>12707</v>
      </c>
      <c r="C2207" s="124" t="s">
        <v>9592</v>
      </c>
      <c r="D2207" s="125" t="s">
        <v>1290</v>
      </c>
    </row>
    <row r="2208" spans="1:4" ht="13.5" x14ac:dyDescent="0.25">
      <c r="A2208" s="124" t="s">
        <v>2997</v>
      </c>
      <c r="B2208" s="124" t="s">
        <v>12708</v>
      </c>
      <c r="C2208" s="124" t="s">
        <v>9592</v>
      </c>
      <c r="D2208" s="125" t="s">
        <v>8595</v>
      </c>
    </row>
    <row r="2209" spans="1:4" ht="13.5" x14ac:dyDescent="0.25">
      <c r="A2209" s="124" t="s">
        <v>2999</v>
      </c>
      <c r="B2209" s="124" t="s">
        <v>12709</v>
      </c>
      <c r="C2209" s="124" t="s">
        <v>9592</v>
      </c>
      <c r="D2209" s="125" t="s">
        <v>3130</v>
      </c>
    </row>
    <row r="2210" spans="1:4" ht="13.5" x14ac:dyDescent="0.25">
      <c r="A2210" s="124" t="s">
        <v>3000</v>
      </c>
      <c r="B2210" s="124" t="s">
        <v>12710</v>
      </c>
      <c r="C2210" s="124" t="s">
        <v>9592</v>
      </c>
      <c r="D2210" s="125" t="s">
        <v>4168</v>
      </c>
    </row>
    <row r="2211" spans="1:4" ht="13.5" x14ac:dyDescent="0.25">
      <c r="A2211" s="124" t="s">
        <v>3002</v>
      </c>
      <c r="B2211" s="124" t="s">
        <v>12711</v>
      </c>
      <c r="C2211" s="124" t="s">
        <v>9592</v>
      </c>
      <c r="D2211" s="125" t="s">
        <v>1345</v>
      </c>
    </row>
    <row r="2212" spans="1:4" ht="13.5" x14ac:dyDescent="0.25">
      <c r="A2212" s="124" t="s">
        <v>3004</v>
      </c>
      <c r="B2212" s="124" t="s">
        <v>12712</v>
      </c>
      <c r="C2212" s="124" t="s">
        <v>9592</v>
      </c>
      <c r="D2212" s="125" t="s">
        <v>5534</v>
      </c>
    </row>
    <row r="2213" spans="1:4" ht="13.5" x14ac:dyDescent="0.25">
      <c r="A2213" s="124" t="s">
        <v>3006</v>
      </c>
      <c r="B2213" s="124" t="s">
        <v>12713</v>
      </c>
      <c r="C2213" s="124" t="s">
        <v>9592</v>
      </c>
      <c r="D2213" s="125" t="s">
        <v>4381</v>
      </c>
    </row>
    <row r="2214" spans="1:4" ht="13.5" x14ac:dyDescent="0.25">
      <c r="A2214" s="124" t="s">
        <v>3008</v>
      </c>
      <c r="B2214" s="124" t="s">
        <v>12714</v>
      </c>
      <c r="C2214" s="124" t="s">
        <v>9592</v>
      </c>
      <c r="D2214" s="125" t="s">
        <v>3411</v>
      </c>
    </row>
    <row r="2215" spans="1:4" ht="13.5" x14ac:dyDescent="0.25">
      <c r="A2215" s="124" t="s">
        <v>3010</v>
      </c>
      <c r="B2215" s="124" t="s">
        <v>12715</v>
      </c>
      <c r="C2215" s="124" t="s">
        <v>9592</v>
      </c>
      <c r="D2215" s="125" t="s">
        <v>4593</v>
      </c>
    </row>
    <row r="2216" spans="1:4" ht="13.5" x14ac:dyDescent="0.25">
      <c r="A2216" s="124" t="s">
        <v>3012</v>
      </c>
      <c r="B2216" s="124" t="s">
        <v>12716</v>
      </c>
      <c r="C2216" s="124" t="s">
        <v>9592</v>
      </c>
      <c r="D2216" s="125" t="s">
        <v>3098</v>
      </c>
    </row>
    <row r="2217" spans="1:4" ht="13.5" x14ac:dyDescent="0.25">
      <c r="A2217" s="124" t="s">
        <v>3013</v>
      </c>
      <c r="B2217" s="124" t="s">
        <v>12717</v>
      </c>
      <c r="C2217" s="124" t="s">
        <v>9592</v>
      </c>
      <c r="D2217" s="125" t="s">
        <v>3048</v>
      </c>
    </row>
    <row r="2218" spans="1:4" ht="13.5" x14ac:dyDescent="0.25">
      <c r="A2218" s="124" t="s">
        <v>3014</v>
      </c>
      <c r="B2218" s="124" t="s">
        <v>12718</v>
      </c>
      <c r="C2218" s="124" t="s">
        <v>9592</v>
      </c>
      <c r="D2218" s="125" t="s">
        <v>12719</v>
      </c>
    </row>
    <row r="2219" spans="1:4" ht="13.5" x14ac:dyDescent="0.25">
      <c r="A2219" s="124" t="s">
        <v>3015</v>
      </c>
      <c r="B2219" s="124" t="s">
        <v>12720</v>
      </c>
      <c r="C2219" s="124" t="s">
        <v>9592</v>
      </c>
      <c r="D2219" s="125" t="s">
        <v>3079</v>
      </c>
    </row>
    <row r="2220" spans="1:4" ht="13.5" x14ac:dyDescent="0.25">
      <c r="A2220" s="124" t="s">
        <v>3017</v>
      </c>
      <c r="B2220" s="124" t="s">
        <v>12721</v>
      </c>
      <c r="C2220" s="124" t="s">
        <v>9592</v>
      </c>
      <c r="D2220" s="125" t="s">
        <v>1352</v>
      </c>
    </row>
    <row r="2221" spans="1:4" ht="13.5" x14ac:dyDescent="0.25">
      <c r="A2221" s="124" t="s">
        <v>3018</v>
      </c>
      <c r="B2221" s="124" t="s">
        <v>12722</v>
      </c>
      <c r="C2221" s="124" t="s">
        <v>9592</v>
      </c>
      <c r="D2221" s="125" t="s">
        <v>8655</v>
      </c>
    </row>
    <row r="2222" spans="1:4" ht="13.5" x14ac:dyDescent="0.25">
      <c r="A2222" s="124" t="s">
        <v>3019</v>
      </c>
      <c r="B2222" s="124" t="s">
        <v>12723</v>
      </c>
      <c r="C2222" s="124" t="s">
        <v>9592</v>
      </c>
      <c r="D2222" s="125" t="s">
        <v>3036</v>
      </c>
    </row>
    <row r="2223" spans="1:4" ht="13.5" x14ac:dyDescent="0.25">
      <c r="A2223" s="124" t="s">
        <v>3021</v>
      </c>
      <c r="B2223" s="124" t="s">
        <v>12724</v>
      </c>
      <c r="C2223" s="124" t="s">
        <v>9592</v>
      </c>
      <c r="D2223" s="125" t="s">
        <v>3481</v>
      </c>
    </row>
    <row r="2224" spans="1:4" ht="13.5" x14ac:dyDescent="0.25">
      <c r="A2224" s="124" t="s">
        <v>3023</v>
      </c>
      <c r="B2224" s="124" t="s">
        <v>12725</v>
      </c>
      <c r="C2224" s="124" t="s">
        <v>9592</v>
      </c>
      <c r="D2224" s="125" t="s">
        <v>4673</v>
      </c>
    </row>
    <row r="2225" spans="1:4" ht="13.5" x14ac:dyDescent="0.25">
      <c r="A2225" s="124" t="s">
        <v>3025</v>
      </c>
      <c r="B2225" s="124" t="s">
        <v>12726</v>
      </c>
      <c r="C2225" s="124" t="s">
        <v>9592</v>
      </c>
      <c r="D2225" s="125" t="s">
        <v>4170</v>
      </c>
    </row>
    <row r="2226" spans="1:4" ht="13.5" x14ac:dyDescent="0.25">
      <c r="A2226" s="124" t="s">
        <v>3027</v>
      </c>
      <c r="B2226" s="124" t="s">
        <v>12727</v>
      </c>
      <c r="C2226" s="124" t="s">
        <v>9592</v>
      </c>
      <c r="D2226" s="125" t="s">
        <v>4762</v>
      </c>
    </row>
    <row r="2227" spans="1:4" ht="13.5" x14ac:dyDescent="0.25">
      <c r="A2227" s="124" t="s">
        <v>3029</v>
      </c>
      <c r="B2227" s="124" t="s">
        <v>12728</v>
      </c>
      <c r="C2227" s="124" t="s">
        <v>9592</v>
      </c>
      <c r="D2227" s="125" t="s">
        <v>3003</v>
      </c>
    </row>
    <row r="2228" spans="1:4" ht="13.5" x14ac:dyDescent="0.25">
      <c r="A2228" s="124" t="s">
        <v>3031</v>
      </c>
      <c r="B2228" s="124" t="s">
        <v>12729</v>
      </c>
      <c r="C2228" s="124" t="s">
        <v>9592</v>
      </c>
      <c r="D2228" s="125" t="s">
        <v>3537</v>
      </c>
    </row>
    <row r="2229" spans="1:4" ht="13.5" x14ac:dyDescent="0.25">
      <c r="A2229" s="124" t="s">
        <v>3033</v>
      </c>
      <c r="B2229" s="124" t="s">
        <v>12730</v>
      </c>
      <c r="C2229" s="124" t="s">
        <v>9592</v>
      </c>
      <c r="D2229" s="125" t="s">
        <v>8291</v>
      </c>
    </row>
    <row r="2230" spans="1:4" ht="13.5" x14ac:dyDescent="0.25">
      <c r="A2230" s="124" t="s">
        <v>3035</v>
      </c>
      <c r="B2230" s="124" t="s">
        <v>12731</v>
      </c>
      <c r="C2230" s="124" t="s">
        <v>9592</v>
      </c>
      <c r="D2230" s="125" t="s">
        <v>475</v>
      </c>
    </row>
    <row r="2231" spans="1:4" ht="13.5" x14ac:dyDescent="0.25">
      <c r="A2231" s="124" t="s">
        <v>3037</v>
      </c>
      <c r="B2231" s="124" t="s">
        <v>12732</v>
      </c>
      <c r="C2231" s="124" t="s">
        <v>9592</v>
      </c>
      <c r="D2231" s="125" t="s">
        <v>4964</v>
      </c>
    </row>
    <row r="2232" spans="1:4" ht="13.5" x14ac:dyDescent="0.25">
      <c r="A2232" s="124" t="s">
        <v>3038</v>
      </c>
      <c r="B2232" s="124" t="s">
        <v>12733</v>
      </c>
      <c r="C2232" s="124" t="s">
        <v>9592</v>
      </c>
      <c r="D2232" s="125" t="s">
        <v>4614</v>
      </c>
    </row>
    <row r="2233" spans="1:4" ht="13.5" x14ac:dyDescent="0.25">
      <c r="A2233" s="124" t="s">
        <v>3039</v>
      </c>
      <c r="B2233" s="124" t="s">
        <v>12734</v>
      </c>
      <c r="C2233" s="124" t="s">
        <v>9592</v>
      </c>
      <c r="D2233" s="125" t="s">
        <v>12735</v>
      </c>
    </row>
    <row r="2234" spans="1:4" ht="13.5" x14ac:dyDescent="0.25">
      <c r="A2234" s="124" t="s">
        <v>3041</v>
      </c>
      <c r="B2234" s="124" t="s">
        <v>12736</v>
      </c>
      <c r="C2234" s="124" t="s">
        <v>9592</v>
      </c>
      <c r="D2234" s="125" t="s">
        <v>490</v>
      </c>
    </row>
    <row r="2235" spans="1:4" ht="13.5" x14ac:dyDescent="0.25">
      <c r="A2235" s="124" t="s">
        <v>3042</v>
      </c>
      <c r="B2235" s="124" t="s">
        <v>12737</v>
      </c>
      <c r="C2235" s="124" t="s">
        <v>9592</v>
      </c>
      <c r="D2235" s="125" t="s">
        <v>8556</v>
      </c>
    </row>
    <row r="2236" spans="1:4" ht="13.5" x14ac:dyDescent="0.25">
      <c r="A2236" s="124" t="s">
        <v>3044</v>
      </c>
      <c r="B2236" s="124" t="s">
        <v>12738</v>
      </c>
      <c r="C2236" s="124" t="s">
        <v>9592</v>
      </c>
      <c r="D2236" s="125" t="s">
        <v>6514</v>
      </c>
    </row>
    <row r="2237" spans="1:4" ht="13.5" x14ac:dyDescent="0.25">
      <c r="A2237" s="124" t="s">
        <v>3045</v>
      </c>
      <c r="B2237" s="124" t="s">
        <v>12739</v>
      </c>
      <c r="C2237" s="124" t="s">
        <v>9592</v>
      </c>
      <c r="D2237" s="125" t="s">
        <v>3028</v>
      </c>
    </row>
    <row r="2238" spans="1:4" ht="13.5" x14ac:dyDescent="0.25">
      <c r="A2238" s="124" t="s">
        <v>3047</v>
      </c>
      <c r="B2238" s="124" t="s">
        <v>12740</v>
      </c>
      <c r="C2238" s="124" t="s">
        <v>9592</v>
      </c>
      <c r="D2238" s="125" t="s">
        <v>6411</v>
      </c>
    </row>
    <row r="2239" spans="1:4" ht="13.5" x14ac:dyDescent="0.25">
      <c r="A2239" s="124" t="s">
        <v>3049</v>
      </c>
      <c r="B2239" s="124" t="s">
        <v>12741</v>
      </c>
      <c r="C2239" s="124" t="s">
        <v>9592</v>
      </c>
      <c r="D2239" s="125" t="s">
        <v>12742</v>
      </c>
    </row>
    <row r="2240" spans="1:4" ht="13.5" x14ac:dyDescent="0.25">
      <c r="A2240" s="124" t="s">
        <v>3050</v>
      </c>
      <c r="B2240" s="124" t="s">
        <v>12743</v>
      </c>
      <c r="C2240" s="124" t="s">
        <v>9592</v>
      </c>
      <c r="D2240" s="125" t="s">
        <v>278</v>
      </c>
    </row>
    <row r="2241" spans="1:4" ht="13.5" x14ac:dyDescent="0.25">
      <c r="A2241" s="124" t="s">
        <v>3052</v>
      </c>
      <c r="B2241" s="124" t="s">
        <v>12744</v>
      </c>
      <c r="C2241" s="124" t="s">
        <v>9592</v>
      </c>
      <c r="D2241" s="125" t="s">
        <v>8266</v>
      </c>
    </row>
    <row r="2242" spans="1:4" ht="13.5" x14ac:dyDescent="0.25">
      <c r="A2242" s="124" t="s">
        <v>3053</v>
      </c>
      <c r="B2242" s="124" t="s">
        <v>12745</v>
      </c>
      <c r="C2242" s="124" t="s">
        <v>9592</v>
      </c>
      <c r="D2242" s="125" t="s">
        <v>3567</v>
      </c>
    </row>
    <row r="2243" spans="1:4" ht="13.5" x14ac:dyDescent="0.25">
      <c r="A2243" s="124" t="s">
        <v>3055</v>
      </c>
      <c r="B2243" s="124" t="s">
        <v>12746</v>
      </c>
      <c r="C2243" s="124" t="s">
        <v>9592</v>
      </c>
      <c r="D2243" s="125" t="s">
        <v>8264</v>
      </c>
    </row>
    <row r="2244" spans="1:4" ht="13.5" x14ac:dyDescent="0.25">
      <c r="A2244" s="124" t="s">
        <v>3057</v>
      </c>
      <c r="B2244" s="124" t="s">
        <v>12747</v>
      </c>
      <c r="C2244" s="124" t="s">
        <v>9592</v>
      </c>
      <c r="D2244" s="125" t="s">
        <v>12748</v>
      </c>
    </row>
    <row r="2245" spans="1:4" ht="13.5" x14ac:dyDescent="0.25">
      <c r="A2245" s="124" t="s">
        <v>3058</v>
      </c>
      <c r="B2245" s="124" t="s">
        <v>12749</v>
      </c>
      <c r="C2245" s="124" t="s">
        <v>9592</v>
      </c>
      <c r="D2245" s="125" t="s">
        <v>8305</v>
      </c>
    </row>
    <row r="2246" spans="1:4" ht="13.5" x14ac:dyDescent="0.25">
      <c r="A2246" s="124" t="s">
        <v>3060</v>
      </c>
      <c r="B2246" s="124" t="s">
        <v>12750</v>
      </c>
      <c r="C2246" s="124" t="s">
        <v>9592</v>
      </c>
      <c r="D2246" s="125" t="s">
        <v>4112</v>
      </c>
    </row>
    <row r="2247" spans="1:4" ht="13.5" x14ac:dyDescent="0.25">
      <c r="A2247" s="124" t="s">
        <v>3062</v>
      </c>
      <c r="B2247" s="124" t="s">
        <v>12751</v>
      </c>
      <c r="C2247" s="124" t="s">
        <v>9592</v>
      </c>
      <c r="D2247" s="125" t="s">
        <v>4090</v>
      </c>
    </row>
    <row r="2248" spans="1:4" ht="13.5" x14ac:dyDescent="0.25">
      <c r="A2248" s="124" t="s">
        <v>3064</v>
      </c>
      <c r="B2248" s="124" t="s">
        <v>12752</v>
      </c>
      <c r="C2248" s="124" t="s">
        <v>9592</v>
      </c>
      <c r="D2248" s="125" t="s">
        <v>4543</v>
      </c>
    </row>
    <row r="2249" spans="1:4" ht="13.5" x14ac:dyDescent="0.25">
      <c r="A2249" s="124" t="s">
        <v>3065</v>
      </c>
      <c r="B2249" s="124" t="s">
        <v>12753</v>
      </c>
      <c r="C2249" s="124" t="s">
        <v>9592</v>
      </c>
      <c r="D2249" s="125" t="s">
        <v>1594</v>
      </c>
    </row>
    <row r="2250" spans="1:4" ht="13.5" x14ac:dyDescent="0.25">
      <c r="A2250" s="124" t="s">
        <v>3066</v>
      </c>
      <c r="B2250" s="124" t="s">
        <v>12754</v>
      </c>
      <c r="C2250" s="124" t="s">
        <v>9592</v>
      </c>
      <c r="D2250" s="125" t="s">
        <v>647</v>
      </c>
    </row>
    <row r="2251" spans="1:4" ht="13.5" x14ac:dyDescent="0.25">
      <c r="A2251" s="124" t="s">
        <v>3068</v>
      </c>
      <c r="B2251" s="124" t="s">
        <v>12755</v>
      </c>
      <c r="C2251" s="124" t="s">
        <v>9592</v>
      </c>
      <c r="D2251" s="125" t="s">
        <v>9008</v>
      </c>
    </row>
    <row r="2252" spans="1:4" ht="13.5" x14ac:dyDescent="0.25">
      <c r="A2252" s="124" t="s">
        <v>3069</v>
      </c>
      <c r="B2252" s="124" t="s">
        <v>12756</v>
      </c>
      <c r="C2252" s="124" t="s">
        <v>9592</v>
      </c>
      <c r="D2252" s="125" t="s">
        <v>699</v>
      </c>
    </row>
    <row r="2253" spans="1:4" ht="13.5" x14ac:dyDescent="0.25">
      <c r="A2253" s="124" t="s">
        <v>3071</v>
      </c>
      <c r="B2253" s="124" t="s">
        <v>12757</v>
      </c>
      <c r="C2253" s="124" t="s">
        <v>9592</v>
      </c>
      <c r="D2253" s="125" t="s">
        <v>4114</v>
      </c>
    </row>
    <row r="2254" spans="1:4" ht="13.5" x14ac:dyDescent="0.25">
      <c r="A2254" s="124" t="s">
        <v>3072</v>
      </c>
      <c r="B2254" s="124" t="s">
        <v>12758</v>
      </c>
      <c r="C2254" s="124" t="s">
        <v>9592</v>
      </c>
      <c r="D2254" s="125" t="s">
        <v>3115</v>
      </c>
    </row>
    <row r="2255" spans="1:4" ht="13.5" x14ac:dyDescent="0.25">
      <c r="A2255" s="124" t="s">
        <v>3074</v>
      </c>
      <c r="B2255" s="124" t="s">
        <v>12759</v>
      </c>
      <c r="C2255" s="124" t="s">
        <v>9592</v>
      </c>
      <c r="D2255" s="125" t="s">
        <v>1690</v>
      </c>
    </row>
    <row r="2256" spans="1:4" ht="13.5" x14ac:dyDescent="0.25">
      <c r="A2256" s="124" t="s">
        <v>3076</v>
      </c>
      <c r="B2256" s="124" t="s">
        <v>12760</v>
      </c>
      <c r="C2256" s="124" t="s">
        <v>9592</v>
      </c>
      <c r="D2256" s="125" t="s">
        <v>4565</v>
      </c>
    </row>
    <row r="2257" spans="1:4" ht="13.5" x14ac:dyDescent="0.25">
      <c r="A2257" s="124" t="s">
        <v>3078</v>
      </c>
      <c r="B2257" s="124" t="s">
        <v>12761</v>
      </c>
      <c r="C2257" s="124" t="s">
        <v>9592</v>
      </c>
      <c r="D2257" s="125" t="s">
        <v>3075</v>
      </c>
    </row>
    <row r="2258" spans="1:4" ht="13.5" x14ac:dyDescent="0.25">
      <c r="A2258" s="124" t="s">
        <v>3080</v>
      </c>
      <c r="B2258" s="124" t="s">
        <v>12762</v>
      </c>
      <c r="C2258" s="124" t="s">
        <v>9592</v>
      </c>
      <c r="D2258" s="125" t="s">
        <v>7342</v>
      </c>
    </row>
    <row r="2259" spans="1:4" ht="13.5" x14ac:dyDescent="0.25">
      <c r="A2259" s="124" t="s">
        <v>3082</v>
      </c>
      <c r="B2259" s="124" t="s">
        <v>12763</v>
      </c>
      <c r="C2259" s="124" t="s">
        <v>9592</v>
      </c>
      <c r="D2259" s="125" t="s">
        <v>3541</v>
      </c>
    </row>
    <row r="2260" spans="1:4" ht="13.5" x14ac:dyDescent="0.25">
      <c r="A2260" s="124" t="s">
        <v>3084</v>
      </c>
      <c r="B2260" s="124" t="s">
        <v>12764</v>
      </c>
      <c r="C2260" s="124" t="s">
        <v>9592</v>
      </c>
      <c r="D2260" s="125" t="s">
        <v>12765</v>
      </c>
    </row>
    <row r="2261" spans="1:4" ht="13.5" x14ac:dyDescent="0.25">
      <c r="A2261" s="124" t="s">
        <v>3085</v>
      </c>
      <c r="B2261" s="124" t="s">
        <v>12766</v>
      </c>
      <c r="C2261" s="124" t="s">
        <v>9592</v>
      </c>
      <c r="D2261" s="125" t="s">
        <v>8813</v>
      </c>
    </row>
    <row r="2262" spans="1:4" ht="13.5" x14ac:dyDescent="0.25">
      <c r="A2262" s="124" t="s">
        <v>3087</v>
      </c>
      <c r="B2262" s="124" t="s">
        <v>12767</v>
      </c>
      <c r="C2262" s="124" t="s">
        <v>9592</v>
      </c>
      <c r="D2262" s="125" t="s">
        <v>3353</v>
      </c>
    </row>
    <row r="2263" spans="1:4" ht="13.5" x14ac:dyDescent="0.25">
      <c r="A2263" s="124" t="s">
        <v>3088</v>
      </c>
      <c r="B2263" s="124" t="s">
        <v>12768</v>
      </c>
      <c r="C2263" s="124" t="s">
        <v>9592</v>
      </c>
      <c r="D2263" s="125" t="s">
        <v>4504</v>
      </c>
    </row>
    <row r="2264" spans="1:4" ht="13.5" x14ac:dyDescent="0.25">
      <c r="A2264" s="124" t="s">
        <v>3089</v>
      </c>
      <c r="B2264" s="124" t="s">
        <v>12769</v>
      </c>
      <c r="C2264" s="124" t="s">
        <v>9592</v>
      </c>
      <c r="D2264" s="125" t="s">
        <v>1468</v>
      </c>
    </row>
    <row r="2265" spans="1:4" ht="13.5" x14ac:dyDescent="0.25">
      <c r="A2265" s="124" t="s">
        <v>3090</v>
      </c>
      <c r="B2265" s="124" t="s">
        <v>12770</v>
      </c>
      <c r="C2265" s="124" t="s">
        <v>9592</v>
      </c>
      <c r="D2265" s="125" t="s">
        <v>3061</v>
      </c>
    </row>
    <row r="2266" spans="1:4" ht="13.5" x14ac:dyDescent="0.25">
      <c r="A2266" s="124" t="s">
        <v>3092</v>
      </c>
      <c r="B2266" s="124" t="s">
        <v>12771</v>
      </c>
      <c r="C2266" s="124" t="s">
        <v>9592</v>
      </c>
      <c r="D2266" s="125" t="s">
        <v>877</v>
      </c>
    </row>
    <row r="2267" spans="1:4" ht="13.5" x14ac:dyDescent="0.25">
      <c r="A2267" s="124" t="s">
        <v>3093</v>
      </c>
      <c r="B2267" s="124" t="s">
        <v>12772</v>
      </c>
      <c r="C2267" s="124" t="s">
        <v>9592</v>
      </c>
      <c r="D2267" s="125" t="s">
        <v>9217</v>
      </c>
    </row>
    <row r="2268" spans="1:4" ht="13.5" x14ac:dyDescent="0.25">
      <c r="A2268" s="124" t="s">
        <v>3094</v>
      </c>
      <c r="B2268" s="124" t="s">
        <v>12773</v>
      </c>
      <c r="C2268" s="124" t="s">
        <v>9592</v>
      </c>
      <c r="D2268" s="125" t="s">
        <v>7332</v>
      </c>
    </row>
    <row r="2269" spans="1:4" ht="13.5" x14ac:dyDescent="0.25">
      <c r="A2269" s="124" t="s">
        <v>3096</v>
      </c>
      <c r="B2269" s="124" t="s">
        <v>12774</v>
      </c>
      <c r="C2269" s="124" t="s">
        <v>9592</v>
      </c>
      <c r="D2269" s="125" t="s">
        <v>3751</v>
      </c>
    </row>
    <row r="2270" spans="1:4" ht="13.5" x14ac:dyDescent="0.25">
      <c r="A2270" s="124" t="s">
        <v>3097</v>
      </c>
      <c r="B2270" s="124" t="s">
        <v>12775</v>
      </c>
      <c r="C2270" s="124" t="s">
        <v>9592</v>
      </c>
      <c r="D2270" s="125" t="s">
        <v>308</v>
      </c>
    </row>
    <row r="2271" spans="1:4" ht="13.5" x14ac:dyDescent="0.25">
      <c r="A2271" s="124" t="s">
        <v>3099</v>
      </c>
      <c r="B2271" s="124" t="s">
        <v>12776</v>
      </c>
      <c r="C2271" s="124" t="s">
        <v>9592</v>
      </c>
      <c r="D2271" s="125" t="s">
        <v>3485</v>
      </c>
    </row>
    <row r="2272" spans="1:4" ht="13.5" x14ac:dyDescent="0.25">
      <c r="A2272" s="124" t="s">
        <v>3101</v>
      </c>
      <c r="B2272" s="124" t="s">
        <v>12777</v>
      </c>
      <c r="C2272" s="124" t="s">
        <v>9592</v>
      </c>
      <c r="D2272" s="125" t="s">
        <v>8573</v>
      </c>
    </row>
    <row r="2273" spans="1:4" ht="13.5" x14ac:dyDescent="0.25">
      <c r="A2273" s="124" t="s">
        <v>3102</v>
      </c>
      <c r="B2273" s="124" t="s">
        <v>12778</v>
      </c>
      <c r="C2273" s="124" t="s">
        <v>9592</v>
      </c>
      <c r="D2273" s="125" t="s">
        <v>3107</v>
      </c>
    </row>
    <row r="2274" spans="1:4" ht="13.5" x14ac:dyDescent="0.25">
      <c r="A2274" s="124" t="s">
        <v>3103</v>
      </c>
      <c r="B2274" s="124" t="s">
        <v>12779</v>
      </c>
      <c r="C2274" s="124" t="s">
        <v>9592</v>
      </c>
      <c r="D2274" s="125" t="s">
        <v>2033</v>
      </c>
    </row>
    <row r="2275" spans="1:4" ht="13.5" x14ac:dyDescent="0.25">
      <c r="A2275" s="124" t="s">
        <v>3104</v>
      </c>
      <c r="B2275" s="124" t="s">
        <v>12780</v>
      </c>
      <c r="C2275" s="124" t="s">
        <v>9592</v>
      </c>
      <c r="D2275" s="125" t="s">
        <v>4500</v>
      </c>
    </row>
    <row r="2276" spans="1:4" ht="13.5" x14ac:dyDescent="0.25">
      <c r="A2276" s="124" t="s">
        <v>3106</v>
      </c>
      <c r="B2276" s="124" t="s">
        <v>12781</v>
      </c>
      <c r="C2276" s="124" t="s">
        <v>9592</v>
      </c>
      <c r="D2276" s="125" t="s">
        <v>3054</v>
      </c>
    </row>
    <row r="2277" spans="1:4" ht="13.5" x14ac:dyDescent="0.25">
      <c r="A2277" s="124" t="s">
        <v>3108</v>
      </c>
      <c r="B2277" s="124" t="s">
        <v>12782</v>
      </c>
      <c r="C2277" s="124" t="s">
        <v>9592</v>
      </c>
      <c r="D2277" s="125" t="s">
        <v>3470</v>
      </c>
    </row>
    <row r="2278" spans="1:4" ht="13.5" x14ac:dyDescent="0.25">
      <c r="A2278" s="124" t="s">
        <v>3110</v>
      </c>
      <c r="B2278" s="124" t="s">
        <v>12783</v>
      </c>
      <c r="C2278" s="124" t="s">
        <v>9592</v>
      </c>
      <c r="D2278" s="125" t="s">
        <v>7019</v>
      </c>
    </row>
    <row r="2279" spans="1:4" ht="13.5" x14ac:dyDescent="0.25">
      <c r="A2279" s="124" t="s">
        <v>3112</v>
      </c>
      <c r="B2279" s="124" t="s">
        <v>12784</v>
      </c>
      <c r="C2279" s="124" t="s">
        <v>9592</v>
      </c>
      <c r="D2279" s="125" t="s">
        <v>7892</v>
      </c>
    </row>
    <row r="2280" spans="1:4" ht="13.5" x14ac:dyDescent="0.25">
      <c r="A2280" s="124" t="s">
        <v>3114</v>
      </c>
      <c r="B2280" s="124" t="s">
        <v>12785</v>
      </c>
      <c r="C2280" s="124" t="s">
        <v>9592</v>
      </c>
      <c r="D2280" s="125" t="s">
        <v>300</v>
      </c>
    </row>
    <row r="2281" spans="1:4" ht="13.5" x14ac:dyDescent="0.25">
      <c r="A2281" s="124" t="s">
        <v>3116</v>
      </c>
      <c r="B2281" s="124" t="s">
        <v>12786</v>
      </c>
      <c r="C2281" s="124" t="s">
        <v>9592</v>
      </c>
      <c r="D2281" s="125" t="s">
        <v>5348</v>
      </c>
    </row>
    <row r="2282" spans="1:4" ht="13.5" x14ac:dyDescent="0.25">
      <c r="A2282" s="124" t="s">
        <v>3117</v>
      </c>
      <c r="B2282" s="124" t="s">
        <v>12787</v>
      </c>
      <c r="C2282" s="124" t="s">
        <v>9592</v>
      </c>
      <c r="D2282" s="125" t="s">
        <v>3130</v>
      </c>
    </row>
    <row r="2283" spans="1:4" ht="13.5" x14ac:dyDescent="0.25">
      <c r="A2283" s="124" t="s">
        <v>3119</v>
      </c>
      <c r="B2283" s="124" t="s">
        <v>12788</v>
      </c>
      <c r="C2283" s="124" t="s">
        <v>9592</v>
      </c>
      <c r="D2283" s="125" t="s">
        <v>4383</v>
      </c>
    </row>
    <row r="2284" spans="1:4" ht="13.5" x14ac:dyDescent="0.25">
      <c r="A2284" s="124" t="s">
        <v>3121</v>
      </c>
      <c r="B2284" s="124" t="s">
        <v>12789</v>
      </c>
      <c r="C2284" s="124" t="s">
        <v>9592</v>
      </c>
      <c r="D2284" s="125" t="s">
        <v>7188</v>
      </c>
    </row>
    <row r="2285" spans="1:4" ht="13.5" x14ac:dyDescent="0.25">
      <c r="A2285" s="124" t="s">
        <v>3123</v>
      </c>
      <c r="B2285" s="124" t="s">
        <v>12790</v>
      </c>
      <c r="C2285" s="124" t="s">
        <v>9592</v>
      </c>
      <c r="D2285" s="125" t="s">
        <v>11334</v>
      </c>
    </row>
    <row r="2286" spans="1:4" ht="13.5" x14ac:dyDescent="0.25">
      <c r="A2286" s="124" t="s">
        <v>3125</v>
      </c>
      <c r="B2286" s="124" t="s">
        <v>12791</v>
      </c>
      <c r="C2286" s="124" t="s">
        <v>9592</v>
      </c>
      <c r="D2286" s="125" t="s">
        <v>12792</v>
      </c>
    </row>
    <row r="2287" spans="1:4" ht="13.5" x14ac:dyDescent="0.25">
      <c r="A2287" s="124" t="s">
        <v>3126</v>
      </c>
      <c r="B2287" s="124" t="s">
        <v>12793</v>
      </c>
      <c r="C2287" s="124" t="s">
        <v>9592</v>
      </c>
      <c r="D2287" s="125" t="s">
        <v>4174</v>
      </c>
    </row>
    <row r="2288" spans="1:4" ht="13.5" x14ac:dyDescent="0.25">
      <c r="A2288" s="124" t="s">
        <v>3128</v>
      </c>
      <c r="B2288" s="124" t="s">
        <v>12794</v>
      </c>
      <c r="C2288" s="124" t="s">
        <v>9592</v>
      </c>
      <c r="D2288" s="125" t="s">
        <v>3396</v>
      </c>
    </row>
    <row r="2289" spans="1:4" ht="13.5" x14ac:dyDescent="0.25">
      <c r="A2289" s="124" t="s">
        <v>3129</v>
      </c>
      <c r="B2289" s="124" t="s">
        <v>12795</v>
      </c>
      <c r="C2289" s="124" t="s">
        <v>9592</v>
      </c>
      <c r="D2289" s="125" t="s">
        <v>12796</v>
      </c>
    </row>
    <row r="2290" spans="1:4" ht="13.5" x14ac:dyDescent="0.25">
      <c r="A2290" s="124" t="s">
        <v>3131</v>
      </c>
      <c r="B2290" s="124" t="s">
        <v>12797</v>
      </c>
      <c r="C2290" s="124" t="s">
        <v>9592</v>
      </c>
      <c r="D2290" s="125" t="s">
        <v>3396</v>
      </c>
    </row>
    <row r="2291" spans="1:4" ht="13.5" x14ac:dyDescent="0.25">
      <c r="A2291" s="124" t="s">
        <v>3132</v>
      </c>
      <c r="B2291" s="124" t="s">
        <v>12798</v>
      </c>
      <c r="C2291" s="124" t="s">
        <v>9592</v>
      </c>
      <c r="D2291" s="125" t="s">
        <v>4772</v>
      </c>
    </row>
    <row r="2292" spans="1:4" ht="13.5" x14ac:dyDescent="0.25">
      <c r="A2292" s="124" t="s">
        <v>3134</v>
      </c>
      <c r="B2292" s="124" t="s">
        <v>12799</v>
      </c>
      <c r="C2292" s="124" t="s">
        <v>9592</v>
      </c>
      <c r="D2292" s="125" t="s">
        <v>1880</v>
      </c>
    </row>
    <row r="2293" spans="1:4" ht="13.5" x14ac:dyDescent="0.25">
      <c r="A2293" s="124" t="s">
        <v>3136</v>
      </c>
      <c r="B2293" s="124" t="s">
        <v>12800</v>
      </c>
      <c r="C2293" s="124" t="s">
        <v>9592</v>
      </c>
      <c r="D2293" s="125" t="s">
        <v>10776</v>
      </c>
    </row>
    <row r="2294" spans="1:4" ht="13.5" x14ac:dyDescent="0.25">
      <c r="A2294" s="124" t="s">
        <v>3138</v>
      </c>
      <c r="B2294" s="124" t="s">
        <v>12801</v>
      </c>
      <c r="C2294" s="124" t="s">
        <v>9592</v>
      </c>
      <c r="D2294" s="125" t="s">
        <v>12802</v>
      </c>
    </row>
    <row r="2295" spans="1:4" ht="13.5" x14ac:dyDescent="0.25">
      <c r="A2295" s="124" t="s">
        <v>3140</v>
      </c>
      <c r="B2295" s="124" t="s">
        <v>12803</v>
      </c>
      <c r="C2295" s="124" t="s">
        <v>9592</v>
      </c>
      <c r="D2295" s="125" t="s">
        <v>6393</v>
      </c>
    </row>
    <row r="2296" spans="1:4" ht="13.5" x14ac:dyDescent="0.25">
      <c r="A2296" s="124" t="s">
        <v>3141</v>
      </c>
      <c r="B2296" s="124" t="s">
        <v>12804</v>
      </c>
      <c r="C2296" s="124" t="s">
        <v>9592</v>
      </c>
      <c r="D2296" s="125" t="s">
        <v>3571</v>
      </c>
    </row>
    <row r="2297" spans="1:4" ht="13.5" x14ac:dyDescent="0.25">
      <c r="A2297" s="124" t="s">
        <v>3143</v>
      </c>
      <c r="B2297" s="124" t="s">
        <v>12805</v>
      </c>
      <c r="C2297" s="124" t="s">
        <v>9592</v>
      </c>
      <c r="D2297" s="125" t="s">
        <v>3005</v>
      </c>
    </row>
    <row r="2298" spans="1:4" ht="13.5" x14ac:dyDescent="0.25">
      <c r="A2298" s="124" t="s">
        <v>3144</v>
      </c>
      <c r="B2298" s="124" t="s">
        <v>12806</v>
      </c>
      <c r="C2298" s="124" t="s">
        <v>9592</v>
      </c>
      <c r="D2298" s="125" t="s">
        <v>12748</v>
      </c>
    </row>
    <row r="2299" spans="1:4" ht="13.5" x14ac:dyDescent="0.25">
      <c r="A2299" s="124" t="s">
        <v>3145</v>
      </c>
      <c r="B2299" s="124" t="s">
        <v>12807</v>
      </c>
      <c r="C2299" s="124" t="s">
        <v>9592</v>
      </c>
      <c r="D2299" s="125" t="s">
        <v>8433</v>
      </c>
    </row>
    <row r="2300" spans="1:4" ht="13.5" x14ac:dyDescent="0.25">
      <c r="A2300" s="124" t="s">
        <v>3146</v>
      </c>
      <c r="B2300" s="124" t="s">
        <v>12808</v>
      </c>
      <c r="C2300" s="124" t="s">
        <v>9592</v>
      </c>
      <c r="D2300" s="125" t="s">
        <v>3481</v>
      </c>
    </row>
    <row r="2301" spans="1:4" ht="13.5" x14ac:dyDescent="0.25">
      <c r="A2301" s="124" t="s">
        <v>3147</v>
      </c>
      <c r="B2301" s="124" t="s">
        <v>12809</v>
      </c>
      <c r="C2301" s="124" t="s">
        <v>9592</v>
      </c>
      <c r="D2301" s="125" t="s">
        <v>1249</v>
      </c>
    </row>
    <row r="2302" spans="1:4" ht="13.5" x14ac:dyDescent="0.25">
      <c r="A2302" s="124" t="s">
        <v>3148</v>
      </c>
      <c r="B2302" s="124" t="s">
        <v>12810</v>
      </c>
      <c r="C2302" s="124" t="s">
        <v>9592</v>
      </c>
      <c r="D2302" s="125" t="s">
        <v>8431</v>
      </c>
    </row>
    <row r="2303" spans="1:4" ht="13.5" x14ac:dyDescent="0.25">
      <c r="A2303" s="124" t="s">
        <v>3150</v>
      </c>
      <c r="B2303" s="124" t="s">
        <v>12811</v>
      </c>
      <c r="C2303" s="124" t="s">
        <v>9592</v>
      </c>
      <c r="D2303" s="125" t="s">
        <v>7892</v>
      </c>
    </row>
    <row r="2304" spans="1:4" ht="13.5" x14ac:dyDescent="0.25">
      <c r="A2304" s="124" t="s">
        <v>3152</v>
      </c>
      <c r="B2304" s="124" t="s">
        <v>12812</v>
      </c>
      <c r="C2304" s="124" t="s">
        <v>9592</v>
      </c>
      <c r="D2304" s="125" t="s">
        <v>1020</v>
      </c>
    </row>
    <row r="2305" spans="1:4" ht="13.5" x14ac:dyDescent="0.25">
      <c r="A2305" s="124" t="s">
        <v>3153</v>
      </c>
      <c r="B2305" s="124" t="s">
        <v>12813</v>
      </c>
      <c r="C2305" s="124" t="s">
        <v>9592</v>
      </c>
      <c r="D2305" s="125" t="s">
        <v>8495</v>
      </c>
    </row>
    <row r="2306" spans="1:4" ht="13.5" x14ac:dyDescent="0.25">
      <c r="A2306" s="124" t="s">
        <v>12814</v>
      </c>
      <c r="B2306" s="124" t="s">
        <v>12815</v>
      </c>
      <c r="C2306" s="124" t="s">
        <v>9592</v>
      </c>
      <c r="D2306" s="125" t="s">
        <v>4673</v>
      </c>
    </row>
    <row r="2307" spans="1:4" ht="13.5" x14ac:dyDescent="0.25">
      <c r="A2307" s="124" t="s">
        <v>12816</v>
      </c>
      <c r="B2307" s="124" t="s">
        <v>12817</v>
      </c>
      <c r="C2307" s="124" t="s">
        <v>9592</v>
      </c>
      <c r="D2307" s="125" t="s">
        <v>3742</v>
      </c>
    </row>
    <row r="2308" spans="1:4" ht="13.5" x14ac:dyDescent="0.25">
      <c r="A2308" s="124" t="s">
        <v>12818</v>
      </c>
      <c r="B2308" s="124" t="s">
        <v>12819</v>
      </c>
      <c r="C2308" s="124" t="s">
        <v>9592</v>
      </c>
      <c r="D2308" s="125" t="s">
        <v>7350</v>
      </c>
    </row>
    <row r="2309" spans="1:4" ht="13.5" x14ac:dyDescent="0.25">
      <c r="A2309" s="124" t="s">
        <v>3154</v>
      </c>
      <c r="B2309" s="124" t="s">
        <v>12820</v>
      </c>
      <c r="C2309" s="124" t="s">
        <v>9617</v>
      </c>
      <c r="D2309" s="125" t="s">
        <v>3022</v>
      </c>
    </row>
    <row r="2310" spans="1:4" ht="13.5" x14ac:dyDescent="0.25">
      <c r="A2310" s="124" t="s">
        <v>3156</v>
      </c>
      <c r="B2310" s="124" t="s">
        <v>12821</v>
      </c>
      <c r="C2310" s="124" t="s">
        <v>11142</v>
      </c>
      <c r="D2310" s="125" t="s">
        <v>12822</v>
      </c>
    </row>
    <row r="2311" spans="1:4" ht="13.5" x14ac:dyDescent="0.25">
      <c r="A2311" s="124" t="s">
        <v>3157</v>
      </c>
      <c r="B2311" s="124" t="s">
        <v>12823</v>
      </c>
      <c r="C2311" s="124" t="s">
        <v>11142</v>
      </c>
      <c r="D2311" s="125" t="s">
        <v>12824</v>
      </c>
    </row>
    <row r="2312" spans="1:4" ht="13.5" x14ac:dyDescent="0.25">
      <c r="A2312" s="124" t="s">
        <v>3158</v>
      </c>
      <c r="B2312" s="124" t="s">
        <v>12825</v>
      </c>
      <c r="C2312" s="124" t="s">
        <v>11142</v>
      </c>
      <c r="D2312" s="125" t="s">
        <v>12826</v>
      </c>
    </row>
    <row r="2313" spans="1:4" ht="13.5" x14ac:dyDescent="0.25">
      <c r="A2313" s="124" t="s">
        <v>3159</v>
      </c>
      <c r="B2313" s="124" t="s">
        <v>12827</v>
      </c>
      <c r="C2313" s="124" t="s">
        <v>11142</v>
      </c>
      <c r="D2313" s="125" t="s">
        <v>12828</v>
      </c>
    </row>
    <row r="2314" spans="1:4" ht="13.5" x14ac:dyDescent="0.25">
      <c r="A2314" s="124" t="s">
        <v>3160</v>
      </c>
      <c r="B2314" s="124" t="s">
        <v>12829</v>
      </c>
      <c r="C2314" s="124" t="s">
        <v>11142</v>
      </c>
      <c r="D2314" s="125" t="s">
        <v>12830</v>
      </c>
    </row>
    <row r="2315" spans="1:4" ht="13.5" x14ac:dyDescent="0.25">
      <c r="A2315" s="124" t="s">
        <v>3161</v>
      </c>
      <c r="B2315" s="124" t="s">
        <v>12831</v>
      </c>
      <c r="C2315" s="124" t="s">
        <v>11142</v>
      </c>
      <c r="D2315" s="125" t="s">
        <v>12832</v>
      </c>
    </row>
    <row r="2316" spans="1:4" ht="13.5" x14ac:dyDescent="0.25">
      <c r="A2316" s="124" t="s">
        <v>3162</v>
      </c>
      <c r="B2316" s="124" t="s">
        <v>12833</v>
      </c>
      <c r="C2316" s="124" t="s">
        <v>11142</v>
      </c>
      <c r="D2316" s="125" t="s">
        <v>12834</v>
      </c>
    </row>
    <row r="2317" spans="1:4" ht="13.5" x14ac:dyDescent="0.25">
      <c r="A2317" s="124" t="s">
        <v>3163</v>
      </c>
      <c r="B2317" s="124" t="s">
        <v>12835</v>
      </c>
      <c r="C2317" s="124" t="s">
        <v>11142</v>
      </c>
      <c r="D2317" s="125" t="s">
        <v>12836</v>
      </c>
    </row>
    <row r="2318" spans="1:4" ht="13.5" x14ac:dyDescent="0.25">
      <c r="A2318" s="124" t="s">
        <v>3164</v>
      </c>
      <c r="B2318" s="124" t="s">
        <v>12837</v>
      </c>
      <c r="C2318" s="124" t="s">
        <v>11142</v>
      </c>
      <c r="D2318" s="125" t="s">
        <v>12838</v>
      </c>
    </row>
    <row r="2319" spans="1:4" ht="13.5" x14ac:dyDescent="0.25">
      <c r="A2319" s="124" t="s">
        <v>3165</v>
      </c>
      <c r="B2319" s="124" t="s">
        <v>12839</v>
      </c>
      <c r="C2319" s="124" t="s">
        <v>11142</v>
      </c>
      <c r="D2319" s="125" t="s">
        <v>12840</v>
      </c>
    </row>
    <row r="2320" spans="1:4" ht="13.5" x14ac:dyDescent="0.25">
      <c r="A2320" s="124" t="s">
        <v>3166</v>
      </c>
      <c r="B2320" s="124" t="s">
        <v>12841</v>
      </c>
      <c r="C2320" s="124" t="s">
        <v>11142</v>
      </c>
      <c r="D2320" s="125" t="s">
        <v>12842</v>
      </c>
    </row>
    <row r="2321" spans="1:4" ht="13.5" x14ac:dyDescent="0.25">
      <c r="A2321" s="124" t="s">
        <v>3167</v>
      </c>
      <c r="B2321" s="124" t="s">
        <v>12843</v>
      </c>
      <c r="C2321" s="124" t="s">
        <v>11142</v>
      </c>
      <c r="D2321" s="125" t="s">
        <v>12844</v>
      </c>
    </row>
    <row r="2322" spans="1:4" ht="13.5" x14ac:dyDescent="0.25">
      <c r="A2322" s="124" t="s">
        <v>3169</v>
      </c>
      <c r="B2322" s="124" t="s">
        <v>12845</v>
      </c>
      <c r="C2322" s="124" t="s">
        <v>11142</v>
      </c>
      <c r="D2322" s="125" t="s">
        <v>3168</v>
      </c>
    </row>
    <row r="2323" spans="1:4" ht="13.5" x14ac:dyDescent="0.25">
      <c r="A2323" s="124" t="s">
        <v>3170</v>
      </c>
      <c r="B2323" s="124" t="s">
        <v>12846</v>
      </c>
      <c r="C2323" s="124" t="s">
        <v>11142</v>
      </c>
      <c r="D2323" s="125" t="s">
        <v>12847</v>
      </c>
    </row>
    <row r="2324" spans="1:4" ht="13.5" x14ac:dyDescent="0.25">
      <c r="A2324" s="124" t="s">
        <v>3171</v>
      </c>
      <c r="B2324" s="124" t="s">
        <v>12848</v>
      </c>
      <c r="C2324" s="124" t="s">
        <v>11142</v>
      </c>
      <c r="D2324" s="125" t="s">
        <v>12849</v>
      </c>
    </row>
    <row r="2325" spans="1:4" ht="13.5" x14ac:dyDescent="0.25">
      <c r="A2325" s="124" t="s">
        <v>3172</v>
      </c>
      <c r="B2325" s="124" t="s">
        <v>12850</v>
      </c>
      <c r="C2325" s="124" t="s">
        <v>11142</v>
      </c>
      <c r="D2325" s="125" t="s">
        <v>12851</v>
      </c>
    </row>
    <row r="2326" spans="1:4" ht="13.5" x14ac:dyDescent="0.25">
      <c r="A2326" s="124" t="s">
        <v>3173</v>
      </c>
      <c r="B2326" s="124" t="s">
        <v>12852</v>
      </c>
      <c r="C2326" s="124" t="s">
        <v>11142</v>
      </c>
      <c r="D2326" s="125" t="s">
        <v>12853</v>
      </c>
    </row>
    <row r="2327" spans="1:4" ht="13.5" x14ac:dyDescent="0.25">
      <c r="A2327" s="124" t="s">
        <v>3174</v>
      </c>
      <c r="B2327" s="124" t="s">
        <v>12854</v>
      </c>
      <c r="C2327" s="124" t="s">
        <v>11142</v>
      </c>
      <c r="D2327" s="125" t="s">
        <v>12855</v>
      </c>
    </row>
    <row r="2328" spans="1:4" ht="13.5" x14ac:dyDescent="0.25">
      <c r="A2328" s="124" t="s">
        <v>3175</v>
      </c>
      <c r="B2328" s="124" t="s">
        <v>12856</v>
      </c>
      <c r="C2328" s="124" t="s">
        <v>11142</v>
      </c>
      <c r="D2328" s="125" t="s">
        <v>12857</v>
      </c>
    </row>
    <row r="2329" spans="1:4" ht="13.5" x14ac:dyDescent="0.25">
      <c r="A2329" s="124" t="s">
        <v>3176</v>
      </c>
      <c r="B2329" s="124" t="s">
        <v>12858</v>
      </c>
      <c r="C2329" s="124" t="s">
        <v>11142</v>
      </c>
      <c r="D2329" s="125" t="s">
        <v>12859</v>
      </c>
    </row>
    <row r="2330" spans="1:4" ht="13.5" x14ac:dyDescent="0.25">
      <c r="A2330" s="124" t="s">
        <v>3177</v>
      </c>
      <c r="B2330" s="124" t="s">
        <v>12860</v>
      </c>
      <c r="C2330" s="124" t="s">
        <v>11142</v>
      </c>
      <c r="D2330" s="125" t="s">
        <v>12861</v>
      </c>
    </row>
    <row r="2331" spans="1:4" ht="13.5" x14ac:dyDescent="0.25">
      <c r="A2331" s="124" t="s">
        <v>3178</v>
      </c>
      <c r="B2331" s="124" t="s">
        <v>12862</v>
      </c>
      <c r="C2331" s="124" t="s">
        <v>11142</v>
      </c>
      <c r="D2331" s="125" t="s">
        <v>12863</v>
      </c>
    </row>
    <row r="2332" spans="1:4" ht="13.5" x14ac:dyDescent="0.25">
      <c r="A2332" s="124" t="s">
        <v>3179</v>
      </c>
      <c r="B2332" s="124" t="s">
        <v>12864</v>
      </c>
      <c r="C2332" s="124" t="s">
        <v>11142</v>
      </c>
      <c r="D2332" s="125" t="s">
        <v>12865</v>
      </c>
    </row>
    <row r="2333" spans="1:4" ht="13.5" x14ac:dyDescent="0.25">
      <c r="A2333" s="124" t="s">
        <v>3180</v>
      </c>
      <c r="B2333" s="124" t="s">
        <v>12866</v>
      </c>
      <c r="C2333" s="124" t="s">
        <v>11142</v>
      </c>
      <c r="D2333" s="125" t="s">
        <v>12867</v>
      </c>
    </row>
    <row r="2334" spans="1:4" ht="13.5" x14ac:dyDescent="0.25">
      <c r="A2334" s="124" t="s">
        <v>3181</v>
      </c>
      <c r="B2334" s="124" t="s">
        <v>12868</v>
      </c>
      <c r="C2334" s="124" t="s">
        <v>11142</v>
      </c>
      <c r="D2334" s="125" t="s">
        <v>12869</v>
      </c>
    </row>
    <row r="2335" spans="1:4" ht="13.5" x14ac:dyDescent="0.25">
      <c r="A2335" s="124" t="s">
        <v>3182</v>
      </c>
      <c r="B2335" s="124" t="s">
        <v>12870</v>
      </c>
      <c r="C2335" s="124" t="s">
        <v>11142</v>
      </c>
      <c r="D2335" s="125" t="s">
        <v>12871</v>
      </c>
    </row>
    <row r="2336" spans="1:4" ht="13.5" x14ac:dyDescent="0.25">
      <c r="A2336" s="124" t="s">
        <v>3183</v>
      </c>
      <c r="B2336" s="124" t="s">
        <v>12872</v>
      </c>
      <c r="C2336" s="124" t="s">
        <v>11142</v>
      </c>
      <c r="D2336" s="125" t="s">
        <v>12873</v>
      </c>
    </row>
    <row r="2337" spans="1:4" ht="13.5" x14ac:dyDescent="0.25">
      <c r="A2337" s="124" t="s">
        <v>3184</v>
      </c>
      <c r="B2337" s="124" t="s">
        <v>12874</v>
      </c>
      <c r="C2337" s="124" t="s">
        <v>11142</v>
      </c>
      <c r="D2337" s="125" t="s">
        <v>12875</v>
      </c>
    </row>
    <row r="2338" spans="1:4" ht="13.5" x14ac:dyDescent="0.25">
      <c r="A2338" s="124" t="s">
        <v>3185</v>
      </c>
      <c r="B2338" s="124" t="s">
        <v>12876</v>
      </c>
      <c r="C2338" s="124" t="s">
        <v>11142</v>
      </c>
      <c r="D2338" s="125" t="s">
        <v>12877</v>
      </c>
    </row>
    <row r="2339" spans="1:4" ht="13.5" x14ac:dyDescent="0.25">
      <c r="A2339" s="124" t="s">
        <v>3186</v>
      </c>
      <c r="B2339" s="124" t="s">
        <v>12878</v>
      </c>
      <c r="C2339" s="124" t="s">
        <v>11142</v>
      </c>
      <c r="D2339" s="125" t="s">
        <v>12879</v>
      </c>
    </row>
    <row r="2340" spans="1:4" ht="13.5" x14ac:dyDescent="0.25">
      <c r="A2340" s="124" t="s">
        <v>3187</v>
      </c>
      <c r="B2340" s="124" t="s">
        <v>12880</v>
      </c>
      <c r="C2340" s="124" t="s">
        <v>11142</v>
      </c>
      <c r="D2340" s="125" t="s">
        <v>12881</v>
      </c>
    </row>
    <row r="2341" spans="1:4" ht="13.5" x14ac:dyDescent="0.25">
      <c r="A2341" s="124" t="s">
        <v>3188</v>
      </c>
      <c r="B2341" s="124" t="s">
        <v>12882</v>
      </c>
      <c r="C2341" s="124" t="s">
        <v>11142</v>
      </c>
      <c r="D2341" s="125" t="s">
        <v>12883</v>
      </c>
    </row>
    <row r="2342" spans="1:4" ht="13.5" x14ac:dyDescent="0.25">
      <c r="A2342" s="124" t="s">
        <v>3189</v>
      </c>
      <c r="B2342" s="124" t="s">
        <v>12884</v>
      </c>
      <c r="C2342" s="124" t="s">
        <v>11142</v>
      </c>
      <c r="D2342" s="125" t="s">
        <v>12885</v>
      </c>
    </row>
    <row r="2343" spans="1:4" ht="13.5" x14ac:dyDescent="0.25">
      <c r="A2343" s="124" t="s">
        <v>3190</v>
      </c>
      <c r="B2343" s="124" t="s">
        <v>12886</v>
      </c>
      <c r="C2343" s="124" t="s">
        <v>11142</v>
      </c>
      <c r="D2343" s="125" t="s">
        <v>12887</v>
      </c>
    </row>
    <row r="2344" spans="1:4" ht="13.5" x14ac:dyDescent="0.25">
      <c r="A2344" s="124" t="s">
        <v>3191</v>
      </c>
      <c r="B2344" s="124" t="s">
        <v>12888</v>
      </c>
      <c r="C2344" s="124" t="s">
        <v>11142</v>
      </c>
      <c r="D2344" s="125" t="s">
        <v>12889</v>
      </c>
    </row>
    <row r="2345" spans="1:4" ht="13.5" x14ac:dyDescent="0.25">
      <c r="A2345" s="124" t="s">
        <v>3192</v>
      </c>
      <c r="B2345" s="124" t="s">
        <v>12890</v>
      </c>
      <c r="C2345" s="124" t="s">
        <v>11142</v>
      </c>
      <c r="D2345" s="125" t="s">
        <v>12891</v>
      </c>
    </row>
    <row r="2346" spans="1:4" ht="13.5" x14ac:dyDescent="0.25">
      <c r="A2346" s="124" t="s">
        <v>3193</v>
      </c>
      <c r="B2346" s="124" t="s">
        <v>12892</v>
      </c>
      <c r="C2346" s="124" t="s">
        <v>11142</v>
      </c>
      <c r="D2346" s="125" t="s">
        <v>12893</v>
      </c>
    </row>
    <row r="2347" spans="1:4" ht="13.5" x14ac:dyDescent="0.25">
      <c r="A2347" s="124" t="s">
        <v>3194</v>
      </c>
      <c r="B2347" s="124" t="s">
        <v>12894</v>
      </c>
      <c r="C2347" s="124" t="s">
        <v>11142</v>
      </c>
      <c r="D2347" s="125" t="s">
        <v>12324</v>
      </c>
    </row>
    <row r="2348" spans="1:4" ht="13.5" x14ac:dyDescent="0.25">
      <c r="A2348" s="124" t="s">
        <v>3195</v>
      </c>
      <c r="B2348" s="124" t="s">
        <v>12895</v>
      </c>
      <c r="C2348" s="124" t="s">
        <v>11142</v>
      </c>
      <c r="D2348" s="125" t="s">
        <v>12896</v>
      </c>
    </row>
    <row r="2349" spans="1:4" ht="13.5" x14ac:dyDescent="0.25">
      <c r="A2349" s="124" t="s">
        <v>3196</v>
      </c>
      <c r="B2349" s="124" t="s">
        <v>12897</v>
      </c>
      <c r="C2349" s="124" t="s">
        <v>11142</v>
      </c>
      <c r="D2349" s="125" t="s">
        <v>12898</v>
      </c>
    </row>
    <row r="2350" spans="1:4" ht="13.5" x14ac:dyDescent="0.25">
      <c r="A2350" s="124" t="s">
        <v>3197</v>
      </c>
      <c r="B2350" s="124" t="s">
        <v>12899</v>
      </c>
      <c r="C2350" s="124" t="s">
        <v>11142</v>
      </c>
      <c r="D2350" s="125" t="s">
        <v>12900</v>
      </c>
    </row>
    <row r="2351" spans="1:4" ht="13.5" x14ac:dyDescent="0.25">
      <c r="A2351" s="124" t="s">
        <v>3198</v>
      </c>
      <c r="B2351" s="124" t="s">
        <v>12901</v>
      </c>
      <c r="C2351" s="124" t="s">
        <v>11142</v>
      </c>
      <c r="D2351" s="125" t="s">
        <v>12902</v>
      </c>
    </row>
    <row r="2352" spans="1:4" ht="13.5" x14ac:dyDescent="0.25">
      <c r="A2352" s="124" t="s">
        <v>3199</v>
      </c>
      <c r="B2352" s="124" t="s">
        <v>12903</v>
      </c>
      <c r="C2352" s="124" t="s">
        <v>11142</v>
      </c>
      <c r="D2352" s="125" t="s">
        <v>12904</v>
      </c>
    </row>
    <row r="2353" spans="1:4" ht="13.5" x14ac:dyDescent="0.25">
      <c r="A2353" s="124" t="s">
        <v>3200</v>
      </c>
      <c r="B2353" s="124" t="s">
        <v>12905</v>
      </c>
      <c r="C2353" s="124" t="s">
        <v>11142</v>
      </c>
      <c r="D2353" s="125" t="s">
        <v>12906</v>
      </c>
    </row>
    <row r="2354" spans="1:4" ht="13.5" x14ac:dyDescent="0.25">
      <c r="A2354" s="124" t="s">
        <v>3201</v>
      </c>
      <c r="B2354" s="124" t="s">
        <v>12907</v>
      </c>
      <c r="C2354" s="124" t="s">
        <v>11142</v>
      </c>
      <c r="D2354" s="125" t="s">
        <v>12908</v>
      </c>
    </row>
    <row r="2355" spans="1:4" ht="13.5" x14ac:dyDescent="0.25">
      <c r="A2355" s="124" t="s">
        <v>3202</v>
      </c>
      <c r="B2355" s="124" t="s">
        <v>12909</v>
      </c>
      <c r="C2355" s="124" t="s">
        <v>11142</v>
      </c>
      <c r="D2355" s="125" t="s">
        <v>12910</v>
      </c>
    </row>
    <row r="2356" spans="1:4" ht="13.5" x14ac:dyDescent="0.25">
      <c r="A2356" s="124" t="s">
        <v>3203</v>
      </c>
      <c r="B2356" s="124" t="s">
        <v>12911</v>
      </c>
      <c r="C2356" s="124" t="s">
        <v>11142</v>
      </c>
      <c r="D2356" s="125" t="s">
        <v>12912</v>
      </c>
    </row>
    <row r="2357" spans="1:4" ht="13.5" x14ac:dyDescent="0.25">
      <c r="A2357" s="124" t="s">
        <v>3204</v>
      </c>
      <c r="B2357" s="124" t="s">
        <v>12913</v>
      </c>
      <c r="C2357" s="124" t="s">
        <v>11142</v>
      </c>
      <c r="D2357" s="125" t="s">
        <v>12914</v>
      </c>
    </row>
    <row r="2358" spans="1:4" ht="13.5" x14ac:dyDescent="0.25">
      <c r="A2358" s="124" t="s">
        <v>3205</v>
      </c>
      <c r="B2358" s="124" t="s">
        <v>12915</v>
      </c>
      <c r="C2358" s="124" t="s">
        <v>11142</v>
      </c>
      <c r="D2358" s="125" t="s">
        <v>12916</v>
      </c>
    </row>
    <row r="2359" spans="1:4" ht="13.5" x14ac:dyDescent="0.25">
      <c r="A2359" s="124" t="s">
        <v>3206</v>
      </c>
      <c r="B2359" s="124" t="s">
        <v>12917</v>
      </c>
      <c r="C2359" s="124" t="s">
        <v>11142</v>
      </c>
      <c r="D2359" s="125" t="s">
        <v>12918</v>
      </c>
    </row>
    <row r="2360" spans="1:4" ht="13.5" x14ac:dyDescent="0.25">
      <c r="A2360" s="124" t="s">
        <v>3207</v>
      </c>
      <c r="B2360" s="124" t="s">
        <v>12919</v>
      </c>
      <c r="C2360" s="124" t="s">
        <v>11142</v>
      </c>
      <c r="D2360" s="125" t="s">
        <v>8635</v>
      </c>
    </row>
    <row r="2361" spans="1:4" ht="13.5" x14ac:dyDescent="0.25">
      <c r="A2361" s="124" t="s">
        <v>3208</v>
      </c>
      <c r="B2361" s="124" t="s">
        <v>12920</v>
      </c>
      <c r="C2361" s="124" t="s">
        <v>11142</v>
      </c>
      <c r="D2361" s="125" t="s">
        <v>12921</v>
      </c>
    </row>
    <row r="2362" spans="1:4" ht="13.5" x14ac:dyDescent="0.25">
      <c r="A2362" s="124" t="s">
        <v>3209</v>
      </c>
      <c r="B2362" s="124" t="s">
        <v>12922</v>
      </c>
      <c r="C2362" s="124" t="s">
        <v>11142</v>
      </c>
      <c r="D2362" s="125" t="s">
        <v>9160</v>
      </c>
    </row>
    <row r="2363" spans="1:4" ht="13.5" x14ac:dyDescent="0.25">
      <c r="A2363" s="124" t="s">
        <v>3210</v>
      </c>
      <c r="B2363" s="124" t="s">
        <v>12923</v>
      </c>
      <c r="C2363" s="124" t="s">
        <v>11142</v>
      </c>
      <c r="D2363" s="125" t="s">
        <v>12924</v>
      </c>
    </row>
    <row r="2364" spans="1:4" ht="13.5" x14ac:dyDescent="0.25">
      <c r="A2364" s="124" t="s">
        <v>3211</v>
      </c>
      <c r="B2364" s="124" t="s">
        <v>12925</v>
      </c>
      <c r="C2364" s="124" t="s">
        <v>11142</v>
      </c>
      <c r="D2364" s="125" t="s">
        <v>12926</v>
      </c>
    </row>
    <row r="2365" spans="1:4" ht="13.5" x14ac:dyDescent="0.25">
      <c r="A2365" s="124" t="s">
        <v>3212</v>
      </c>
      <c r="B2365" s="124" t="s">
        <v>12927</v>
      </c>
      <c r="C2365" s="124" t="s">
        <v>11142</v>
      </c>
      <c r="D2365" s="125" t="s">
        <v>12928</v>
      </c>
    </row>
    <row r="2366" spans="1:4" ht="13.5" x14ac:dyDescent="0.25">
      <c r="A2366" s="124" t="s">
        <v>3214</v>
      </c>
      <c r="B2366" s="124" t="s">
        <v>12929</v>
      </c>
      <c r="C2366" s="124" t="s">
        <v>11142</v>
      </c>
      <c r="D2366" s="125" t="s">
        <v>12930</v>
      </c>
    </row>
    <row r="2367" spans="1:4" ht="13.5" x14ac:dyDescent="0.25">
      <c r="A2367" s="124" t="s">
        <v>3215</v>
      </c>
      <c r="B2367" s="124" t="s">
        <v>12931</v>
      </c>
      <c r="C2367" s="124" t="s">
        <v>11142</v>
      </c>
      <c r="D2367" s="125" t="s">
        <v>12932</v>
      </c>
    </row>
    <row r="2368" spans="1:4" ht="13.5" x14ac:dyDescent="0.25">
      <c r="A2368" s="124" t="s">
        <v>3216</v>
      </c>
      <c r="B2368" s="124" t="s">
        <v>12933</v>
      </c>
      <c r="C2368" s="124" t="s">
        <v>11142</v>
      </c>
      <c r="D2368" s="125" t="s">
        <v>12934</v>
      </c>
    </row>
    <row r="2369" spans="1:4" ht="13.5" x14ac:dyDescent="0.25">
      <c r="A2369" s="124" t="s">
        <v>3217</v>
      </c>
      <c r="B2369" s="124" t="s">
        <v>12935</v>
      </c>
      <c r="C2369" s="124" t="s">
        <v>11142</v>
      </c>
      <c r="D2369" s="125" t="s">
        <v>12936</v>
      </c>
    </row>
    <row r="2370" spans="1:4" ht="13.5" x14ac:dyDescent="0.25">
      <c r="A2370" s="124" t="s">
        <v>3218</v>
      </c>
      <c r="B2370" s="124" t="s">
        <v>12937</v>
      </c>
      <c r="C2370" s="124" t="s">
        <v>11142</v>
      </c>
      <c r="D2370" s="125" t="s">
        <v>12938</v>
      </c>
    </row>
    <row r="2371" spans="1:4" ht="13.5" x14ac:dyDescent="0.25">
      <c r="A2371" s="124" t="s">
        <v>3219</v>
      </c>
      <c r="B2371" s="124" t="s">
        <v>12939</v>
      </c>
      <c r="C2371" s="124" t="s">
        <v>11142</v>
      </c>
      <c r="D2371" s="125" t="s">
        <v>12940</v>
      </c>
    </row>
    <row r="2372" spans="1:4" ht="13.5" x14ac:dyDescent="0.25">
      <c r="A2372" s="124" t="s">
        <v>3220</v>
      </c>
      <c r="B2372" s="124" t="s">
        <v>12941</v>
      </c>
      <c r="C2372" s="124" t="s">
        <v>11142</v>
      </c>
      <c r="D2372" s="125" t="s">
        <v>12942</v>
      </c>
    </row>
    <row r="2373" spans="1:4" ht="13.5" x14ac:dyDescent="0.25">
      <c r="A2373" s="124" t="s">
        <v>3221</v>
      </c>
      <c r="B2373" s="124" t="s">
        <v>12943</v>
      </c>
      <c r="C2373" s="124" t="s">
        <v>11142</v>
      </c>
      <c r="D2373" s="125" t="s">
        <v>12944</v>
      </c>
    </row>
    <row r="2374" spans="1:4" ht="13.5" x14ac:dyDescent="0.25">
      <c r="A2374" s="124" t="s">
        <v>3222</v>
      </c>
      <c r="B2374" s="124" t="s">
        <v>12945</v>
      </c>
      <c r="C2374" s="124" t="s">
        <v>11142</v>
      </c>
      <c r="D2374" s="125" t="s">
        <v>12946</v>
      </c>
    </row>
    <row r="2375" spans="1:4" ht="13.5" x14ac:dyDescent="0.25">
      <c r="A2375" s="124" t="s">
        <v>3223</v>
      </c>
      <c r="B2375" s="124" t="s">
        <v>12947</v>
      </c>
      <c r="C2375" s="124" t="s">
        <v>11142</v>
      </c>
      <c r="D2375" s="125" t="s">
        <v>12948</v>
      </c>
    </row>
    <row r="2376" spans="1:4" ht="13.5" x14ac:dyDescent="0.25">
      <c r="A2376" s="124" t="s">
        <v>3224</v>
      </c>
      <c r="B2376" s="124" t="s">
        <v>12949</v>
      </c>
      <c r="C2376" s="124" t="s">
        <v>11142</v>
      </c>
      <c r="D2376" s="125" t="s">
        <v>12950</v>
      </c>
    </row>
    <row r="2377" spans="1:4" ht="13.5" x14ac:dyDescent="0.25">
      <c r="A2377" s="124" t="s">
        <v>3225</v>
      </c>
      <c r="B2377" s="124" t="s">
        <v>12951</v>
      </c>
      <c r="C2377" s="124" t="s">
        <v>11142</v>
      </c>
      <c r="D2377" s="125" t="s">
        <v>12952</v>
      </c>
    </row>
    <row r="2378" spans="1:4" ht="13.5" x14ac:dyDescent="0.25">
      <c r="A2378" s="124" t="s">
        <v>3226</v>
      </c>
      <c r="B2378" s="124" t="s">
        <v>12953</v>
      </c>
      <c r="C2378" s="124" t="s">
        <v>11142</v>
      </c>
      <c r="D2378" s="125" t="s">
        <v>12954</v>
      </c>
    </row>
    <row r="2379" spans="1:4" ht="13.5" x14ac:dyDescent="0.25">
      <c r="A2379" s="124" t="s">
        <v>3227</v>
      </c>
      <c r="B2379" s="124" t="s">
        <v>12955</v>
      </c>
      <c r="C2379" s="124" t="s">
        <v>11142</v>
      </c>
      <c r="D2379" s="125" t="s">
        <v>12956</v>
      </c>
    </row>
    <row r="2380" spans="1:4" ht="13.5" x14ac:dyDescent="0.25">
      <c r="A2380" s="124" t="s">
        <v>3228</v>
      </c>
      <c r="B2380" s="124" t="s">
        <v>12957</v>
      </c>
      <c r="C2380" s="124" t="s">
        <v>11142</v>
      </c>
      <c r="D2380" s="125" t="s">
        <v>12958</v>
      </c>
    </row>
    <row r="2381" spans="1:4" ht="13.5" x14ac:dyDescent="0.25">
      <c r="A2381" s="124" t="s">
        <v>3229</v>
      </c>
      <c r="B2381" s="124" t="s">
        <v>12959</v>
      </c>
      <c r="C2381" s="124" t="s">
        <v>11142</v>
      </c>
      <c r="D2381" s="125" t="s">
        <v>12960</v>
      </c>
    </row>
    <row r="2382" spans="1:4" ht="13.5" x14ac:dyDescent="0.25">
      <c r="A2382" s="124" t="s">
        <v>3230</v>
      </c>
      <c r="B2382" s="124" t="s">
        <v>12961</v>
      </c>
      <c r="C2382" s="124" t="s">
        <v>11142</v>
      </c>
      <c r="D2382" s="125" t="s">
        <v>12962</v>
      </c>
    </row>
    <row r="2383" spans="1:4" ht="13.5" x14ac:dyDescent="0.25">
      <c r="A2383" s="124" t="s">
        <v>3231</v>
      </c>
      <c r="B2383" s="124" t="s">
        <v>12963</v>
      </c>
      <c r="C2383" s="124" t="s">
        <v>11142</v>
      </c>
      <c r="D2383" s="125" t="s">
        <v>12964</v>
      </c>
    </row>
    <row r="2384" spans="1:4" ht="13.5" x14ac:dyDescent="0.25">
      <c r="A2384" s="124" t="s">
        <v>3232</v>
      </c>
      <c r="B2384" s="124" t="s">
        <v>12965</v>
      </c>
      <c r="C2384" s="124" t="s">
        <v>11142</v>
      </c>
      <c r="D2384" s="125" t="s">
        <v>12966</v>
      </c>
    </row>
    <row r="2385" spans="1:4" ht="13.5" x14ac:dyDescent="0.25">
      <c r="A2385" s="124" t="s">
        <v>3233</v>
      </c>
      <c r="B2385" s="124" t="s">
        <v>12967</v>
      </c>
      <c r="C2385" s="124" t="s">
        <v>9617</v>
      </c>
      <c r="D2385" s="125" t="s">
        <v>12968</v>
      </c>
    </row>
    <row r="2386" spans="1:4" ht="13.5" x14ac:dyDescent="0.25">
      <c r="A2386" s="124" t="s">
        <v>3234</v>
      </c>
      <c r="B2386" s="124" t="s">
        <v>12969</v>
      </c>
      <c r="C2386" s="124" t="s">
        <v>9617</v>
      </c>
      <c r="D2386" s="125" t="s">
        <v>7796</v>
      </c>
    </row>
    <row r="2387" spans="1:4" ht="13.5" x14ac:dyDescent="0.25">
      <c r="A2387" s="124" t="s">
        <v>3235</v>
      </c>
      <c r="B2387" s="124" t="s">
        <v>12970</v>
      </c>
      <c r="C2387" s="124" t="s">
        <v>9617</v>
      </c>
      <c r="D2387" s="125" t="s">
        <v>12971</v>
      </c>
    </row>
    <row r="2388" spans="1:4" ht="13.5" x14ac:dyDescent="0.25">
      <c r="A2388" s="124" t="s">
        <v>3236</v>
      </c>
      <c r="B2388" s="124" t="s">
        <v>12972</v>
      </c>
      <c r="C2388" s="124" t="s">
        <v>9617</v>
      </c>
      <c r="D2388" s="125" t="s">
        <v>12973</v>
      </c>
    </row>
    <row r="2389" spans="1:4" ht="13.5" x14ac:dyDescent="0.25">
      <c r="A2389" s="124" t="s">
        <v>3238</v>
      </c>
      <c r="B2389" s="124" t="s">
        <v>12974</v>
      </c>
      <c r="C2389" s="124" t="s">
        <v>9617</v>
      </c>
      <c r="D2389" s="125" t="s">
        <v>12975</v>
      </c>
    </row>
    <row r="2390" spans="1:4" ht="13.5" x14ac:dyDescent="0.25">
      <c r="A2390" s="124" t="s">
        <v>3239</v>
      </c>
      <c r="B2390" s="124" t="s">
        <v>12976</v>
      </c>
      <c r="C2390" s="124" t="s">
        <v>9617</v>
      </c>
      <c r="D2390" s="125" t="s">
        <v>12977</v>
      </c>
    </row>
    <row r="2391" spans="1:4" ht="13.5" x14ac:dyDescent="0.25">
      <c r="A2391" s="124" t="s">
        <v>3241</v>
      </c>
      <c r="B2391" s="124" t="s">
        <v>12978</v>
      </c>
      <c r="C2391" s="124" t="s">
        <v>11142</v>
      </c>
      <c r="D2391" s="125" t="s">
        <v>12979</v>
      </c>
    </row>
    <row r="2392" spans="1:4" ht="13.5" x14ac:dyDescent="0.25">
      <c r="A2392" s="124" t="s">
        <v>3242</v>
      </c>
      <c r="B2392" s="124" t="s">
        <v>12980</v>
      </c>
      <c r="C2392" s="124" t="s">
        <v>11142</v>
      </c>
      <c r="D2392" s="125" t="s">
        <v>12506</v>
      </c>
    </row>
    <row r="2393" spans="1:4" ht="13.5" x14ac:dyDescent="0.25">
      <c r="A2393" s="124" t="s">
        <v>3243</v>
      </c>
      <c r="B2393" s="124" t="s">
        <v>12981</v>
      </c>
      <c r="C2393" s="124" t="s">
        <v>9617</v>
      </c>
      <c r="D2393" s="125" t="s">
        <v>12982</v>
      </c>
    </row>
    <row r="2394" spans="1:4" ht="13.5" x14ac:dyDescent="0.25">
      <c r="A2394" s="124" t="s">
        <v>3244</v>
      </c>
      <c r="B2394" s="124" t="s">
        <v>12983</v>
      </c>
      <c r="C2394" s="124" t="s">
        <v>11142</v>
      </c>
      <c r="D2394" s="125" t="s">
        <v>12984</v>
      </c>
    </row>
    <row r="2395" spans="1:4" ht="13.5" x14ac:dyDescent="0.25">
      <c r="A2395" s="124" t="s">
        <v>3245</v>
      </c>
      <c r="B2395" s="124" t="s">
        <v>12985</v>
      </c>
      <c r="C2395" s="124" t="s">
        <v>11142</v>
      </c>
      <c r="D2395" s="125" t="s">
        <v>12986</v>
      </c>
    </row>
    <row r="2396" spans="1:4" ht="13.5" x14ac:dyDescent="0.25">
      <c r="A2396" s="124" t="s">
        <v>3246</v>
      </c>
      <c r="B2396" s="124" t="s">
        <v>12987</v>
      </c>
      <c r="C2396" s="124" t="s">
        <v>9617</v>
      </c>
      <c r="D2396" s="125" t="s">
        <v>12988</v>
      </c>
    </row>
    <row r="2397" spans="1:4" ht="13.5" x14ac:dyDescent="0.25">
      <c r="A2397" s="124" t="s">
        <v>3247</v>
      </c>
      <c r="B2397" s="124" t="s">
        <v>12989</v>
      </c>
      <c r="C2397" s="124" t="s">
        <v>9226</v>
      </c>
      <c r="D2397" s="125" t="s">
        <v>12990</v>
      </c>
    </row>
    <row r="2398" spans="1:4" ht="13.5" x14ac:dyDescent="0.25">
      <c r="A2398" s="124" t="s">
        <v>3248</v>
      </c>
      <c r="B2398" s="124" t="s">
        <v>12991</v>
      </c>
      <c r="C2398" s="124" t="s">
        <v>9592</v>
      </c>
      <c r="D2398" s="125" t="s">
        <v>12992</v>
      </c>
    </row>
    <row r="2399" spans="1:4" ht="13.5" x14ac:dyDescent="0.25">
      <c r="A2399" s="124" t="s">
        <v>3249</v>
      </c>
      <c r="B2399" s="124" t="s">
        <v>12993</v>
      </c>
      <c r="C2399" s="124" t="s">
        <v>9226</v>
      </c>
      <c r="D2399" s="125" t="s">
        <v>12994</v>
      </c>
    </row>
    <row r="2400" spans="1:4" ht="13.5" x14ac:dyDescent="0.25">
      <c r="A2400" s="124" t="s">
        <v>3250</v>
      </c>
      <c r="B2400" s="124" t="s">
        <v>12995</v>
      </c>
      <c r="C2400" s="124" t="s">
        <v>9226</v>
      </c>
      <c r="D2400" s="125" t="s">
        <v>12996</v>
      </c>
    </row>
    <row r="2401" spans="1:4" ht="13.5" x14ac:dyDescent="0.25">
      <c r="A2401" s="124" t="s">
        <v>3252</v>
      </c>
      <c r="B2401" s="124" t="s">
        <v>12997</v>
      </c>
      <c r="C2401" s="124" t="s">
        <v>9226</v>
      </c>
      <c r="D2401" s="125" t="s">
        <v>12998</v>
      </c>
    </row>
    <row r="2402" spans="1:4" ht="13.5" x14ac:dyDescent="0.25">
      <c r="A2402" s="124" t="s">
        <v>3254</v>
      </c>
      <c r="B2402" s="124" t="s">
        <v>12999</v>
      </c>
      <c r="C2402" s="124" t="s">
        <v>9226</v>
      </c>
      <c r="D2402" s="125" t="s">
        <v>2918</v>
      </c>
    </row>
    <row r="2403" spans="1:4" ht="13.5" x14ac:dyDescent="0.25">
      <c r="A2403" s="124" t="s">
        <v>3255</v>
      </c>
      <c r="B2403" s="124" t="s">
        <v>13000</v>
      </c>
      <c r="C2403" s="124" t="s">
        <v>9226</v>
      </c>
      <c r="D2403" s="125" t="s">
        <v>5744</v>
      </c>
    </row>
    <row r="2404" spans="1:4" ht="13.5" x14ac:dyDescent="0.25">
      <c r="A2404" s="124" t="s">
        <v>3257</v>
      </c>
      <c r="B2404" s="124" t="s">
        <v>13001</v>
      </c>
      <c r="C2404" s="124" t="s">
        <v>9226</v>
      </c>
      <c r="D2404" s="125" t="s">
        <v>10212</v>
      </c>
    </row>
    <row r="2405" spans="1:4" ht="13.5" x14ac:dyDescent="0.25">
      <c r="A2405" s="124" t="s">
        <v>3258</v>
      </c>
      <c r="B2405" s="124" t="s">
        <v>13002</v>
      </c>
      <c r="C2405" s="124" t="s">
        <v>9226</v>
      </c>
      <c r="D2405" s="125" t="s">
        <v>7741</v>
      </c>
    </row>
    <row r="2406" spans="1:4" ht="13.5" x14ac:dyDescent="0.25">
      <c r="A2406" s="124" t="s">
        <v>3260</v>
      </c>
      <c r="B2406" s="124" t="s">
        <v>13003</v>
      </c>
      <c r="C2406" s="124" t="s">
        <v>9226</v>
      </c>
      <c r="D2406" s="125" t="s">
        <v>13004</v>
      </c>
    </row>
    <row r="2407" spans="1:4" ht="13.5" x14ac:dyDescent="0.25">
      <c r="A2407" s="124" t="s">
        <v>3262</v>
      </c>
      <c r="B2407" s="124" t="s">
        <v>13005</v>
      </c>
      <c r="C2407" s="124" t="s">
        <v>9226</v>
      </c>
      <c r="D2407" s="125" t="s">
        <v>5792</v>
      </c>
    </row>
    <row r="2408" spans="1:4" ht="13.5" x14ac:dyDescent="0.25">
      <c r="A2408" s="124" t="s">
        <v>3264</v>
      </c>
      <c r="B2408" s="124" t="s">
        <v>13006</v>
      </c>
      <c r="C2408" s="124" t="s">
        <v>9226</v>
      </c>
      <c r="D2408" s="125" t="s">
        <v>5030</v>
      </c>
    </row>
    <row r="2409" spans="1:4" ht="13.5" x14ac:dyDescent="0.25">
      <c r="A2409" s="124" t="s">
        <v>3266</v>
      </c>
      <c r="B2409" s="124" t="s">
        <v>13007</v>
      </c>
      <c r="C2409" s="124" t="s">
        <v>9226</v>
      </c>
      <c r="D2409" s="125" t="s">
        <v>13008</v>
      </c>
    </row>
    <row r="2410" spans="1:4" ht="13.5" x14ac:dyDescent="0.25">
      <c r="A2410" s="124" t="s">
        <v>3267</v>
      </c>
      <c r="B2410" s="124" t="s">
        <v>13009</v>
      </c>
      <c r="C2410" s="124" t="s">
        <v>9226</v>
      </c>
      <c r="D2410" s="125" t="s">
        <v>5820</v>
      </c>
    </row>
    <row r="2411" spans="1:4" ht="13.5" x14ac:dyDescent="0.25">
      <c r="A2411" s="124" t="s">
        <v>3268</v>
      </c>
      <c r="B2411" s="124" t="s">
        <v>13010</v>
      </c>
      <c r="C2411" s="124" t="s">
        <v>9226</v>
      </c>
      <c r="D2411" s="125" t="s">
        <v>13011</v>
      </c>
    </row>
    <row r="2412" spans="1:4" ht="13.5" x14ac:dyDescent="0.25">
      <c r="A2412" s="124" t="s">
        <v>3269</v>
      </c>
      <c r="B2412" s="124" t="s">
        <v>13012</v>
      </c>
      <c r="C2412" s="124" t="s">
        <v>9226</v>
      </c>
      <c r="D2412" s="125" t="s">
        <v>7397</v>
      </c>
    </row>
    <row r="2413" spans="1:4" ht="13.5" x14ac:dyDescent="0.25">
      <c r="A2413" s="124" t="s">
        <v>3271</v>
      </c>
      <c r="B2413" s="124" t="s">
        <v>13013</v>
      </c>
      <c r="C2413" s="124" t="s">
        <v>9226</v>
      </c>
      <c r="D2413" s="125" t="s">
        <v>8381</v>
      </c>
    </row>
    <row r="2414" spans="1:4" ht="13.5" x14ac:dyDescent="0.25">
      <c r="A2414" s="124" t="s">
        <v>3273</v>
      </c>
      <c r="B2414" s="124" t="s">
        <v>13014</v>
      </c>
      <c r="C2414" s="124" t="s">
        <v>9226</v>
      </c>
      <c r="D2414" s="125" t="s">
        <v>13015</v>
      </c>
    </row>
    <row r="2415" spans="1:4" ht="13.5" x14ac:dyDescent="0.25">
      <c r="A2415" s="124" t="s">
        <v>3274</v>
      </c>
      <c r="B2415" s="124" t="s">
        <v>13016</v>
      </c>
      <c r="C2415" s="124" t="s">
        <v>9226</v>
      </c>
      <c r="D2415" s="125" t="s">
        <v>12344</v>
      </c>
    </row>
    <row r="2416" spans="1:4" ht="13.5" x14ac:dyDescent="0.25">
      <c r="A2416" s="124" t="s">
        <v>3275</v>
      </c>
      <c r="B2416" s="124" t="s">
        <v>13017</v>
      </c>
      <c r="C2416" s="124" t="s">
        <v>9226</v>
      </c>
      <c r="D2416" s="125" t="s">
        <v>3426</v>
      </c>
    </row>
    <row r="2417" spans="1:4" ht="13.5" x14ac:dyDescent="0.25">
      <c r="A2417" s="124" t="s">
        <v>3277</v>
      </c>
      <c r="B2417" s="124" t="s">
        <v>13018</v>
      </c>
      <c r="C2417" s="124" t="s">
        <v>9226</v>
      </c>
      <c r="D2417" s="125" t="s">
        <v>207</v>
      </c>
    </row>
    <row r="2418" spans="1:4" ht="13.5" x14ac:dyDescent="0.25">
      <c r="A2418" s="124" t="s">
        <v>3279</v>
      </c>
      <c r="B2418" s="124" t="s">
        <v>13019</v>
      </c>
      <c r="C2418" s="124" t="s">
        <v>9226</v>
      </c>
      <c r="D2418" s="125" t="s">
        <v>8671</v>
      </c>
    </row>
    <row r="2419" spans="1:4" ht="13.5" x14ac:dyDescent="0.25">
      <c r="A2419" s="124" t="s">
        <v>3281</v>
      </c>
      <c r="B2419" s="124" t="s">
        <v>13020</v>
      </c>
      <c r="C2419" s="124" t="s">
        <v>9226</v>
      </c>
      <c r="D2419" s="125" t="s">
        <v>1600</v>
      </c>
    </row>
    <row r="2420" spans="1:4" ht="13.5" x14ac:dyDescent="0.25">
      <c r="A2420" s="124" t="s">
        <v>3283</v>
      </c>
      <c r="B2420" s="124" t="s">
        <v>13021</v>
      </c>
      <c r="C2420" s="124" t="s">
        <v>9226</v>
      </c>
      <c r="D2420" s="125" t="s">
        <v>13022</v>
      </c>
    </row>
    <row r="2421" spans="1:4" ht="13.5" x14ac:dyDescent="0.25">
      <c r="A2421" s="124" t="s">
        <v>3284</v>
      </c>
      <c r="B2421" s="124" t="s">
        <v>13023</v>
      </c>
      <c r="C2421" s="124" t="s">
        <v>9226</v>
      </c>
      <c r="D2421" s="125" t="s">
        <v>13024</v>
      </c>
    </row>
    <row r="2422" spans="1:4" ht="13.5" x14ac:dyDescent="0.25">
      <c r="A2422" s="124" t="s">
        <v>3286</v>
      </c>
      <c r="B2422" s="124" t="s">
        <v>13025</v>
      </c>
      <c r="C2422" s="124" t="s">
        <v>9226</v>
      </c>
      <c r="D2422" s="125" t="s">
        <v>889</v>
      </c>
    </row>
    <row r="2423" spans="1:4" ht="13.5" x14ac:dyDescent="0.25">
      <c r="A2423" s="124" t="s">
        <v>3287</v>
      </c>
      <c r="B2423" s="124" t="s">
        <v>13026</v>
      </c>
      <c r="C2423" s="124" t="s">
        <v>9226</v>
      </c>
      <c r="D2423" s="125" t="s">
        <v>2402</v>
      </c>
    </row>
    <row r="2424" spans="1:4" ht="13.5" x14ac:dyDescent="0.25">
      <c r="A2424" s="124" t="s">
        <v>3288</v>
      </c>
      <c r="B2424" s="124" t="s">
        <v>13027</v>
      </c>
      <c r="C2424" s="124" t="s">
        <v>9226</v>
      </c>
      <c r="D2424" s="125" t="s">
        <v>4878</v>
      </c>
    </row>
    <row r="2425" spans="1:4" ht="13.5" x14ac:dyDescent="0.25">
      <c r="A2425" s="124" t="s">
        <v>3289</v>
      </c>
      <c r="B2425" s="124" t="s">
        <v>13028</v>
      </c>
      <c r="C2425" s="124" t="s">
        <v>9358</v>
      </c>
      <c r="D2425" s="125" t="s">
        <v>4347</v>
      </c>
    </row>
    <row r="2426" spans="1:4" ht="13.5" x14ac:dyDescent="0.25">
      <c r="A2426" s="124" t="s">
        <v>3291</v>
      </c>
      <c r="B2426" s="124" t="s">
        <v>13029</v>
      </c>
      <c r="C2426" s="124" t="s">
        <v>9592</v>
      </c>
      <c r="D2426" s="125" t="s">
        <v>4893</v>
      </c>
    </row>
    <row r="2427" spans="1:4" ht="13.5" x14ac:dyDescent="0.25">
      <c r="A2427" s="124" t="s">
        <v>3292</v>
      </c>
      <c r="B2427" s="124" t="s">
        <v>13030</v>
      </c>
      <c r="C2427" s="124" t="s">
        <v>9592</v>
      </c>
      <c r="D2427" s="125" t="s">
        <v>3127</v>
      </c>
    </row>
    <row r="2428" spans="1:4" ht="13.5" x14ac:dyDescent="0.25">
      <c r="A2428" s="124" t="s">
        <v>3294</v>
      </c>
      <c r="B2428" s="124" t="s">
        <v>13031</v>
      </c>
      <c r="C2428" s="124" t="s">
        <v>9592</v>
      </c>
      <c r="D2428" s="125" t="s">
        <v>13032</v>
      </c>
    </row>
    <row r="2429" spans="1:4" ht="13.5" x14ac:dyDescent="0.25">
      <c r="A2429" s="124" t="s">
        <v>3295</v>
      </c>
      <c r="B2429" s="124" t="s">
        <v>13033</v>
      </c>
      <c r="C2429" s="124" t="s">
        <v>13034</v>
      </c>
      <c r="D2429" s="125" t="s">
        <v>13035</v>
      </c>
    </row>
    <row r="2430" spans="1:4" ht="13.5" x14ac:dyDescent="0.25">
      <c r="A2430" s="124" t="s">
        <v>3297</v>
      </c>
      <c r="B2430" s="124" t="s">
        <v>13036</v>
      </c>
      <c r="C2430" s="124" t="s">
        <v>11142</v>
      </c>
      <c r="D2430" s="125" t="s">
        <v>13037</v>
      </c>
    </row>
    <row r="2431" spans="1:4" ht="13.5" x14ac:dyDescent="0.25">
      <c r="A2431" s="124" t="s">
        <v>3298</v>
      </c>
      <c r="B2431" s="124" t="s">
        <v>13038</v>
      </c>
      <c r="C2431" s="124" t="s">
        <v>11142</v>
      </c>
      <c r="D2431" s="125" t="s">
        <v>13039</v>
      </c>
    </row>
    <row r="2432" spans="1:4" ht="13.5" x14ac:dyDescent="0.25">
      <c r="A2432" s="124" t="s">
        <v>3299</v>
      </c>
      <c r="B2432" s="124" t="s">
        <v>13040</v>
      </c>
      <c r="C2432" s="124" t="s">
        <v>11142</v>
      </c>
      <c r="D2432" s="125" t="s">
        <v>13041</v>
      </c>
    </row>
    <row r="2433" spans="1:4" ht="13.5" x14ac:dyDescent="0.25">
      <c r="A2433" s="124" t="s">
        <v>3300</v>
      </c>
      <c r="B2433" s="124" t="s">
        <v>13042</v>
      </c>
      <c r="C2433" s="124" t="s">
        <v>11142</v>
      </c>
      <c r="D2433" s="125" t="s">
        <v>13043</v>
      </c>
    </row>
    <row r="2434" spans="1:4" ht="13.5" x14ac:dyDescent="0.25">
      <c r="A2434" s="124" t="s">
        <v>3301</v>
      </c>
      <c r="B2434" s="124" t="s">
        <v>13044</v>
      </c>
      <c r="C2434" s="124" t="s">
        <v>11142</v>
      </c>
      <c r="D2434" s="125" t="s">
        <v>13045</v>
      </c>
    </row>
    <row r="2435" spans="1:4" ht="13.5" x14ac:dyDescent="0.25">
      <c r="A2435" s="124" t="s">
        <v>3302</v>
      </c>
      <c r="B2435" s="124" t="s">
        <v>13046</v>
      </c>
      <c r="C2435" s="124" t="s">
        <v>11142</v>
      </c>
      <c r="D2435" s="125" t="s">
        <v>13047</v>
      </c>
    </row>
    <row r="2436" spans="1:4" ht="13.5" x14ac:dyDescent="0.25">
      <c r="A2436" s="124" t="s">
        <v>3303</v>
      </c>
      <c r="B2436" s="124" t="s">
        <v>13048</v>
      </c>
      <c r="C2436" s="124" t="s">
        <v>11142</v>
      </c>
      <c r="D2436" s="125" t="s">
        <v>13049</v>
      </c>
    </row>
    <row r="2437" spans="1:4" ht="13.5" x14ac:dyDescent="0.25">
      <c r="A2437" s="124" t="s">
        <v>3304</v>
      </c>
      <c r="B2437" s="124" t="s">
        <v>13050</v>
      </c>
      <c r="C2437" s="124" t="s">
        <v>11142</v>
      </c>
      <c r="D2437" s="125" t="s">
        <v>13051</v>
      </c>
    </row>
    <row r="2438" spans="1:4" ht="13.5" x14ac:dyDescent="0.25">
      <c r="A2438" s="124" t="s">
        <v>3305</v>
      </c>
      <c r="B2438" s="124" t="s">
        <v>13052</v>
      </c>
      <c r="C2438" s="124" t="s">
        <v>11142</v>
      </c>
      <c r="D2438" s="125" t="s">
        <v>13053</v>
      </c>
    </row>
    <row r="2439" spans="1:4" ht="13.5" x14ac:dyDescent="0.25">
      <c r="A2439" s="124" t="s">
        <v>3306</v>
      </c>
      <c r="B2439" s="124" t="s">
        <v>13054</v>
      </c>
      <c r="C2439" s="124" t="s">
        <v>11142</v>
      </c>
      <c r="D2439" s="125" t="s">
        <v>13055</v>
      </c>
    </row>
    <row r="2440" spans="1:4" ht="13.5" x14ac:dyDescent="0.25">
      <c r="A2440" s="124" t="s">
        <v>3307</v>
      </c>
      <c r="B2440" s="124" t="s">
        <v>13056</v>
      </c>
      <c r="C2440" s="124" t="s">
        <v>11142</v>
      </c>
      <c r="D2440" s="125" t="s">
        <v>13057</v>
      </c>
    </row>
    <row r="2441" spans="1:4" ht="13.5" x14ac:dyDescent="0.25">
      <c r="A2441" s="124" t="s">
        <v>3308</v>
      </c>
      <c r="B2441" s="124" t="s">
        <v>13058</v>
      </c>
      <c r="C2441" s="124" t="s">
        <v>11142</v>
      </c>
      <c r="D2441" s="125" t="s">
        <v>13059</v>
      </c>
    </row>
    <row r="2442" spans="1:4" ht="13.5" x14ac:dyDescent="0.25">
      <c r="A2442" s="124" t="s">
        <v>3309</v>
      </c>
      <c r="B2442" s="124" t="s">
        <v>13060</v>
      </c>
      <c r="C2442" s="124" t="s">
        <v>11142</v>
      </c>
      <c r="D2442" s="125" t="s">
        <v>13061</v>
      </c>
    </row>
    <row r="2443" spans="1:4" ht="13.5" x14ac:dyDescent="0.25">
      <c r="A2443" s="124" t="s">
        <v>3310</v>
      </c>
      <c r="B2443" s="124" t="s">
        <v>13062</v>
      </c>
      <c r="C2443" s="124" t="s">
        <v>11142</v>
      </c>
      <c r="D2443" s="125" t="s">
        <v>13063</v>
      </c>
    </row>
    <row r="2444" spans="1:4" ht="13.5" x14ac:dyDescent="0.25">
      <c r="A2444" s="124" t="s">
        <v>3311</v>
      </c>
      <c r="B2444" s="124" t="s">
        <v>13064</v>
      </c>
      <c r="C2444" s="124" t="s">
        <v>11142</v>
      </c>
      <c r="D2444" s="125" t="s">
        <v>13065</v>
      </c>
    </row>
    <row r="2445" spans="1:4" ht="13.5" x14ac:dyDescent="0.25">
      <c r="A2445" s="124" t="s">
        <v>3312</v>
      </c>
      <c r="B2445" s="124" t="s">
        <v>13066</v>
      </c>
      <c r="C2445" s="124" t="s">
        <v>11142</v>
      </c>
      <c r="D2445" s="125" t="s">
        <v>13067</v>
      </c>
    </row>
    <row r="2446" spans="1:4" ht="13.5" x14ac:dyDescent="0.25">
      <c r="A2446" s="124" t="s">
        <v>3313</v>
      </c>
      <c r="B2446" s="124" t="s">
        <v>13068</v>
      </c>
      <c r="C2446" s="124" t="s">
        <v>9617</v>
      </c>
      <c r="D2446" s="125" t="s">
        <v>13069</v>
      </c>
    </row>
    <row r="2447" spans="1:4" ht="13.5" x14ac:dyDescent="0.25">
      <c r="A2447" s="124" t="s">
        <v>3314</v>
      </c>
      <c r="B2447" s="124" t="s">
        <v>13070</v>
      </c>
      <c r="C2447" s="124" t="s">
        <v>9617</v>
      </c>
      <c r="D2447" s="125" t="s">
        <v>13071</v>
      </c>
    </row>
    <row r="2448" spans="1:4" ht="13.5" x14ac:dyDescent="0.25">
      <c r="A2448" s="124" t="s">
        <v>3315</v>
      </c>
      <c r="B2448" s="124" t="s">
        <v>13072</v>
      </c>
      <c r="C2448" s="124" t="s">
        <v>9617</v>
      </c>
      <c r="D2448" s="125" t="s">
        <v>13073</v>
      </c>
    </row>
    <row r="2449" spans="1:4" ht="13.5" x14ac:dyDescent="0.25">
      <c r="A2449" s="124" t="s">
        <v>3317</v>
      </c>
      <c r="B2449" s="124" t="s">
        <v>13074</v>
      </c>
      <c r="C2449" s="124" t="s">
        <v>9617</v>
      </c>
      <c r="D2449" s="125" t="s">
        <v>8430</v>
      </c>
    </row>
    <row r="2450" spans="1:4" ht="13.5" x14ac:dyDescent="0.25">
      <c r="A2450" s="124" t="s">
        <v>3318</v>
      </c>
      <c r="B2450" s="124" t="s">
        <v>13075</v>
      </c>
      <c r="C2450" s="124" t="s">
        <v>9617</v>
      </c>
      <c r="D2450" s="125" t="s">
        <v>13076</v>
      </c>
    </row>
    <row r="2451" spans="1:4" ht="13.5" x14ac:dyDescent="0.25">
      <c r="A2451" s="124" t="s">
        <v>3319</v>
      </c>
      <c r="B2451" s="124" t="s">
        <v>13077</v>
      </c>
      <c r="C2451" s="124" t="s">
        <v>9617</v>
      </c>
      <c r="D2451" s="125" t="s">
        <v>13078</v>
      </c>
    </row>
    <row r="2452" spans="1:4" ht="13.5" x14ac:dyDescent="0.25">
      <c r="A2452" s="124" t="s">
        <v>3320</v>
      </c>
      <c r="B2452" s="124" t="s">
        <v>13079</v>
      </c>
      <c r="C2452" s="124" t="s">
        <v>9617</v>
      </c>
      <c r="D2452" s="125" t="s">
        <v>3942</v>
      </c>
    </row>
    <row r="2453" spans="1:4" ht="13.5" x14ac:dyDescent="0.25">
      <c r="A2453" s="124" t="s">
        <v>3322</v>
      </c>
      <c r="B2453" s="124" t="s">
        <v>13080</v>
      </c>
      <c r="C2453" s="124" t="s">
        <v>9617</v>
      </c>
      <c r="D2453" s="125" t="s">
        <v>7835</v>
      </c>
    </row>
    <row r="2454" spans="1:4" ht="13.5" x14ac:dyDescent="0.25">
      <c r="A2454" s="124" t="s">
        <v>3323</v>
      </c>
      <c r="B2454" s="124" t="s">
        <v>13081</v>
      </c>
      <c r="C2454" s="124" t="s">
        <v>9617</v>
      </c>
      <c r="D2454" s="125" t="s">
        <v>5833</v>
      </c>
    </row>
    <row r="2455" spans="1:4" ht="13.5" x14ac:dyDescent="0.25">
      <c r="A2455" s="124" t="s">
        <v>3324</v>
      </c>
      <c r="B2455" s="124" t="s">
        <v>13082</v>
      </c>
      <c r="C2455" s="124" t="s">
        <v>9617</v>
      </c>
      <c r="D2455" s="125" t="s">
        <v>13083</v>
      </c>
    </row>
    <row r="2456" spans="1:4" ht="13.5" x14ac:dyDescent="0.25">
      <c r="A2456" s="124" t="s">
        <v>3325</v>
      </c>
      <c r="B2456" s="124" t="s">
        <v>13084</v>
      </c>
      <c r="C2456" s="124" t="s">
        <v>9617</v>
      </c>
      <c r="D2456" s="125" t="s">
        <v>13085</v>
      </c>
    </row>
    <row r="2457" spans="1:4" ht="13.5" x14ac:dyDescent="0.25">
      <c r="A2457" s="124" t="s">
        <v>3326</v>
      </c>
      <c r="B2457" s="124" t="s">
        <v>13086</v>
      </c>
      <c r="C2457" s="124" t="s">
        <v>9617</v>
      </c>
      <c r="D2457" s="125" t="s">
        <v>1005</v>
      </c>
    </row>
    <row r="2458" spans="1:4" ht="13.5" x14ac:dyDescent="0.25">
      <c r="A2458" s="124" t="s">
        <v>3328</v>
      </c>
      <c r="B2458" s="124" t="s">
        <v>13087</v>
      </c>
      <c r="C2458" s="124" t="s">
        <v>9226</v>
      </c>
      <c r="D2458" s="125" t="s">
        <v>13088</v>
      </c>
    </row>
    <row r="2459" spans="1:4" ht="13.5" x14ac:dyDescent="0.25">
      <c r="A2459" s="124" t="s">
        <v>3329</v>
      </c>
      <c r="B2459" s="124" t="s">
        <v>13089</v>
      </c>
      <c r="C2459" s="124" t="s">
        <v>9226</v>
      </c>
      <c r="D2459" s="125" t="s">
        <v>13090</v>
      </c>
    </row>
    <row r="2460" spans="1:4" ht="13.5" x14ac:dyDescent="0.25">
      <c r="A2460" s="124" t="s">
        <v>3330</v>
      </c>
      <c r="B2460" s="124" t="s">
        <v>13091</v>
      </c>
      <c r="C2460" s="124" t="s">
        <v>9226</v>
      </c>
      <c r="D2460" s="125" t="s">
        <v>13092</v>
      </c>
    </row>
    <row r="2461" spans="1:4" ht="13.5" x14ac:dyDescent="0.25">
      <c r="A2461" s="124" t="s">
        <v>3332</v>
      </c>
      <c r="B2461" s="124" t="s">
        <v>13093</v>
      </c>
      <c r="C2461" s="124" t="s">
        <v>9226</v>
      </c>
      <c r="D2461" s="125" t="s">
        <v>13094</v>
      </c>
    </row>
    <row r="2462" spans="1:4" ht="13.5" x14ac:dyDescent="0.25">
      <c r="A2462" s="124" t="s">
        <v>3333</v>
      </c>
      <c r="B2462" s="124" t="s">
        <v>13095</v>
      </c>
      <c r="C2462" s="124" t="s">
        <v>9226</v>
      </c>
      <c r="D2462" s="125" t="s">
        <v>13096</v>
      </c>
    </row>
    <row r="2463" spans="1:4" ht="13.5" x14ac:dyDescent="0.25">
      <c r="A2463" s="124" t="s">
        <v>3334</v>
      </c>
      <c r="B2463" s="124" t="s">
        <v>13097</v>
      </c>
      <c r="C2463" s="124" t="s">
        <v>9226</v>
      </c>
      <c r="D2463" s="125" t="s">
        <v>8424</v>
      </c>
    </row>
    <row r="2464" spans="1:4" ht="13.5" x14ac:dyDescent="0.25">
      <c r="A2464" s="124" t="s">
        <v>3335</v>
      </c>
      <c r="B2464" s="124" t="s">
        <v>13098</v>
      </c>
      <c r="C2464" s="124" t="s">
        <v>9226</v>
      </c>
      <c r="D2464" s="125" t="s">
        <v>7205</v>
      </c>
    </row>
    <row r="2465" spans="1:4" ht="13.5" x14ac:dyDescent="0.25">
      <c r="A2465" s="124" t="s">
        <v>3337</v>
      </c>
      <c r="B2465" s="124" t="s">
        <v>13099</v>
      </c>
      <c r="C2465" s="124" t="s">
        <v>9226</v>
      </c>
      <c r="D2465" s="125" t="s">
        <v>13100</v>
      </c>
    </row>
    <row r="2466" spans="1:4" ht="13.5" x14ac:dyDescent="0.25">
      <c r="A2466" s="124" t="s">
        <v>3339</v>
      </c>
      <c r="B2466" s="124" t="s">
        <v>13101</v>
      </c>
      <c r="C2466" s="124" t="s">
        <v>9226</v>
      </c>
      <c r="D2466" s="125" t="s">
        <v>13102</v>
      </c>
    </row>
    <row r="2467" spans="1:4" ht="13.5" x14ac:dyDescent="0.25">
      <c r="A2467" s="124" t="s">
        <v>3340</v>
      </c>
      <c r="B2467" s="124" t="s">
        <v>13103</v>
      </c>
      <c r="C2467" s="124" t="s">
        <v>9226</v>
      </c>
      <c r="D2467" s="125" t="s">
        <v>13104</v>
      </c>
    </row>
    <row r="2468" spans="1:4" ht="13.5" x14ac:dyDescent="0.25">
      <c r="A2468" s="124" t="s">
        <v>3341</v>
      </c>
      <c r="B2468" s="124" t="s">
        <v>13105</v>
      </c>
      <c r="C2468" s="124" t="s">
        <v>9226</v>
      </c>
      <c r="D2468" s="125" t="s">
        <v>13106</v>
      </c>
    </row>
    <row r="2469" spans="1:4" ht="13.5" x14ac:dyDescent="0.25">
      <c r="A2469" s="124" t="s">
        <v>3342</v>
      </c>
      <c r="B2469" s="124" t="s">
        <v>13107</v>
      </c>
      <c r="C2469" s="124" t="s">
        <v>9617</v>
      </c>
      <c r="D2469" s="125" t="s">
        <v>8766</v>
      </c>
    </row>
    <row r="2470" spans="1:4" ht="13.5" x14ac:dyDescent="0.25">
      <c r="A2470" s="124" t="s">
        <v>3343</v>
      </c>
      <c r="B2470" s="124" t="s">
        <v>13108</v>
      </c>
      <c r="C2470" s="124" t="s">
        <v>9617</v>
      </c>
      <c r="D2470" s="125" t="s">
        <v>4447</v>
      </c>
    </row>
    <row r="2471" spans="1:4" ht="13.5" x14ac:dyDescent="0.25">
      <c r="A2471" s="124" t="s">
        <v>3345</v>
      </c>
      <c r="B2471" s="124" t="s">
        <v>13109</v>
      </c>
      <c r="C2471" s="124" t="s">
        <v>9617</v>
      </c>
      <c r="D2471" s="125" t="s">
        <v>8368</v>
      </c>
    </row>
    <row r="2472" spans="1:4" ht="13.5" x14ac:dyDescent="0.25">
      <c r="A2472" s="124" t="s">
        <v>3347</v>
      </c>
      <c r="B2472" s="124" t="s">
        <v>13110</v>
      </c>
      <c r="C2472" s="124" t="s">
        <v>9617</v>
      </c>
      <c r="D2472" s="125" t="s">
        <v>8561</v>
      </c>
    </row>
    <row r="2473" spans="1:4" ht="13.5" x14ac:dyDescent="0.25">
      <c r="A2473" s="124" t="s">
        <v>3349</v>
      </c>
      <c r="B2473" s="124" t="s">
        <v>13111</v>
      </c>
      <c r="C2473" s="124" t="s">
        <v>9617</v>
      </c>
      <c r="D2473" s="125" t="s">
        <v>8861</v>
      </c>
    </row>
    <row r="2474" spans="1:4" ht="13.5" x14ac:dyDescent="0.25">
      <c r="A2474" s="124" t="s">
        <v>3351</v>
      </c>
      <c r="B2474" s="124" t="s">
        <v>13112</v>
      </c>
      <c r="C2474" s="124" t="s">
        <v>9617</v>
      </c>
      <c r="D2474" s="125" t="s">
        <v>4326</v>
      </c>
    </row>
    <row r="2475" spans="1:4" ht="13.5" x14ac:dyDescent="0.25">
      <c r="A2475" s="124" t="s">
        <v>3352</v>
      </c>
      <c r="B2475" s="124" t="s">
        <v>13113</v>
      </c>
      <c r="C2475" s="124" t="s">
        <v>9358</v>
      </c>
      <c r="D2475" s="125" t="s">
        <v>8292</v>
      </c>
    </row>
    <row r="2476" spans="1:4" ht="13.5" x14ac:dyDescent="0.25">
      <c r="A2476" s="124" t="s">
        <v>3354</v>
      </c>
      <c r="B2476" s="124" t="s">
        <v>13114</v>
      </c>
      <c r="C2476" s="124" t="s">
        <v>9226</v>
      </c>
      <c r="D2476" s="125" t="s">
        <v>8626</v>
      </c>
    </row>
    <row r="2477" spans="1:4" ht="13.5" x14ac:dyDescent="0.25">
      <c r="A2477" s="124" t="s">
        <v>3355</v>
      </c>
      <c r="B2477" s="124" t="s">
        <v>13115</v>
      </c>
      <c r="C2477" s="124" t="s">
        <v>9617</v>
      </c>
      <c r="D2477" s="125" t="s">
        <v>6281</v>
      </c>
    </row>
    <row r="2478" spans="1:4" ht="13.5" x14ac:dyDescent="0.25">
      <c r="A2478" s="124" t="s">
        <v>3357</v>
      </c>
      <c r="B2478" s="124" t="s">
        <v>13116</v>
      </c>
      <c r="C2478" s="124" t="s">
        <v>9617</v>
      </c>
      <c r="D2478" s="125" t="s">
        <v>8375</v>
      </c>
    </row>
    <row r="2479" spans="1:4" ht="13.5" x14ac:dyDescent="0.25">
      <c r="A2479" s="124" t="s">
        <v>3358</v>
      </c>
      <c r="B2479" s="124" t="s">
        <v>13117</v>
      </c>
      <c r="C2479" s="124" t="s">
        <v>9617</v>
      </c>
      <c r="D2479" s="125" t="s">
        <v>13118</v>
      </c>
    </row>
    <row r="2480" spans="1:4" ht="13.5" x14ac:dyDescent="0.25">
      <c r="A2480" s="124" t="s">
        <v>3359</v>
      </c>
      <c r="B2480" s="124" t="s">
        <v>13119</v>
      </c>
      <c r="C2480" s="124" t="s">
        <v>9617</v>
      </c>
      <c r="D2480" s="125" t="s">
        <v>13120</v>
      </c>
    </row>
    <row r="2481" spans="1:4" ht="13.5" x14ac:dyDescent="0.25">
      <c r="A2481" s="124" t="s">
        <v>3360</v>
      </c>
      <c r="B2481" s="124" t="s">
        <v>13121</v>
      </c>
      <c r="C2481" s="124" t="s">
        <v>9617</v>
      </c>
      <c r="D2481" s="125" t="s">
        <v>13122</v>
      </c>
    </row>
    <row r="2482" spans="1:4" ht="13.5" x14ac:dyDescent="0.25">
      <c r="A2482" s="124" t="s">
        <v>3361</v>
      </c>
      <c r="B2482" s="124" t="s">
        <v>13123</v>
      </c>
      <c r="C2482" s="124" t="s">
        <v>9617</v>
      </c>
      <c r="D2482" s="125" t="s">
        <v>13124</v>
      </c>
    </row>
    <row r="2483" spans="1:4" ht="13.5" x14ac:dyDescent="0.25">
      <c r="A2483" s="124" t="s">
        <v>3362</v>
      </c>
      <c r="B2483" s="124" t="s">
        <v>13125</v>
      </c>
      <c r="C2483" s="124" t="s">
        <v>9617</v>
      </c>
      <c r="D2483" s="125" t="s">
        <v>3411</v>
      </c>
    </row>
    <row r="2484" spans="1:4" ht="13.5" x14ac:dyDescent="0.25">
      <c r="A2484" s="124" t="s">
        <v>3364</v>
      </c>
      <c r="B2484" s="124" t="s">
        <v>13126</v>
      </c>
      <c r="C2484" s="124" t="s">
        <v>9617</v>
      </c>
      <c r="D2484" s="125" t="s">
        <v>13127</v>
      </c>
    </row>
    <row r="2485" spans="1:4" ht="13.5" x14ac:dyDescent="0.25">
      <c r="A2485" s="124" t="s">
        <v>3366</v>
      </c>
      <c r="B2485" s="124" t="s">
        <v>13128</v>
      </c>
      <c r="C2485" s="124" t="s">
        <v>9617</v>
      </c>
      <c r="D2485" s="125" t="s">
        <v>8848</v>
      </c>
    </row>
    <row r="2486" spans="1:4" ht="13.5" x14ac:dyDescent="0.25">
      <c r="A2486" s="124" t="s">
        <v>3367</v>
      </c>
      <c r="B2486" s="124" t="s">
        <v>13129</v>
      </c>
      <c r="C2486" s="124" t="s">
        <v>9617</v>
      </c>
      <c r="D2486" s="125" t="s">
        <v>13130</v>
      </c>
    </row>
    <row r="2487" spans="1:4" ht="13.5" x14ac:dyDescent="0.25">
      <c r="A2487" s="124" t="s">
        <v>3369</v>
      </c>
      <c r="B2487" s="124" t="s">
        <v>13131</v>
      </c>
      <c r="C2487" s="124" t="s">
        <v>13034</v>
      </c>
      <c r="D2487" s="125" t="s">
        <v>10969</v>
      </c>
    </row>
    <row r="2488" spans="1:4" ht="13.5" x14ac:dyDescent="0.25">
      <c r="A2488" s="124" t="s">
        <v>3370</v>
      </c>
      <c r="B2488" s="124" t="s">
        <v>13132</v>
      </c>
      <c r="C2488" s="124" t="s">
        <v>9226</v>
      </c>
      <c r="D2488" s="125" t="s">
        <v>13133</v>
      </c>
    </row>
    <row r="2489" spans="1:4" ht="13.5" x14ac:dyDescent="0.25">
      <c r="A2489" s="124" t="s">
        <v>3371</v>
      </c>
      <c r="B2489" s="124" t="s">
        <v>13134</v>
      </c>
      <c r="C2489" s="124" t="s">
        <v>9617</v>
      </c>
      <c r="D2489" s="125" t="s">
        <v>13135</v>
      </c>
    </row>
    <row r="2490" spans="1:4" ht="13.5" x14ac:dyDescent="0.25">
      <c r="A2490" s="124" t="s">
        <v>3372</v>
      </c>
      <c r="B2490" s="124" t="s">
        <v>13136</v>
      </c>
      <c r="C2490" s="124" t="s">
        <v>9617</v>
      </c>
      <c r="D2490" s="125" t="s">
        <v>9051</v>
      </c>
    </row>
    <row r="2491" spans="1:4" ht="13.5" x14ac:dyDescent="0.25">
      <c r="A2491" s="124" t="s">
        <v>3373</v>
      </c>
      <c r="B2491" s="124" t="s">
        <v>13137</v>
      </c>
      <c r="C2491" s="124" t="s">
        <v>9617</v>
      </c>
      <c r="D2491" s="125" t="s">
        <v>7405</v>
      </c>
    </row>
    <row r="2492" spans="1:4" ht="13.5" x14ac:dyDescent="0.25">
      <c r="A2492" s="124" t="s">
        <v>3374</v>
      </c>
      <c r="B2492" s="124" t="s">
        <v>13138</v>
      </c>
      <c r="C2492" s="124" t="s">
        <v>9617</v>
      </c>
      <c r="D2492" s="125" t="s">
        <v>7253</v>
      </c>
    </row>
    <row r="2493" spans="1:4" ht="13.5" x14ac:dyDescent="0.25">
      <c r="A2493" s="124" t="s">
        <v>3375</v>
      </c>
      <c r="B2493" s="124" t="s">
        <v>13139</v>
      </c>
      <c r="C2493" s="124" t="s">
        <v>9617</v>
      </c>
      <c r="D2493" s="125" t="s">
        <v>7598</v>
      </c>
    </row>
    <row r="2494" spans="1:4" ht="13.5" x14ac:dyDescent="0.25">
      <c r="A2494" s="124" t="s">
        <v>3376</v>
      </c>
      <c r="B2494" s="124" t="s">
        <v>13140</v>
      </c>
      <c r="C2494" s="124" t="s">
        <v>9617</v>
      </c>
      <c r="D2494" s="125" t="s">
        <v>8907</v>
      </c>
    </row>
    <row r="2495" spans="1:4" ht="13.5" x14ac:dyDescent="0.25">
      <c r="A2495" s="124" t="s">
        <v>3377</v>
      </c>
      <c r="B2495" s="124" t="s">
        <v>13141</v>
      </c>
      <c r="C2495" s="124" t="s">
        <v>9617</v>
      </c>
      <c r="D2495" s="125" t="s">
        <v>3857</v>
      </c>
    </row>
    <row r="2496" spans="1:4" ht="13.5" x14ac:dyDescent="0.25">
      <c r="A2496" s="124" t="s">
        <v>3378</v>
      </c>
      <c r="B2496" s="124" t="s">
        <v>13142</v>
      </c>
      <c r="C2496" s="124" t="s">
        <v>9617</v>
      </c>
      <c r="D2496" s="125" t="s">
        <v>10098</v>
      </c>
    </row>
    <row r="2497" spans="1:4" ht="13.5" x14ac:dyDescent="0.25">
      <c r="A2497" s="124" t="s">
        <v>3380</v>
      </c>
      <c r="B2497" s="124" t="s">
        <v>13143</v>
      </c>
      <c r="C2497" s="124" t="s">
        <v>9617</v>
      </c>
      <c r="D2497" s="125" t="s">
        <v>13144</v>
      </c>
    </row>
    <row r="2498" spans="1:4" ht="13.5" x14ac:dyDescent="0.25">
      <c r="A2498" s="124" t="s">
        <v>3382</v>
      </c>
      <c r="B2498" s="124" t="s">
        <v>13145</v>
      </c>
      <c r="C2498" s="124" t="s">
        <v>9617</v>
      </c>
      <c r="D2498" s="125" t="s">
        <v>4876</v>
      </c>
    </row>
    <row r="2499" spans="1:4" ht="13.5" x14ac:dyDescent="0.25">
      <c r="A2499" s="124" t="s">
        <v>3384</v>
      </c>
      <c r="B2499" s="124" t="s">
        <v>13146</v>
      </c>
      <c r="C2499" s="124" t="s">
        <v>9617</v>
      </c>
      <c r="D2499" s="125" t="s">
        <v>13147</v>
      </c>
    </row>
    <row r="2500" spans="1:4" ht="13.5" x14ac:dyDescent="0.25">
      <c r="A2500" s="124" t="s">
        <v>3386</v>
      </c>
      <c r="B2500" s="124" t="s">
        <v>13148</v>
      </c>
      <c r="C2500" s="124" t="s">
        <v>9617</v>
      </c>
      <c r="D2500" s="125" t="s">
        <v>13149</v>
      </c>
    </row>
    <row r="2501" spans="1:4" ht="13.5" x14ac:dyDescent="0.25">
      <c r="A2501" s="124" t="s">
        <v>3387</v>
      </c>
      <c r="B2501" s="124" t="s">
        <v>13150</v>
      </c>
      <c r="C2501" s="124" t="s">
        <v>9226</v>
      </c>
      <c r="D2501" s="125" t="s">
        <v>13151</v>
      </c>
    </row>
    <row r="2502" spans="1:4" ht="13.5" x14ac:dyDescent="0.25">
      <c r="A2502" s="124" t="s">
        <v>3388</v>
      </c>
      <c r="B2502" s="124" t="s">
        <v>13152</v>
      </c>
      <c r="C2502" s="124" t="s">
        <v>9226</v>
      </c>
      <c r="D2502" s="125" t="s">
        <v>13153</v>
      </c>
    </row>
    <row r="2503" spans="1:4" ht="13.5" x14ac:dyDescent="0.25">
      <c r="A2503" s="124" t="s">
        <v>3389</v>
      </c>
      <c r="B2503" s="124" t="s">
        <v>13154</v>
      </c>
      <c r="C2503" s="124" t="s">
        <v>9226</v>
      </c>
      <c r="D2503" s="125" t="s">
        <v>1573</v>
      </c>
    </row>
    <row r="2504" spans="1:4" ht="13.5" x14ac:dyDescent="0.25">
      <c r="A2504" s="124" t="s">
        <v>13155</v>
      </c>
      <c r="B2504" s="124" t="s">
        <v>13156</v>
      </c>
      <c r="C2504" s="124" t="s">
        <v>9226</v>
      </c>
      <c r="D2504" s="125" t="s">
        <v>1020</v>
      </c>
    </row>
    <row r="2505" spans="1:4" ht="13.5" x14ac:dyDescent="0.25">
      <c r="A2505" s="124" t="s">
        <v>3390</v>
      </c>
      <c r="B2505" s="124" t="s">
        <v>13157</v>
      </c>
      <c r="C2505" s="124" t="s">
        <v>9226</v>
      </c>
      <c r="D2505" s="125" t="s">
        <v>3396</v>
      </c>
    </row>
    <row r="2506" spans="1:4" ht="13.5" x14ac:dyDescent="0.25">
      <c r="A2506" s="124" t="s">
        <v>13158</v>
      </c>
      <c r="B2506" s="124" t="s">
        <v>13159</v>
      </c>
      <c r="C2506" s="124" t="s">
        <v>9226</v>
      </c>
      <c r="D2506" s="125" t="s">
        <v>1215</v>
      </c>
    </row>
    <row r="2507" spans="1:4" ht="13.5" x14ac:dyDescent="0.25">
      <c r="A2507" s="124" t="s">
        <v>3391</v>
      </c>
      <c r="B2507" s="124" t="s">
        <v>13160</v>
      </c>
      <c r="C2507" s="124" t="s">
        <v>9226</v>
      </c>
      <c r="D2507" s="125" t="s">
        <v>4342</v>
      </c>
    </row>
    <row r="2508" spans="1:4" ht="13.5" x14ac:dyDescent="0.25">
      <c r="A2508" s="124" t="s">
        <v>13161</v>
      </c>
      <c r="B2508" s="124" t="s">
        <v>13162</v>
      </c>
      <c r="C2508" s="124" t="s">
        <v>9226</v>
      </c>
      <c r="D2508" s="125" t="s">
        <v>13163</v>
      </c>
    </row>
    <row r="2509" spans="1:4" ht="13.5" x14ac:dyDescent="0.25">
      <c r="A2509" s="124" t="s">
        <v>13164</v>
      </c>
      <c r="B2509" s="124" t="s">
        <v>13165</v>
      </c>
      <c r="C2509" s="124" t="s">
        <v>9226</v>
      </c>
      <c r="D2509" s="125" t="s">
        <v>5109</v>
      </c>
    </row>
    <row r="2510" spans="1:4" ht="13.5" x14ac:dyDescent="0.25">
      <c r="A2510" s="124" t="s">
        <v>13166</v>
      </c>
      <c r="B2510" s="124" t="s">
        <v>13167</v>
      </c>
      <c r="C2510" s="124" t="s">
        <v>9226</v>
      </c>
      <c r="D2510" s="125" t="s">
        <v>5711</v>
      </c>
    </row>
    <row r="2511" spans="1:4" ht="13.5" x14ac:dyDescent="0.25">
      <c r="A2511" s="124" t="s">
        <v>13168</v>
      </c>
      <c r="B2511" s="124" t="s">
        <v>13169</v>
      </c>
      <c r="C2511" s="124" t="s">
        <v>9226</v>
      </c>
      <c r="D2511" s="125" t="s">
        <v>4887</v>
      </c>
    </row>
    <row r="2512" spans="1:4" ht="13.5" x14ac:dyDescent="0.25">
      <c r="A2512" s="124" t="s">
        <v>3392</v>
      </c>
      <c r="B2512" s="124" t="s">
        <v>13170</v>
      </c>
      <c r="C2512" s="124" t="s">
        <v>9226</v>
      </c>
      <c r="D2512" s="125" t="s">
        <v>1210</v>
      </c>
    </row>
    <row r="2513" spans="1:4" ht="13.5" x14ac:dyDescent="0.25">
      <c r="A2513" s="124" t="s">
        <v>13171</v>
      </c>
      <c r="B2513" s="124" t="s">
        <v>13172</v>
      </c>
      <c r="C2513" s="124" t="s">
        <v>9226</v>
      </c>
      <c r="D2513" s="125" t="s">
        <v>699</v>
      </c>
    </row>
    <row r="2514" spans="1:4" ht="13.5" x14ac:dyDescent="0.25">
      <c r="A2514" s="124" t="s">
        <v>3393</v>
      </c>
      <c r="B2514" s="124" t="s">
        <v>13173</v>
      </c>
      <c r="C2514" s="124" t="s">
        <v>9226</v>
      </c>
      <c r="D2514" s="125" t="s">
        <v>7336</v>
      </c>
    </row>
    <row r="2515" spans="1:4" ht="13.5" x14ac:dyDescent="0.25">
      <c r="A2515" s="124" t="s">
        <v>13174</v>
      </c>
      <c r="B2515" s="124" t="s">
        <v>13175</v>
      </c>
      <c r="C2515" s="124" t="s">
        <v>9226</v>
      </c>
      <c r="D2515" s="125" t="s">
        <v>7342</v>
      </c>
    </row>
    <row r="2516" spans="1:4" ht="13.5" x14ac:dyDescent="0.25">
      <c r="A2516" s="124" t="s">
        <v>3394</v>
      </c>
      <c r="B2516" s="124" t="s">
        <v>13176</v>
      </c>
      <c r="C2516" s="124" t="s">
        <v>9226</v>
      </c>
      <c r="D2516" s="125" t="s">
        <v>3113</v>
      </c>
    </row>
    <row r="2517" spans="1:4" ht="13.5" x14ac:dyDescent="0.25">
      <c r="A2517" s="124" t="s">
        <v>13177</v>
      </c>
      <c r="B2517" s="124" t="s">
        <v>13178</v>
      </c>
      <c r="C2517" s="124" t="s">
        <v>9226</v>
      </c>
      <c r="D2517" s="125" t="s">
        <v>8271</v>
      </c>
    </row>
    <row r="2518" spans="1:4" ht="13.5" x14ac:dyDescent="0.25">
      <c r="A2518" s="124" t="s">
        <v>13179</v>
      </c>
      <c r="B2518" s="124" t="s">
        <v>13180</v>
      </c>
      <c r="C2518" s="124" t="s">
        <v>9226</v>
      </c>
      <c r="D2518" s="125" t="s">
        <v>2657</v>
      </c>
    </row>
    <row r="2519" spans="1:4" ht="13.5" x14ac:dyDescent="0.25">
      <c r="A2519" s="124" t="s">
        <v>13181</v>
      </c>
      <c r="B2519" s="124" t="s">
        <v>13182</v>
      </c>
      <c r="C2519" s="124" t="s">
        <v>9226</v>
      </c>
      <c r="D2519" s="125" t="s">
        <v>2987</v>
      </c>
    </row>
    <row r="2520" spans="1:4" ht="13.5" x14ac:dyDescent="0.25">
      <c r="A2520" s="124" t="s">
        <v>13183</v>
      </c>
      <c r="B2520" s="124" t="s">
        <v>13184</v>
      </c>
      <c r="C2520" s="124" t="s">
        <v>9226</v>
      </c>
      <c r="D2520" s="125" t="s">
        <v>6376</v>
      </c>
    </row>
    <row r="2521" spans="1:4" ht="13.5" x14ac:dyDescent="0.25">
      <c r="A2521" s="124" t="s">
        <v>3395</v>
      </c>
      <c r="B2521" s="124" t="s">
        <v>13185</v>
      </c>
      <c r="C2521" s="124" t="s">
        <v>9226</v>
      </c>
      <c r="D2521" s="125" t="s">
        <v>6399</v>
      </c>
    </row>
    <row r="2522" spans="1:4" ht="13.5" x14ac:dyDescent="0.25">
      <c r="A2522" s="124" t="s">
        <v>13186</v>
      </c>
      <c r="B2522" s="124" t="s">
        <v>13187</v>
      </c>
      <c r="C2522" s="124" t="s">
        <v>9226</v>
      </c>
      <c r="D2522" s="125" t="s">
        <v>1422</v>
      </c>
    </row>
    <row r="2523" spans="1:4" ht="13.5" x14ac:dyDescent="0.25">
      <c r="A2523" s="124" t="s">
        <v>3397</v>
      </c>
      <c r="B2523" s="124" t="s">
        <v>13188</v>
      </c>
      <c r="C2523" s="124" t="s">
        <v>9226</v>
      </c>
      <c r="D2523" s="125" t="s">
        <v>286</v>
      </c>
    </row>
    <row r="2524" spans="1:4" ht="13.5" x14ac:dyDescent="0.25">
      <c r="A2524" s="124" t="s">
        <v>13189</v>
      </c>
      <c r="B2524" s="124" t="s">
        <v>13190</v>
      </c>
      <c r="C2524" s="124" t="s">
        <v>9226</v>
      </c>
      <c r="D2524" s="125" t="s">
        <v>8863</v>
      </c>
    </row>
    <row r="2525" spans="1:4" ht="13.5" x14ac:dyDescent="0.25">
      <c r="A2525" s="124" t="s">
        <v>3398</v>
      </c>
      <c r="B2525" s="124" t="s">
        <v>13191</v>
      </c>
      <c r="C2525" s="124" t="s">
        <v>9226</v>
      </c>
      <c r="D2525" s="125" t="s">
        <v>13192</v>
      </c>
    </row>
    <row r="2526" spans="1:4" ht="13.5" x14ac:dyDescent="0.25">
      <c r="A2526" s="124" t="s">
        <v>13193</v>
      </c>
      <c r="B2526" s="124" t="s">
        <v>13194</v>
      </c>
      <c r="C2526" s="124" t="s">
        <v>9226</v>
      </c>
      <c r="D2526" s="125" t="s">
        <v>9102</v>
      </c>
    </row>
    <row r="2527" spans="1:4" ht="13.5" x14ac:dyDescent="0.25">
      <c r="A2527" s="124" t="s">
        <v>13195</v>
      </c>
      <c r="B2527" s="124" t="s">
        <v>13196</v>
      </c>
      <c r="C2527" s="124" t="s">
        <v>9226</v>
      </c>
      <c r="D2527" s="125" t="s">
        <v>2996</v>
      </c>
    </row>
    <row r="2528" spans="1:4" ht="13.5" x14ac:dyDescent="0.25">
      <c r="A2528" s="124" t="s">
        <v>13197</v>
      </c>
      <c r="B2528" s="124" t="s">
        <v>13198</v>
      </c>
      <c r="C2528" s="124" t="s">
        <v>9226</v>
      </c>
      <c r="D2528" s="125" t="s">
        <v>5403</v>
      </c>
    </row>
    <row r="2529" spans="1:4" ht="13.5" x14ac:dyDescent="0.25">
      <c r="A2529" s="124" t="s">
        <v>13199</v>
      </c>
      <c r="B2529" s="124" t="s">
        <v>13200</v>
      </c>
      <c r="C2529" s="124" t="s">
        <v>9226</v>
      </c>
      <c r="D2529" s="125" t="s">
        <v>6405</v>
      </c>
    </row>
    <row r="2530" spans="1:4" ht="13.5" x14ac:dyDescent="0.25">
      <c r="A2530" s="124" t="s">
        <v>3400</v>
      </c>
      <c r="B2530" s="124" t="s">
        <v>13201</v>
      </c>
      <c r="C2530" s="124" t="s">
        <v>9226</v>
      </c>
      <c r="D2530" s="125" t="s">
        <v>4519</v>
      </c>
    </row>
    <row r="2531" spans="1:4" ht="13.5" x14ac:dyDescent="0.25">
      <c r="A2531" s="124" t="s">
        <v>3402</v>
      </c>
      <c r="B2531" s="124" t="s">
        <v>13202</v>
      </c>
      <c r="C2531" s="124" t="s">
        <v>9226</v>
      </c>
      <c r="D2531" s="125" t="s">
        <v>13203</v>
      </c>
    </row>
    <row r="2532" spans="1:4" ht="13.5" x14ac:dyDescent="0.25">
      <c r="A2532" s="124" t="s">
        <v>3403</v>
      </c>
      <c r="B2532" s="124" t="s">
        <v>13204</v>
      </c>
      <c r="C2532" s="124" t="s">
        <v>9226</v>
      </c>
      <c r="D2532" s="125" t="s">
        <v>8667</v>
      </c>
    </row>
    <row r="2533" spans="1:4" ht="13.5" x14ac:dyDescent="0.25">
      <c r="A2533" s="124" t="s">
        <v>3405</v>
      </c>
      <c r="B2533" s="124" t="s">
        <v>13205</v>
      </c>
      <c r="C2533" s="124" t="s">
        <v>9226</v>
      </c>
      <c r="D2533" s="125" t="s">
        <v>8834</v>
      </c>
    </row>
    <row r="2534" spans="1:4" ht="13.5" x14ac:dyDescent="0.25">
      <c r="A2534" s="124" t="s">
        <v>3407</v>
      </c>
      <c r="B2534" s="124" t="s">
        <v>13206</v>
      </c>
      <c r="C2534" s="124" t="s">
        <v>9226</v>
      </c>
      <c r="D2534" s="125" t="s">
        <v>4570</v>
      </c>
    </row>
    <row r="2535" spans="1:4" ht="13.5" x14ac:dyDescent="0.25">
      <c r="A2535" s="124" t="s">
        <v>3409</v>
      </c>
      <c r="B2535" s="124" t="s">
        <v>13207</v>
      </c>
      <c r="C2535" s="124" t="s">
        <v>9226</v>
      </c>
      <c r="D2535" s="125" t="s">
        <v>618</v>
      </c>
    </row>
    <row r="2536" spans="1:4" ht="13.5" x14ac:dyDescent="0.25">
      <c r="A2536" s="124" t="s">
        <v>3410</v>
      </c>
      <c r="B2536" s="124" t="s">
        <v>13208</v>
      </c>
      <c r="C2536" s="124" t="s">
        <v>9226</v>
      </c>
      <c r="D2536" s="125" t="s">
        <v>4574</v>
      </c>
    </row>
    <row r="2537" spans="1:4" ht="13.5" x14ac:dyDescent="0.25">
      <c r="A2537" s="124" t="s">
        <v>3412</v>
      </c>
      <c r="B2537" s="124" t="s">
        <v>13209</v>
      </c>
      <c r="C2537" s="124" t="s">
        <v>9226</v>
      </c>
      <c r="D2537" s="125" t="s">
        <v>3135</v>
      </c>
    </row>
    <row r="2538" spans="1:4" ht="13.5" x14ac:dyDescent="0.25">
      <c r="A2538" s="124" t="s">
        <v>3414</v>
      </c>
      <c r="B2538" s="124" t="s">
        <v>13210</v>
      </c>
      <c r="C2538" s="124" t="s">
        <v>9226</v>
      </c>
      <c r="D2538" s="125" t="s">
        <v>1973</v>
      </c>
    </row>
    <row r="2539" spans="1:4" ht="13.5" x14ac:dyDescent="0.25">
      <c r="A2539" s="124" t="s">
        <v>3415</v>
      </c>
      <c r="B2539" s="124" t="s">
        <v>13211</v>
      </c>
      <c r="C2539" s="124" t="s">
        <v>9226</v>
      </c>
      <c r="D2539" s="125" t="s">
        <v>13212</v>
      </c>
    </row>
    <row r="2540" spans="1:4" ht="13.5" x14ac:dyDescent="0.25">
      <c r="A2540" s="124" t="s">
        <v>3417</v>
      </c>
      <c r="B2540" s="124" t="s">
        <v>13213</v>
      </c>
      <c r="C2540" s="124" t="s">
        <v>9226</v>
      </c>
      <c r="D2540" s="125" t="s">
        <v>8401</v>
      </c>
    </row>
    <row r="2541" spans="1:4" ht="13.5" x14ac:dyDescent="0.25">
      <c r="A2541" s="124" t="s">
        <v>3419</v>
      </c>
      <c r="B2541" s="124" t="s">
        <v>13214</v>
      </c>
      <c r="C2541" s="124" t="s">
        <v>9226</v>
      </c>
      <c r="D2541" s="125" t="s">
        <v>8800</v>
      </c>
    </row>
    <row r="2542" spans="1:4" ht="13.5" x14ac:dyDescent="0.25">
      <c r="A2542" s="124" t="s">
        <v>3421</v>
      </c>
      <c r="B2542" s="124" t="s">
        <v>13215</v>
      </c>
      <c r="C2542" s="124" t="s">
        <v>9226</v>
      </c>
      <c r="D2542" s="125" t="s">
        <v>5494</v>
      </c>
    </row>
    <row r="2543" spans="1:4" ht="13.5" x14ac:dyDescent="0.25">
      <c r="A2543" s="124" t="s">
        <v>3422</v>
      </c>
      <c r="B2543" s="124" t="s">
        <v>13216</v>
      </c>
      <c r="C2543" s="124" t="s">
        <v>9226</v>
      </c>
      <c r="D2543" s="125" t="s">
        <v>4686</v>
      </c>
    </row>
    <row r="2544" spans="1:4" ht="13.5" x14ac:dyDescent="0.25">
      <c r="A2544" s="124" t="s">
        <v>3424</v>
      </c>
      <c r="B2544" s="124" t="s">
        <v>13217</v>
      </c>
      <c r="C2544" s="124" t="s">
        <v>9226</v>
      </c>
      <c r="D2544" s="125" t="s">
        <v>3754</v>
      </c>
    </row>
    <row r="2545" spans="1:4" ht="13.5" x14ac:dyDescent="0.25">
      <c r="A2545" s="124" t="s">
        <v>3425</v>
      </c>
      <c r="B2545" s="124" t="s">
        <v>13218</v>
      </c>
      <c r="C2545" s="124" t="s">
        <v>9226</v>
      </c>
      <c r="D2545" s="125" t="s">
        <v>7089</v>
      </c>
    </row>
    <row r="2546" spans="1:4" ht="13.5" x14ac:dyDescent="0.25">
      <c r="A2546" s="124" t="s">
        <v>3427</v>
      </c>
      <c r="B2546" s="124" t="s">
        <v>13219</v>
      </c>
      <c r="C2546" s="124" t="s">
        <v>9226</v>
      </c>
      <c r="D2546" s="125" t="s">
        <v>13220</v>
      </c>
    </row>
    <row r="2547" spans="1:4" ht="13.5" x14ac:dyDescent="0.25">
      <c r="A2547" s="124" t="s">
        <v>3428</v>
      </c>
      <c r="B2547" s="124" t="s">
        <v>13221</v>
      </c>
      <c r="C2547" s="124" t="s">
        <v>9226</v>
      </c>
      <c r="D2547" s="125" t="s">
        <v>6465</v>
      </c>
    </row>
    <row r="2548" spans="1:4" ht="13.5" x14ac:dyDescent="0.25">
      <c r="A2548" s="124" t="s">
        <v>3430</v>
      </c>
      <c r="B2548" s="124" t="s">
        <v>13222</v>
      </c>
      <c r="C2548" s="124" t="s">
        <v>9226</v>
      </c>
      <c r="D2548" s="125" t="s">
        <v>3054</v>
      </c>
    </row>
    <row r="2549" spans="1:4" ht="13.5" x14ac:dyDescent="0.25">
      <c r="A2549" s="124" t="s">
        <v>3431</v>
      </c>
      <c r="B2549" s="124" t="s">
        <v>13223</v>
      </c>
      <c r="C2549" s="124" t="s">
        <v>9226</v>
      </c>
      <c r="D2549" s="125" t="s">
        <v>3115</v>
      </c>
    </row>
    <row r="2550" spans="1:4" ht="13.5" x14ac:dyDescent="0.25">
      <c r="A2550" s="124" t="s">
        <v>3432</v>
      </c>
      <c r="B2550" s="124" t="s">
        <v>13224</v>
      </c>
      <c r="C2550" s="124" t="s">
        <v>9226</v>
      </c>
      <c r="D2550" s="125" t="s">
        <v>6416</v>
      </c>
    </row>
    <row r="2551" spans="1:4" ht="13.5" x14ac:dyDescent="0.25">
      <c r="A2551" s="124" t="s">
        <v>3433</v>
      </c>
      <c r="B2551" s="124" t="s">
        <v>13225</v>
      </c>
      <c r="C2551" s="124" t="s">
        <v>9226</v>
      </c>
      <c r="D2551" s="125" t="s">
        <v>368</v>
      </c>
    </row>
    <row r="2552" spans="1:4" ht="13.5" x14ac:dyDescent="0.25">
      <c r="A2552" s="124" t="s">
        <v>3435</v>
      </c>
      <c r="B2552" s="124" t="s">
        <v>13226</v>
      </c>
      <c r="C2552" s="124" t="s">
        <v>9226</v>
      </c>
      <c r="D2552" s="125" t="s">
        <v>8597</v>
      </c>
    </row>
    <row r="2553" spans="1:4" ht="13.5" x14ac:dyDescent="0.25">
      <c r="A2553" s="124" t="s">
        <v>3436</v>
      </c>
      <c r="B2553" s="124" t="s">
        <v>13227</v>
      </c>
      <c r="C2553" s="124" t="s">
        <v>9358</v>
      </c>
      <c r="D2553" s="125" t="s">
        <v>1671</v>
      </c>
    </row>
    <row r="2554" spans="1:4" ht="13.5" x14ac:dyDescent="0.25">
      <c r="A2554" s="124" t="s">
        <v>3437</v>
      </c>
      <c r="B2554" s="124" t="s">
        <v>13228</v>
      </c>
      <c r="C2554" s="124" t="s">
        <v>9226</v>
      </c>
      <c r="D2554" s="125" t="s">
        <v>8019</v>
      </c>
    </row>
    <row r="2555" spans="1:4" ht="13.5" x14ac:dyDescent="0.25">
      <c r="A2555" s="124" t="s">
        <v>3439</v>
      </c>
      <c r="B2555" s="124" t="s">
        <v>13229</v>
      </c>
      <c r="C2555" s="124" t="s">
        <v>9226</v>
      </c>
      <c r="D2555" s="125" t="s">
        <v>3462</v>
      </c>
    </row>
    <row r="2556" spans="1:4" ht="13.5" x14ac:dyDescent="0.25">
      <c r="A2556" s="124" t="s">
        <v>3441</v>
      </c>
      <c r="B2556" s="124" t="s">
        <v>13230</v>
      </c>
      <c r="C2556" s="124" t="s">
        <v>9226</v>
      </c>
      <c r="D2556" s="125" t="s">
        <v>13231</v>
      </c>
    </row>
    <row r="2557" spans="1:4" ht="13.5" x14ac:dyDescent="0.25">
      <c r="A2557" s="124" t="s">
        <v>3443</v>
      </c>
      <c r="B2557" s="124" t="s">
        <v>13232</v>
      </c>
      <c r="C2557" s="124" t="s">
        <v>9226</v>
      </c>
      <c r="D2557" s="125" t="s">
        <v>13233</v>
      </c>
    </row>
    <row r="2558" spans="1:4" ht="13.5" x14ac:dyDescent="0.25">
      <c r="A2558" s="124" t="s">
        <v>3444</v>
      </c>
      <c r="B2558" s="124" t="s">
        <v>13234</v>
      </c>
      <c r="C2558" s="124" t="s">
        <v>9226</v>
      </c>
      <c r="D2558" s="125" t="s">
        <v>4317</v>
      </c>
    </row>
    <row r="2559" spans="1:4" ht="13.5" x14ac:dyDescent="0.25">
      <c r="A2559" s="124" t="s">
        <v>3445</v>
      </c>
      <c r="B2559" s="124" t="s">
        <v>13235</v>
      </c>
      <c r="C2559" s="124" t="s">
        <v>9226</v>
      </c>
      <c r="D2559" s="125" t="s">
        <v>8897</v>
      </c>
    </row>
    <row r="2560" spans="1:4" ht="13.5" x14ac:dyDescent="0.25">
      <c r="A2560" s="124" t="s">
        <v>3447</v>
      </c>
      <c r="B2560" s="124" t="s">
        <v>13236</v>
      </c>
      <c r="C2560" s="124" t="s">
        <v>9226</v>
      </c>
      <c r="D2560" s="125" t="s">
        <v>5504</v>
      </c>
    </row>
    <row r="2561" spans="1:4" ht="13.5" x14ac:dyDescent="0.25">
      <c r="A2561" s="124" t="s">
        <v>3449</v>
      </c>
      <c r="B2561" s="124" t="s">
        <v>13237</v>
      </c>
      <c r="C2561" s="124" t="s">
        <v>9226</v>
      </c>
      <c r="D2561" s="125" t="s">
        <v>8768</v>
      </c>
    </row>
    <row r="2562" spans="1:4" ht="13.5" x14ac:dyDescent="0.25">
      <c r="A2562" s="124" t="s">
        <v>13238</v>
      </c>
      <c r="B2562" s="124" t="s">
        <v>13239</v>
      </c>
      <c r="C2562" s="124" t="s">
        <v>9226</v>
      </c>
      <c r="D2562" s="125" t="s">
        <v>2991</v>
      </c>
    </row>
    <row r="2563" spans="1:4" ht="13.5" x14ac:dyDescent="0.25">
      <c r="A2563" s="124" t="s">
        <v>13240</v>
      </c>
      <c r="B2563" s="124" t="s">
        <v>13241</v>
      </c>
      <c r="C2563" s="124" t="s">
        <v>9226</v>
      </c>
      <c r="D2563" s="125" t="s">
        <v>4636</v>
      </c>
    </row>
    <row r="2564" spans="1:4" ht="13.5" x14ac:dyDescent="0.25">
      <c r="A2564" s="124" t="s">
        <v>13242</v>
      </c>
      <c r="B2564" s="124" t="s">
        <v>13243</v>
      </c>
      <c r="C2564" s="124" t="s">
        <v>9226</v>
      </c>
      <c r="D2564" s="125" t="s">
        <v>8775</v>
      </c>
    </row>
    <row r="2565" spans="1:4" ht="13.5" x14ac:dyDescent="0.25">
      <c r="A2565" s="124" t="s">
        <v>13244</v>
      </c>
      <c r="B2565" s="124" t="s">
        <v>13245</v>
      </c>
      <c r="C2565" s="124" t="s">
        <v>9226</v>
      </c>
      <c r="D2565" s="125" t="s">
        <v>8704</v>
      </c>
    </row>
    <row r="2566" spans="1:4" ht="13.5" x14ac:dyDescent="0.25">
      <c r="A2566" s="124" t="s">
        <v>3451</v>
      </c>
      <c r="B2566" s="124" t="s">
        <v>13246</v>
      </c>
      <c r="C2566" s="124" t="s">
        <v>9358</v>
      </c>
      <c r="D2566" s="125" t="s">
        <v>6111</v>
      </c>
    </row>
    <row r="2567" spans="1:4" ht="13.5" x14ac:dyDescent="0.25">
      <c r="A2567" s="124" t="s">
        <v>3453</v>
      </c>
      <c r="B2567" s="124" t="s">
        <v>13247</v>
      </c>
      <c r="C2567" s="124" t="s">
        <v>9358</v>
      </c>
      <c r="D2567" s="125" t="s">
        <v>4402</v>
      </c>
    </row>
    <row r="2568" spans="1:4" ht="13.5" x14ac:dyDescent="0.25">
      <c r="A2568" s="124" t="s">
        <v>3455</v>
      </c>
      <c r="B2568" s="124" t="s">
        <v>13248</v>
      </c>
      <c r="C2568" s="124" t="s">
        <v>9358</v>
      </c>
      <c r="D2568" s="125" t="s">
        <v>5716</v>
      </c>
    </row>
    <row r="2569" spans="1:4" ht="13.5" x14ac:dyDescent="0.25">
      <c r="A2569" s="124" t="s">
        <v>3457</v>
      </c>
      <c r="B2569" s="124" t="s">
        <v>13249</v>
      </c>
      <c r="C2569" s="124" t="s">
        <v>9358</v>
      </c>
      <c r="D2569" s="125" t="s">
        <v>778</v>
      </c>
    </row>
    <row r="2570" spans="1:4" ht="13.5" x14ac:dyDescent="0.25">
      <c r="A2570" s="124" t="s">
        <v>3458</v>
      </c>
      <c r="B2570" s="124" t="s">
        <v>13250</v>
      </c>
      <c r="C2570" s="124" t="s">
        <v>9358</v>
      </c>
      <c r="D2570" s="125" t="s">
        <v>2760</v>
      </c>
    </row>
    <row r="2571" spans="1:4" ht="13.5" x14ac:dyDescent="0.25">
      <c r="A2571" s="124" t="s">
        <v>3459</v>
      </c>
      <c r="B2571" s="124" t="s">
        <v>13251</v>
      </c>
      <c r="C2571" s="124" t="s">
        <v>9358</v>
      </c>
      <c r="D2571" s="125" t="s">
        <v>13252</v>
      </c>
    </row>
    <row r="2572" spans="1:4" ht="13.5" x14ac:dyDescent="0.25">
      <c r="A2572" s="124" t="s">
        <v>3461</v>
      </c>
      <c r="B2572" s="124" t="s">
        <v>13253</v>
      </c>
      <c r="C2572" s="124" t="s">
        <v>9358</v>
      </c>
      <c r="D2572" s="125" t="s">
        <v>13254</v>
      </c>
    </row>
    <row r="2573" spans="1:4" ht="13.5" x14ac:dyDescent="0.25">
      <c r="A2573" s="124" t="s">
        <v>3463</v>
      </c>
      <c r="B2573" s="124" t="s">
        <v>13255</v>
      </c>
      <c r="C2573" s="124" t="s">
        <v>9358</v>
      </c>
      <c r="D2573" s="125" t="s">
        <v>4790</v>
      </c>
    </row>
    <row r="2574" spans="1:4" ht="13.5" x14ac:dyDescent="0.25">
      <c r="A2574" s="124" t="s">
        <v>3465</v>
      </c>
      <c r="B2574" s="124" t="s">
        <v>13256</v>
      </c>
      <c r="C2574" s="124" t="s">
        <v>9358</v>
      </c>
      <c r="D2574" s="125" t="s">
        <v>836</v>
      </c>
    </row>
    <row r="2575" spans="1:4" ht="13.5" x14ac:dyDescent="0.25">
      <c r="A2575" s="124" t="s">
        <v>3467</v>
      </c>
      <c r="B2575" s="124" t="s">
        <v>13257</v>
      </c>
      <c r="C2575" s="124" t="s">
        <v>9358</v>
      </c>
      <c r="D2575" s="125" t="s">
        <v>1600</v>
      </c>
    </row>
    <row r="2576" spans="1:4" ht="13.5" x14ac:dyDescent="0.25">
      <c r="A2576" s="124" t="s">
        <v>3468</v>
      </c>
      <c r="B2576" s="124" t="s">
        <v>13258</v>
      </c>
      <c r="C2576" s="124" t="s">
        <v>9358</v>
      </c>
      <c r="D2576" s="125" t="s">
        <v>4114</v>
      </c>
    </row>
    <row r="2577" spans="1:4" ht="13.5" x14ac:dyDescent="0.25">
      <c r="A2577" s="124" t="s">
        <v>3469</v>
      </c>
      <c r="B2577" s="124" t="s">
        <v>13259</v>
      </c>
      <c r="C2577" s="124" t="s">
        <v>9358</v>
      </c>
      <c r="D2577" s="125" t="s">
        <v>5371</v>
      </c>
    </row>
    <row r="2578" spans="1:4" ht="13.5" x14ac:dyDescent="0.25">
      <c r="A2578" s="124" t="s">
        <v>3471</v>
      </c>
      <c r="B2578" s="124" t="s">
        <v>13260</v>
      </c>
      <c r="C2578" s="124" t="s">
        <v>9358</v>
      </c>
      <c r="D2578" s="125" t="s">
        <v>4538</v>
      </c>
    </row>
    <row r="2579" spans="1:4" ht="13.5" x14ac:dyDescent="0.25">
      <c r="A2579" s="124" t="s">
        <v>3472</v>
      </c>
      <c r="B2579" s="124" t="s">
        <v>13261</v>
      </c>
      <c r="C2579" s="124" t="s">
        <v>9358</v>
      </c>
      <c r="D2579" s="125" t="s">
        <v>8867</v>
      </c>
    </row>
    <row r="2580" spans="1:4" ht="13.5" x14ac:dyDescent="0.25">
      <c r="A2580" s="124" t="s">
        <v>3473</v>
      </c>
      <c r="B2580" s="124" t="s">
        <v>13262</v>
      </c>
      <c r="C2580" s="124" t="s">
        <v>9358</v>
      </c>
      <c r="D2580" s="125" t="s">
        <v>1604</v>
      </c>
    </row>
    <row r="2581" spans="1:4" ht="13.5" x14ac:dyDescent="0.25">
      <c r="A2581" s="124" t="s">
        <v>3475</v>
      </c>
      <c r="B2581" s="124" t="s">
        <v>13263</v>
      </c>
      <c r="C2581" s="124" t="s">
        <v>9358</v>
      </c>
      <c r="D2581" s="125" t="s">
        <v>3095</v>
      </c>
    </row>
    <row r="2582" spans="1:4" ht="13.5" x14ac:dyDescent="0.25">
      <c r="A2582" s="124" t="s">
        <v>3476</v>
      </c>
      <c r="B2582" s="124" t="s">
        <v>13264</v>
      </c>
      <c r="C2582" s="124" t="s">
        <v>9358</v>
      </c>
      <c r="D2582" s="125" t="s">
        <v>13265</v>
      </c>
    </row>
    <row r="2583" spans="1:4" ht="13.5" x14ac:dyDescent="0.25">
      <c r="A2583" s="124" t="s">
        <v>3477</v>
      </c>
      <c r="B2583" s="124" t="s">
        <v>13266</v>
      </c>
      <c r="C2583" s="124" t="s">
        <v>9358</v>
      </c>
      <c r="D2583" s="125" t="s">
        <v>8569</v>
      </c>
    </row>
    <row r="2584" spans="1:4" ht="13.5" x14ac:dyDescent="0.25">
      <c r="A2584" s="124" t="s">
        <v>3479</v>
      </c>
      <c r="B2584" s="124" t="s">
        <v>13267</v>
      </c>
      <c r="C2584" s="124" t="s">
        <v>9358</v>
      </c>
      <c r="D2584" s="125" t="s">
        <v>845</v>
      </c>
    </row>
    <row r="2585" spans="1:4" ht="13.5" x14ac:dyDescent="0.25">
      <c r="A2585" s="124" t="s">
        <v>3480</v>
      </c>
      <c r="B2585" s="124" t="s">
        <v>13268</v>
      </c>
      <c r="C2585" s="124" t="s">
        <v>9358</v>
      </c>
      <c r="D2585" s="125" t="s">
        <v>3509</v>
      </c>
    </row>
    <row r="2586" spans="1:4" ht="13.5" x14ac:dyDescent="0.25">
      <c r="A2586" s="124" t="s">
        <v>3482</v>
      </c>
      <c r="B2586" s="124" t="s">
        <v>13269</v>
      </c>
      <c r="C2586" s="124" t="s">
        <v>9358</v>
      </c>
      <c r="D2586" s="125" t="s">
        <v>1309</v>
      </c>
    </row>
    <row r="2587" spans="1:4" ht="13.5" x14ac:dyDescent="0.25">
      <c r="A2587" s="124" t="s">
        <v>3484</v>
      </c>
      <c r="B2587" s="124" t="s">
        <v>13270</v>
      </c>
      <c r="C2587" s="124" t="s">
        <v>9358</v>
      </c>
      <c r="D2587" s="125" t="s">
        <v>618</v>
      </c>
    </row>
    <row r="2588" spans="1:4" ht="13.5" x14ac:dyDescent="0.25">
      <c r="A2588" s="124" t="s">
        <v>3486</v>
      </c>
      <c r="B2588" s="124" t="s">
        <v>13271</v>
      </c>
      <c r="C2588" s="124" t="s">
        <v>9358</v>
      </c>
      <c r="D2588" s="125" t="s">
        <v>3024</v>
      </c>
    </row>
    <row r="2589" spans="1:4" ht="13.5" x14ac:dyDescent="0.25">
      <c r="A2589" s="124" t="s">
        <v>3487</v>
      </c>
      <c r="B2589" s="124" t="s">
        <v>13272</v>
      </c>
      <c r="C2589" s="124" t="s">
        <v>9358</v>
      </c>
      <c r="D2589" s="125" t="s">
        <v>1821</v>
      </c>
    </row>
    <row r="2590" spans="1:4" ht="13.5" x14ac:dyDescent="0.25">
      <c r="A2590" s="124" t="s">
        <v>3489</v>
      </c>
      <c r="B2590" s="124" t="s">
        <v>13273</v>
      </c>
      <c r="C2590" s="124" t="s">
        <v>9358</v>
      </c>
      <c r="D2590" s="125" t="s">
        <v>8558</v>
      </c>
    </row>
    <row r="2591" spans="1:4" ht="13.5" x14ac:dyDescent="0.25">
      <c r="A2591" s="124" t="s">
        <v>13274</v>
      </c>
      <c r="B2591" s="124" t="s">
        <v>13275</v>
      </c>
      <c r="C2591" s="124" t="s">
        <v>9358</v>
      </c>
      <c r="D2591" s="125" t="s">
        <v>12688</v>
      </c>
    </row>
    <row r="2592" spans="1:4" ht="13.5" x14ac:dyDescent="0.25">
      <c r="A2592" s="124" t="s">
        <v>3491</v>
      </c>
      <c r="B2592" s="124" t="s">
        <v>13276</v>
      </c>
      <c r="C2592" s="124" t="s">
        <v>9358</v>
      </c>
      <c r="D2592" s="125" t="s">
        <v>6447</v>
      </c>
    </row>
    <row r="2593" spans="1:4" ht="13.5" x14ac:dyDescent="0.25">
      <c r="A2593" s="124" t="s">
        <v>3493</v>
      </c>
      <c r="B2593" s="124" t="s">
        <v>13277</v>
      </c>
      <c r="C2593" s="124" t="s">
        <v>9358</v>
      </c>
      <c r="D2593" s="125" t="s">
        <v>13278</v>
      </c>
    </row>
    <row r="2594" spans="1:4" ht="13.5" x14ac:dyDescent="0.25">
      <c r="A2594" s="124" t="s">
        <v>3495</v>
      </c>
      <c r="B2594" s="124" t="s">
        <v>13279</v>
      </c>
      <c r="C2594" s="124" t="s">
        <v>9358</v>
      </c>
      <c r="D2594" s="125" t="s">
        <v>2019</v>
      </c>
    </row>
    <row r="2595" spans="1:4" ht="13.5" x14ac:dyDescent="0.25">
      <c r="A2595" s="124" t="s">
        <v>3496</v>
      </c>
      <c r="B2595" s="124" t="s">
        <v>13280</v>
      </c>
      <c r="C2595" s="124" t="s">
        <v>9358</v>
      </c>
      <c r="D2595" s="125" t="s">
        <v>1785</v>
      </c>
    </row>
    <row r="2596" spans="1:4" ht="13.5" x14ac:dyDescent="0.25">
      <c r="A2596" s="124" t="s">
        <v>3498</v>
      </c>
      <c r="B2596" s="124" t="s">
        <v>13281</v>
      </c>
      <c r="C2596" s="124" t="s">
        <v>9358</v>
      </c>
      <c r="D2596" s="125" t="s">
        <v>13282</v>
      </c>
    </row>
    <row r="2597" spans="1:4" ht="13.5" x14ac:dyDescent="0.25">
      <c r="A2597" s="124" t="s">
        <v>3499</v>
      </c>
      <c r="B2597" s="124" t="s">
        <v>13283</v>
      </c>
      <c r="C2597" s="124" t="s">
        <v>9358</v>
      </c>
      <c r="D2597" s="125" t="s">
        <v>8825</v>
      </c>
    </row>
    <row r="2598" spans="1:4" ht="13.5" x14ac:dyDescent="0.25">
      <c r="A2598" s="124" t="s">
        <v>3500</v>
      </c>
      <c r="B2598" s="124" t="s">
        <v>13284</v>
      </c>
      <c r="C2598" s="124" t="s">
        <v>9358</v>
      </c>
      <c r="D2598" s="125" t="s">
        <v>5358</v>
      </c>
    </row>
    <row r="2599" spans="1:4" ht="13.5" x14ac:dyDescent="0.25">
      <c r="A2599" s="124" t="s">
        <v>13285</v>
      </c>
      <c r="B2599" s="124" t="s">
        <v>13286</v>
      </c>
      <c r="C2599" s="124" t="s">
        <v>9358</v>
      </c>
      <c r="D2599" s="125" t="s">
        <v>13287</v>
      </c>
    </row>
    <row r="2600" spans="1:4" ht="13.5" x14ac:dyDescent="0.25">
      <c r="A2600" s="124" t="s">
        <v>3502</v>
      </c>
      <c r="B2600" s="124" t="s">
        <v>13288</v>
      </c>
      <c r="C2600" s="124" t="s">
        <v>9358</v>
      </c>
      <c r="D2600" s="125" t="s">
        <v>913</v>
      </c>
    </row>
    <row r="2601" spans="1:4" ht="13.5" x14ac:dyDescent="0.25">
      <c r="A2601" s="124" t="s">
        <v>3504</v>
      </c>
      <c r="B2601" s="124" t="s">
        <v>13289</v>
      </c>
      <c r="C2601" s="124" t="s">
        <v>9358</v>
      </c>
      <c r="D2601" s="125" t="s">
        <v>8084</v>
      </c>
    </row>
    <row r="2602" spans="1:4" ht="13.5" x14ac:dyDescent="0.25">
      <c r="A2602" s="124" t="s">
        <v>3506</v>
      </c>
      <c r="B2602" s="124" t="s">
        <v>13290</v>
      </c>
      <c r="C2602" s="124" t="s">
        <v>9358</v>
      </c>
      <c r="D2602" s="125" t="s">
        <v>9102</v>
      </c>
    </row>
    <row r="2603" spans="1:4" ht="13.5" x14ac:dyDescent="0.25">
      <c r="A2603" s="124" t="s">
        <v>3508</v>
      </c>
      <c r="B2603" s="124" t="s">
        <v>13291</v>
      </c>
      <c r="C2603" s="124" t="s">
        <v>9358</v>
      </c>
      <c r="D2603" s="125" t="s">
        <v>4381</v>
      </c>
    </row>
    <row r="2604" spans="1:4" ht="13.5" x14ac:dyDescent="0.25">
      <c r="A2604" s="124" t="s">
        <v>3510</v>
      </c>
      <c r="B2604" s="124" t="s">
        <v>13292</v>
      </c>
      <c r="C2604" s="124" t="s">
        <v>9358</v>
      </c>
      <c r="D2604" s="125" t="s">
        <v>1665</v>
      </c>
    </row>
    <row r="2605" spans="1:4" ht="13.5" x14ac:dyDescent="0.25">
      <c r="A2605" s="124" t="s">
        <v>3511</v>
      </c>
      <c r="B2605" s="124" t="s">
        <v>13293</v>
      </c>
      <c r="C2605" s="124" t="s">
        <v>9358</v>
      </c>
      <c r="D2605" s="125" t="s">
        <v>8455</v>
      </c>
    </row>
    <row r="2606" spans="1:4" ht="13.5" x14ac:dyDescent="0.25">
      <c r="A2606" s="124" t="s">
        <v>3513</v>
      </c>
      <c r="B2606" s="124" t="s">
        <v>13294</v>
      </c>
      <c r="C2606" s="124" t="s">
        <v>9358</v>
      </c>
      <c r="D2606" s="125" t="s">
        <v>8785</v>
      </c>
    </row>
    <row r="2607" spans="1:4" ht="13.5" x14ac:dyDescent="0.25">
      <c r="A2607" s="124" t="s">
        <v>13295</v>
      </c>
      <c r="B2607" s="124" t="s">
        <v>13296</v>
      </c>
      <c r="C2607" s="124" t="s">
        <v>9358</v>
      </c>
      <c r="D2607" s="125" t="s">
        <v>322</v>
      </c>
    </row>
    <row r="2608" spans="1:4" ht="13.5" x14ac:dyDescent="0.25">
      <c r="A2608" s="124" t="s">
        <v>3514</v>
      </c>
      <c r="B2608" s="124" t="s">
        <v>13297</v>
      </c>
      <c r="C2608" s="124" t="s">
        <v>9358</v>
      </c>
      <c r="D2608" s="125" t="s">
        <v>8402</v>
      </c>
    </row>
    <row r="2609" spans="1:4" ht="13.5" x14ac:dyDescent="0.25">
      <c r="A2609" s="124" t="s">
        <v>3516</v>
      </c>
      <c r="B2609" s="124" t="s">
        <v>13298</v>
      </c>
      <c r="C2609" s="124" t="s">
        <v>9358</v>
      </c>
      <c r="D2609" s="125" t="s">
        <v>2925</v>
      </c>
    </row>
    <row r="2610" spans="1:4" ht="13.5" x14ac:dyDescent="0.25">
      <c r="A2610" s="124" t="s">
        <v>3517</v>
      </c>
      <c r="B2610" s="124" t="s">
        <v>13299</v>
      </c>
      <c r="C2610" s="124" t="s">
        <v>9358</v>
      </c>
      <c r="D2610" s="125" t="s">
        <v>5685</v>
      </c>
    </row>
    <row r="2611" spans="1:4" ht="13.5" x14ac:dyDescent="0.25">
      <c r="A2611" s="124" t="s">
        <v>3519</v>
      </c>
      <c r="B2611" s="124" t="s">
        <v>13300</v>
      </c>
      <c r="C2611" s="124" t="s">
        <v>9358</v>
      </c>
      <c r="D2611" s="125" t="s">
        <v>7612</v>
      </c>
    </row>
    <row r="2612" spans="1:4" ht="13.5" x14ac:dyDescent="0.25">
      <c r="A2612" s="124" t="s">
        <v>3521</v>
      </c>
      <c r="B2612" s="124" t="s">
        <v>13301</v>
      </c>
      <c r="C2612" s="124" t="s">
        <v>9358</v>
      </c>
      <c r="D2612" s="125" t="s">
        <v>7390</v>
      </c>
    </row>
    <row r="2613" spans="1:4" ht="13.5" x14ac:dyDescent="0.25">
      <c r="A2613" s="124" t="s">
        <v>3523</v>
      </c>
      <c r="B2613" s="124" t="s">
        <v>13302</v>
      </c>
      <c r="C2613" s="124" t="s">
        <v>9358</v>
      </c>
      <c r="D2613" s="125" t="s">
        <v>13303</v>
      </c>
    </row>
    <row r="2614" spans="1:4" ht="13.5" x14ac:dyDescent="0.25">
      <c r="A2614" s="124" t="s">
        <v>3524</v>
      </c>
      <c r="B2614" s="124" t="s">
        <v>13304</v>
      </c>
      <c r="C2614" s="124" t="s">
        <v>9358</v>
      </c>
      <c r="D2614" s="125" t="s">
        <v>3525</v>
      </c>
    </row>
    <row r="2615" spans="1:4" ht="13.5" x14ac:dyDescent="0.25">
      <c r="A2615" s="124" t="s">
        <v>3526</v>
      </c>
      <c r="B2615" s="124" t="s">
        <v>13305</v>
      </c>
      <c r="C2615" s="124" t="s">
        <v>9358</v>
      </c>
      <c r="D2615" s="125" t="s">
        <v>8929</v>
      </c>
    </row>
    <row r="2616" spans="1:4" ht="13.5" x14ac:dyDescent="0.25">
      <c r="A2616" s="124" t="s">
        <v>3528</v>
      </c>
      <c r="B2616" s="124" t="s">
        <v>13306</v>
      </c>
      <c r="C2616" s="124" t="s">
        <v>9358</v>
      </c>
      <c r="D2616" s="125" t="s">
        <v>8413</v>
      </c>
    </row>
    <row r="2617" spans="1:4" ht="13.5" x14ac:dyDescent="0.25">
      <c r="A2617" s="124" t="s">
        <v>3529</v>
      </c>
      <c r="B2617" s="124" t="s">
        <v>13307</v>
      </c>
      <c r="C2617" s="124" t="s">
        <v>9358</v>
      </c>
      <c r="D2617" s="125" t="s">
        <v>13308</v>
      </c>
    </row>
    <row r="2618" spans="1:4" ht="13.5" x14ac:dyDescent="0.25">
      <c r="A2618" s="124" t="s">
        <v>3530</v>
      </c>
      <c r="B2618" s="124" t="s">
        <v>13309</v>
      </c>
      <c r="C2618" s="124" t="s">
        <v>9358</v>
      </c>
      <c r="D2618" s="125" t="s">
        <v>13310</v>
      </c>
    </row>
    <row r="2619" spans="1:4" ht="13.5" x14ac:dyDescent="0.25">
      <c r="A2619" s="124" t="s">
        <v>3531</v>
      </c>
      <c r="B2619" s="124" t="s">
        <v>13311</v>
      </c>
      <c r="C2619" s="124" t="s">
        <v>9358</v>
      </c>
      <c r="D2619" s="125" t="s">
        <v>13312</v>
      </c>
    </row>
    <row r="2620" spans="1:4" ht="13.5" x14ac:dyDescent="0.25">
      <c r="A2620" s="124" t="s">
        <v>3532</v>
      </c>
      <c r="B2620" s="124" t="s">
        <v>13313</v>
      </c>
      <c r="C2620" s="124" t="s">
        <v>9358</v>
      </c>
      <c r="D2620" s="125" t="s">
        <v>3429</v>
      </c>
    </row>
    <row r="2621" spans="1:4" ht="13.5" x14ac:dyDescent="0.25">
      <c r="A2621" s="124" t="s">
        <v>3533</v>
      </c>
      <c r="B2621" s="124" t="s">
        <v>13314</v>
      </c>
      <c r="C2621" s="124" t="s">
        <v>9358</v>
      </c>
      <c r="D2621" s="125" t="s">
        <v>4560</v>
      </c>
    </row>
    <row r="2622" spans="1:4" ht="13.5" x14ac:dyDescent="0.25">
      <c r="A2622" s="124" t="s">
        <v>3535</v>
      </c>
      <c r="B2622" s="124" t="s">
        <v>13315</v>
      </c>
      <c r="C2622" s="124" t="s">
        <v>9358</v>
      </c>
      <c r="D2622" s="125" t="s">
        <v>8557</v>
      </c>
    </row>
    <row r="2623" spans="1:4" ht="13.5" x14ac:dyDescent="0.25">
      <c r="A2623" s="124" t="s">
        <v>3536</v>
      </c>
      <c r="B2623" s="124" t="s">
        <v>13316</v>
      </c>
      <c r="C2623" s="124" t="s">
        <v>9358</v>
      </c>
      <c r="D2623" s="125" t="s">
        <v>3043</v>
      </c>
    </row>
    <row r="2624" spans="1:4" ht="13.5" x14ac:dyDescent="0.25">
      <c r="A2624" s="124" t="s">
        <v>3538</v>
      </c>
      <c r="B2624" s="124" t="s">
        <v>13317</v>
      </c>
      <c r="C2624" s="124" t="s">
        <v>9358</v>
      </c>
      <c r="D2624" s="125" t="s">
        <v>1094</v>
      </c>
    </row>
    <row r="2625" spans="1:4" ht="13.5" x14ac:dyDescent="0.25">
      <c r="A2625" s="124" t="s">
        <v>3540</v>
      </c>
      <c r="B2625" s="124" t="s">
        <v>13318</v>
      </c>
      <c r="C2625" s="124" t="s">
        <v>9358</v>
      </c>
      <c r="D2625" s="125" t="s">
        <v>4560</v>
      </c>
    </row>
    <row r="2626" spans="1:4" ht="13.5" x14ac:dyDescent="0.25">
      <c r="A2626" s="124" t="s">
        <v>3542</v>
      </c>
      <c r="B2626" s="124" t="s">
        <v>13319</v>
      </c>
      <c r="C2626" s="124" t="s">
        <v>9358</v>
      </c>
      <c r="D2626" s="125" t="s">
        <v>8763</v>
      </c>
    </row>
    <row r="2627" spans="1:4" ht="13.5" x14ac:dyDescent="0.25">
      <c r="A2627" s="124" t="s">
        <v>3543</v>
      </c>
      <c r="B2627" s="124" t="s">
        <v>13320</v>
      </c>
      <c r="C2627" s="124" t="s">
        <v>9358</v>
      </c>
      <c r="D2627" s="125" t="s">
        <v>8878</v>
      </c>
    </row>
    <row r="2628" spans="1:4" ht="13.5" x14ac:dyDescent="0.25">
      <c r="A2628" s="124" t="s">
        <v>3544</v>
      </c>
      <c r="B2628" s="124" t="s">
        <v>13321</v>
      </c>
      <c r="C2628" s="124" t="s">
        <v>9358</v>
      </c>
      <c r="D2628" s="125" t="s">
        <v>2340</v>
      </c>
    </row>
    <row r="2629" spans="1:4" ht="13.5" x14ac:dyDescent="0.25">
      <c r="A2629" s="124" t="s">
        <v>3546</v>
      </c>
      <c r="B2629" s="124" t="s">
        <v>13322</v>
      </c>
      <c r="C2629" s="124" t="s">
        <v>9358</v>
      </c>
      <c r="D2629" s="125" t="s">
        <v>1190</v>
      </c>
    </row>
    <row r="2630" spans="1:4" ht="13.5" x14ac:dyDescent="0.25">
      <c r="A2630" s="124" t="s">
        <v>3547</v>
      </c>
      <c r="B2630" s="124" t="s">
        <v>13323</v>
      </c>
      <c r="C2630" s="124" t="s">
        <v>9358</v>
      </c>
      <c r="D2630" s="125" t="s">
        <v>8667</v>
      </c>
    </row>
    <row r="2631" spans="1:4" ht="13.5" x14ac:dyDescent="0.25">
      <c r="A2631" s="124" t="s">
        <v>3549</v>
      </c>
      <c r="B2631" s="124" t="s">
        <v>13324</v>
      </c>
      <c r="C2631" s="124" t="s">
        <v>9358</v>
      </c>
      <c r="D2631" s="125" t="s">
        <v>4616</v>
      </c>
    </row>
    <row r="2632" spans="1:4" ht="13.5" x14ac:dyDescent="0.25">
      <c r="A2632" s="124" t="s">
        <v>3550</v>
      </c>
      <c r="B2632" s="124" t="s">
        <v>13325</v>
      </c>
      <c r="C2632" s="124" t="s">
        <v>9358</v>
      </c>
      <c r="D2632" s="125" t="s">
        <v>8926</v>
      </c>
    </row>
    <row r="2633" spans="1:4" ht="13.5" x14ac:dyDescent="0.25">
      <c r="A2633" s="124" t="s">
        <v>13326</v>
      </c>
      <c r="B2633" s="124" t="s">
        <v>13327</v>
      </c>
      <c r="C2633" s="124" t="s">
        <v>9358</v>
      </c>
      <c r="D2633" s="125" t="s">
        <v>3142</v>
      </c>
    </row>
    <row r="2634" spans="1:4" ht="13.5" x14ac:dyDescent="0.25">
      <c r="A2634" s="124" t="s">
        <v>13328</v>
      </c>
      <c r="B2634" s="124" t="s">
        <v>13329</v>
      </c>
      <c r="C2634" s="124" t="s">
        <v>9358</v>
      </c>
      <c r="D2634" s="125" t="s">
        <v>3155</v>
      </c>
    </row>
    <row r="2635" spans="1:4" ht="13.5" x14ac:dyDescent="0.25">
      <c r="A2635" s="124" t="s">
        <v>13330</v>
      </c>
      <c r="B2635" s="124" t="s">
        <v>13331</v>
      </c>
      <c r="C2635" s="124" t="s">
        <v>9358</v>
      </c>
      <c r="D2635" s="125" t="s">
        <v>13332</v>
      </c>
    </row>
    <row r="2636" spans="1:4" ht="13.5" x14ac:dyDescent="0.25">
      <c r="A2636" s="124" t="s">
        <v>3551</v>
      </c>
      <c r="B2636" s="124" t="s">
        <v>13333</v>
      </c>
      <c r="C2636" s="124" t="s">
        <v>9226</v>
      </c>
      <c r="D2636" s="125" t="s">
        <v>8293</v>
      </c>
    </row>
    <row r="2637" spans="1:4" ht="13.5" x14ac:dyDescent="0.25">
      <c r="A2637" s="124" t="s">
        <v>3552</v>
      </c>
      <c r="B2637" s="124" t="s">
        <v>13334</v>
      </c>
      <c r="C2637" s="124" t="s">
        <v>9226</v>
      </c>
      <c r="D2637" s="125" t="s">
        <v>7859</v>
      </c>
    </row>
    <row r="2638" spans="1:4" ht="13.5" x14ac:dyDescent="0.25">
      <c r="A2638" s="124" t="s">
        <v>3554</v>
      </c>
      <c r="B2638" s="124" t="s">
        <v>13335</v>
      </c>
      <c r="C2638" s="124" t="s">
        <v>9226</v>
      </c>
      <c r="D2638" s="125" t="s">
        <v>1470</v>
      </c>
    </row>
    <row r="2639" spans="1:4" ht="13.5" x14ac:dyDescent="0.25">
      <c r="A2639" s="124" t="s">
        <v>3555</v>
      </c>
      <c r="B2639" s="124" t="s">
        <v>13336</v>
      </c>
      <c r="C2639" s="124" t="s">
        <v>9226</v>
      </c>
      <c r="D2639" s="125" t="s">
        <v>1418</v>
      </c>
    </row>
    <row r="2640" spans="1:4" ht="13.5" x14ac:dyDescent="0.25">
      <c r="A2640" s="124" t="s">
        <v>3557</v>
      </c>
      <c r="B2640" s="124" t="s">
        <v>13337</v>
      </c>
      <c r="C2640" s="124" t="s">
        <v>9226</v>
      </c>
      <c r="D2640" s="125" t="s">
        <v>10524</v>
      </c>
    </row>
    <row r="2641" spans="1:4" ht="13.5" x14ac:dyDescent="0.25">
      <c r="A2641" s="124" t="s">
        <v>3559</v>
      </c>
      <c r="B2641" s="124" t="s">
        <v>13338</v>
      </c>
      <c r="C2641" s="124" t="s">
        <v>9226</v>
      </c>
      <c r="D2641" s="125" t="s">
        <v>1305</v>
      </c>
    </row>
    <row r="2642" spans="1:4" ht="13.5" x14ac:dyDescent="0.25">
      <c r="A2642" s="124" t="s">
        <v>3560</v>
      </c>
      <c r="B2642" s="124" t="s">
        <v>13339</v>
      </c>
      <c r="C2642" s="124" t="s">
        <v>9226</v>
      </c>
      <c r="D2642" s="125" t="s">
        <v>1734</v>
      </c>
    </row>
    <row r="2643" spans="1:4" ht="13.5" x14ac:dyDescent="0.25">
      <c r="A2643" s="124" t="s">
        <v>3561</v>
      </c>
      <c r="B2643" s="124" t="s">
        <v>13340</v>
      </c>
      <c r="C2643" s="124" t="s">
        <v>9226</v>
      </c>
      <c r="D2643" s="125" t="s">
        <v>3005</v>
      </c>
    </row>
    <row r="2644" spans="1:4" ht="13.5" x14ac:dyDescent="0.25">
      <c r="A2644" s="124" t="s">
        <v>3562</v>
      </c>
      <c r="B2644" s="124" t="s">
        <v>13341</v>
      </c>
      <c r="C2644" s="124" t="s">
        <v>9226</v>
      </c>
      <c r="D2644" s="125" t="s">
        <v>1041</v>
      </c>
    </row>
    <row r="2645" spans="1:4" ht="13.5" x14ac:dyDescent="0.25">
      <c r="A2645" s="124" t="s">
        <v>3563</v>
      </c>
      <c r="B2645" s="124" t="s">
        <v>13342</v>
      </c>
      <c r="C2645" s="124" t="s">
        <v>9226</v>
      </c>
      <c r="D2645" s="125" t="s">
        <v>316</v>
      </c>
    </row>
    <row r="2646" spans="1:4" ht="13.5" x14ac:dyDescent="0.25">
      <c r="A2646" s="124" t="s">
        <v>3564</v>
      </c>
      <c r="B2646" s="124" t="s">
        <v>13343</v>
      </c>
      <c r="C2646" s="124" t="s">
        <v>9226</v>
      </c>
      <c r="D2646" s="125" t="s">
        <v>4749</v>
      </c>
    </row>
    <row r="2647" spans="1:4" ht="13.5" x14ac:dyDescent="0.25">
      <c r="A2647" s="124" t="s">
        <v>3565</v>
      </c>
      <c r="B2647" s="124" t="s">
        <v>13344</v>
      </c>
      <c r="C2647" s="124" t="s">
        <v>9226</v>
      </c>
      <c r="D2647" s="125" t="s">
        <v>1272</v>
      </c>
    </row>
    <row r="2648" spans="1:4" ht="13.5" x14ac:dyDescent="0.25">
      <c r="A2648" s="124" t="s">
        <v>3566</v>
      </c>
      <c r="B2648" s="124" t="s">
        <v>13345</v>
      </c>
      <c r="C2648" s="124" t="s">
        <v>9226</v>
      </c>
      <c r="D2648" s="125" t="s">
        <v>3081</v>
      </c>
    </row>
    <row r="2649" spans="1:4" ht="13.5" x14ac:dyDescent="0.25">
      <c r="A2649" s="124" t="s">
        <v>3568</v>
      </c>
      <c r="B2649" s="124" t="s">
        <v>13346</v>
      </c>
      <c r="C2649" s="124" t="s">
        <v>9226</v>
      </c>
      <c r="D2649" s="125" t="s">
        <v>4560</v>
      </c>
    </row>
    <row r="2650" spans="1:4" ht="13.5" x14ac:dyDescent="0.25">
      <c r="A2650" s="124" t="s">
        <v>3569</v>
      </c>
      <c r="B2650" s="124" t="s">
        <v>13347</v>
      </c>
      <c r="C2650" s="124" t="s">
        <v>9226</v>
      </c>
      <c r="D2650" s="125" t="s">
        <v>1630</v>
      </c>
    </row>
    <row r="2651" spans="1:4" ht="13.5" x14ac:dyDescent="0.25">
      <c r="A2651" s="124" t="s">
        <v>3570</v>
      </c>
      <c r="B2651" s="124" t="s">
        <v>13348</v>
      </c>
      <c r="C2651" s="124" t="s">
        <v>9226</v>
      </c>
      <c r="D2651" s="125" t="s">
        <v>1381</v>
      </c>
    </row>
    <row r="2652" spans="1:4" ht="13.5" x14ac:dyDescent="0.25">
      <c r="A2652" s="124" t="s">
        <v>3572</v>
      </c>
      <c r="B2652" s="124" t="s">
        <v>13349</v>
      </c>
      <c r="C2652" s="124" t="s">
        <v>9226</v>
      </c>
      <c r="D2652" s="125" t="s">
        <v>4955</v>
      </c>
    </row>
    <row r="2653" spans="1:4" ht="13.5" x14ac:dyDescent="0.25">
      <c r="A2653" s="124" t="s">
        <v>3574</v>
      </c>
      <c r="B2653" s="124" t="s">
        <v>13350</v>
      </c>
      <c r="C2653" s="124" t="s">
        <v>9226</v>
      </c>
      <c r="D2653" s="125" t="s">
        <v>8735</v>
      </c>
    </row>
    <row r="2654" spans="1:4" ht="13.5" x14ac:dyDescent="0.25">
      <c r="A2654" s="124" t="s">
        <v>3575</v>
      </c>
      <c r="B2654" s="124" t="s">
        <v>13351</v>
      </c>
      <c r="C2654" s="124" t="s">
        <v>9226</v>
      </c>
      <c r="D2654" s="125" t="s">
        <v>8435</v>
      </c>
    </row>
    <row r="2655" spans="1:4" ht="13.5" x14ac:dyDescent="0.25">
      <c r="A2655" s="124" t="s">
        <v>3577</v>
      </c>
      <c r="B2655" s="124" t="s">
        <v>13352</v>
      </c>
      <c r="C2655" s="124" t="s">
        <v>9226</v>
      </c>
      <c r="D2655" s="125" t="s">
        <v>13353</v>
      </c>
    </row>
    <row r="2656" spans="1:4" ht="13.5" x14ac:dyDescent="0.25">
      <c r="A2656" s="124" t="s">
        <v>3579</v>
      </c>
      <c r="B2656" s="124" t="s">
        <v>13354</v>
      </c>
      <c r="C2656" s="124" t="s">
        <v>9226</v>
      </c>
      <c r="D2656" s="125" t="s">
        <v>13355</v>
      </c>
    </row>
    <row r="2657" spans="1:4" ht="13.5" x14ac:dyDescent="0.25">
      <c r="A2657" s="124" t="s">
        <v>3580</v>
      </c>
      <c r="B2657" s="124" t="s">
        <v>13356</v>
      </c>
      <c r="C2657" s="124" t="s">
        <v>9226</v>
      </c>
      <c r="D2657" s="125" t="s">
        <v>13357</v>
      </c>
    </row>
    <row r="2658" spans="1:4" ht="13.5" x14ac:dyDescent="0.25">
      <c r="A2658" s="124" t="s">
        <v>3581</v>
      </c>
      <c r="B2658" s="124" t="s">
        <v>13358</v>
      </c>
      <c r="C2658" s="124" t="s">
        <v>9226</v>
      </c>
      <c r="D2658" s="125" t="s">
        <v>5485</v>
      </c>
    </row>
    <row r="2659" spans="1:4" ht="13.5" x14ac:dyDescent="0.25">
      <c r="A2659" s="124" t="s">
        <v>3583</v>
      </c>
      <c r="B2659" s="124" t="s">
        <v>13359</v>
      </c>
      <c r="C2659" s="124" t="s">
        <v>9226</v>
      </c>
      <c r="D2659" s="125" t="s">
        <v>4449</v>
      </c>
    </row>
    <row r="2660" spans="1:4" ht="13.5" x14ac:dyDescent="0.25">
      <c r="A2660" s="124" t="s">
        <v>3585</v>
      </c>
      <c r="B2660" s="124" t="s">
        <v>13360</v>
      </c>
      <c r="C2660" s="124" t="s">
        <v>9226</v>
      </c>
      <c r="D2660" s="125" t="s">
        <v>13361</v>
      </c>
    </row>
    <row r="2661" spans="1:4" ht="13.5" x14ac:dyDescent="0.25">
      <c r="A2661" s="124" t="s">
        <v>3587</v>
      </c>
      <c r="B2661" s="124" t="s">
        <v>13362</v>
      </c>
      <c r="C2661" s="124" t="s">
        <v>9226</v>
      </c>
      <c r="D2661" s="125" t="s">
        <v>6908</v>
      </c>
    </row>
    <row r="2662" spans="1:4" ht="13.5" x14ac:dyDescent="0.25">
      <c r="A2662" s="124" t="s">
        <v>3588</v>
      </c>
      <c r="B2662" s="124" t="s">
        <v>13363</v>
      </c>
      <c r="C2662" s="124" t="s">
        <v>9226</v>
      </c>
      <c r="D2662" s="125" t="s">
        <v>13364</v>
      </c>
    </row>
    <row r="2663" spans="1:4" ht="13.5" x14ac:dyDescent="0.25">
      <c r="A2663" s="124" t="s">
        <v>3589</v>
      </c>
      <c r="B2663" s="124" t="s">
        <v>13365</v>
      </c>
      <c r="C2663" s="124" t="s">
        <v>9226</v>
      </c>
      <c r="D2663" s="125" t="s">
        <v>3240</v>
      </c>
    </row>
    <row r="2664" spans="1:4" ht="13.5" x14ac:dyDescent="0.25">
      <c r="A2664" s="124" t="s">
        <v>3591</v>
      </c>
      <c r="B2664" s="124" t="s">
        <v>13366</v>
      </c>
      <c r="C2664" s="124" t="s">
        <v>9226</v>
      </c>
      <c r="D2664" s="125" t="s">
        <v>13367</v>
      </c>
    </row>
    <row r="2665" spans="1:4" ht="13.5" x14ac:dyDescent="0.25">
      <c r="A2665" s="124" t="s">
        <v>3592</v>
      </c>
      <c r="B2665" s="124" t="s">
        <v>13368</v>
      </c>
      <c r="C2665" s="124" t="s">
        <v>9226</v>
      </c>
      <c r="D2665" s="125" t="s">
        <v>9092</v>
      </c>
    </row>
    <row r="2666" spans="1:4" ht="13.5" x14ac:dyDescent="0.25">
      <c r="A2666" s="124" t="s">
        <v>3593</v>
      </c>
      <c r="B2666" s="124" t="s">
        <v>13369</v>
      </c>
      <c r="C2666" s="124" t="s">
        <v>9226</v>
      </c>
      <c r="D2666" s="125" t="s">
        <v>13370</v>
      </c>
    </row>
    <row r="2667" spans="1:4" ht="13.5" x14ac:dyDescent="0.25">
      <c r="A2667" s="124" t="s">
        <v>3594</v>
      </c>
      <c r="B2667" s="124" t="s">
        <v>13371</v>
      </c>
      <c r="C2667" s="124" t="s">
        <v>9226</v>
      </c>
      <c r="D2667" s="125" t="s">
        <v>2936</v>
      </c>
    </row>
    <row r="2668" spans="1:4" ht="13.5" x14ac:dyDescent="0.25">
      <c r="A2668" s="124" t="s">
        <v>3596</v>
      </c>
      <c r="B2668" s="124" t="s">
        <v>13372</v>
      </c>
      <c r="C2668" s="124" t="s">
        <v>9226</v>
      </c>
      <c r="D2668" s="125" t="s">
        <v>13373</v>
      </c>
    </row>
    <row r="2669" spans="1:4" ht="13.5" x14ac:dyDescent="0.25">
      <c r="A2669" s="124" t="s">
        <v>3597</v>
      </c>
      <c r="B2669" s="124" t="s">
        <v>13374</v>
      </c>
      <c r="C2669" s="124" t="s">
        <v>9226</v>
      </c>
      <c r="D2669" s="125" t="s">
        <v>13375</v>
      </c>
    </row>
    <row r="2670" spans="1:4" ht="13.5" x14ac:dyDescent="0.25">
      <c r="A2670" s="124" t="s">
        <v>3598</v>
      </c>
      <c r="B2670" s="124" t="s">
        <v>13376</v>
      </c>
      <c r="C2670" s="124" t="s">
        <v>9226</v>
      </c>
      <c r="D2670" s="125" t="s">
        <v>13377</v>
      </c>
    </row>
    <row r="2671" spans="1:4" ht="13.5" x14ac:dyDescent="0.25">
      <c r="A2671" s="124" t="s">
        <v>3599</v>
      </c>
      <c r="B2671" s="124" t="s">
        <v>13378</v>
      </c>
      <c r="C2671" s="124" t="s">
        <v>9226</v>
      </c>
      <c r="D2671" s="125" t="s">
        <v>13379</v>
      </c>
    </row>
    <row r="2672" spans="1:4" ht="13.5" x14ac:dyDescent="0.25">
      <c r="A2672" s="124" t="s">
        <v>3600</v>
      </c>
      <c r="B2672" s="124" t="s">
        <v>13380</v>
      </c>
      <c r="C2672" s="124" t="s">
        <v>9358</v>
      </c>
      <c r="D2672" s="125" t="s">
        <v>13381</v>
      </c>
    </row>
    <row r="2673" spans="1:4" ht="13.5" x14ac:dyDescent="0.25">
      <c r="A2673" s="124" t="s">
        <v>3601</v>
      </c>
      <c r="B2673" s="124" t="s">
        <v>13382</v>
      </c>
      <c r="C2673" s="124" t="s">
        <v>9358</v>
      </c>
      <c r="D2673" s="125" t="s">
        <v>3548</v>
      </c>
    </row>
    <row r="2674" spans="1:4" ht="13.5" x14ac:dyDescent="0.25">
      <c r="A2674" s="124" t="s">
        <v>3602</v>
      </c>
      <c r="B2674" s="124" t="s">
        <v>13383</v>
      </c>
      <c r="C2674" s="124" t="s">
        <v>9358</v>
      </c>
      <c r="D2674" s="125" t="s">
        <v>8813</v>
      </c>
    </row>
    <row r="2675" spans="1:4" ht="13.5" x14ac:dyDescent="0.25">
      <c r="A2675" s="124" t="s">
        <v>3604</v>
      </c>
      <c r="B2675" s="124" t="s">
        <v>13384</v>
      </c>
      <c r="C2675" s="124" t="s">
        <v>9358</v>
      </c>
      <c r="D2675" s="125" t="s">
        <v>8497</v>
      </c>
    </row>
    <row r="2676" spans="1:4" ht="13.5" x14ac:dyDescent="0.25">
      <c r="A2676" s="124" t="s">
        <v>3605</v>
      </c>
      <c r="B2676" s="124" t="s">
        <v>13385</v>
      </c>
      <c r="C2676" s="124" t="s">
        <v>9358</v>
      </c>
      <c r="D2676" s="125" t="s">
        <v>4847</v>
      </c>
    </row>
    <row r="2677" spans="1:4" ht="13.5" x14ac:dyDescent="0.25">
      <c r="A2677" s="124" t="s">
        <v>3607</v>
      </c>
      <c r="B2677" s="124" t="s">
        <v>13386</v>
      </c>
      <c r="C2677" s="124" t="s">
        <v>9358</v>
      </c>
      <c r="D2677" s="125" t="s">
        <v>13387</v>
      </c>
    </row>
    <row r="2678" spans="1:4" ht="13.5" x14ac:dyDescent="0.25">
      <c r="A2678" s="124" t="s">
        <v>3609</v>
      </c>
      <c r="B2678" s="124" t="s">
        <v>13388</v>
      </c>
      <c r="C2678" s="124" t="s">
        <v>9358</v>
      </c>
      <c r="D2678" s="125" t="s">
        <v>13389</v>
      </c>
    </row>
    <row r="2679" spans="1:4" ht="13.5" x14ac:dyDescent="0.25">
      <c r="A2679" s="124" t="s">
        <v>3611</v>
      </c>
      <c r="B2679" s="124" t="s">
        <v>13390</v>
      </c>
      <c r="C2679" s="124" t="s">
        <v>9358</v>
      </c>
      <c r="D2679" s="125" t="s">
        <v>3133</v>
      </c>
    </row>
    <row r="2680" spans="1:4" ht="13.5" x14ac:dyDescent="0.25">
      <c r="A2680" s="124" t="s">
        <v>3612</v>
      </c>
      <c r="B2680" s="124" t="s">
        <v>13391</v>
      </c>
      <c r="C2680" s="124" t="s">
        <v>9358</v>
      </c>
      <c r="D2680" s="125" t="s">
        <v>8619</v>
      </c>
    </row>
    <row r="2681" spans="1:4" ht="13.5" x14ac:dyDescent="0.25">
      <c r="A2681" s="124" t="s">
        <v>3613</v>
      </c>
      <c r="B2681" s="124" t="s">
        <v>13392</v>
      </c>
      <c r="C2681" s="124" t="s">
        <v>9358</v>
      </c>
      <c r="D2681" s="125" t="s">
        <v>8866</v>
      </c>
    </row>
    <row r="2682" spans="1:4" ht="13.5" x14ac:dyDescent="0.25">
      <c r="A2682" s="124" t="s">
        <v>3614</v>
      </c>
      <c r="B2682" s="124" t="s">
        <v>13393</v>
      </c>
      <c r="C2682" s="124" t="s">
        <v>9358</v>
      </c>
      <c r="D2682" s="125" t="s">
        <v>4174</v>
      </c>
    </row>
    <row r="2683" spans="1:4" ht="13.5" x14ac:dyDescent="0.25">
      <c r="A2683" s="124" t="s">
        <v>3615</v>
      </c>
      <c r="B2683" s="124" t="s">
        <v>13394</v>
      </c>
      <c r="C2683" s="124" t="s">
        <v>9358</v>
      </c>
      <c r="D2683" s="125" t="s">
        <v>9004</v>
      </c>
    </row>
    <row r="2684" spans="1:4" ht="13.5" x14ac:dyDescent="0.25">
      <c r="A2684" s="124" t="s">
        <v>3616</v>
      </c>
      <c r="B2684" s="124" t="s">
        <v>13395</v>
      </c>
      <c r="C2684" s="124" t="s">
        <v>9358</v>
      </c>
      <c r="D2684" s="125" t="s">
        <v>6471</v>
      </c>
    </row>
    <row r="2685" spans="1:4" ht="13.5" x14ac:dyDescent="0.25">
      <c r="A2685" s="124" t="s">
        <v>3618</v>
      </c>
      <c r="B2685" s="124" t="s">
        <v>13396</v>
      </c>
      <c r="C2685" s="124" t="s">
        <v>9358</v>
      </c>
      <c r="D2685" s="125" t="s">
        <v>12735</v>
      </c>
    </row>
    <row r="2686" spans="1:4" ht="13.5" x14ac:dyDescent="0.25">
      <c r="A2686" s="124" t="s">
        <v>3619</v>
      </c>
      <c r="B2686" s="124" t="s">
        <v>13397</v>
      </c>
      <c r="C2686" s="124" t="s">
        <v>9358</v>
      </c>
      <c r="D2686" s="125" t="s">
        <v>157</v>
      </c>
    </row>
    <row r="2687" spans="1:4" ht="13.5" x14ac:dyDescent="0.25">
      <c r="A2687" s="124" t="s">
        <v>3620</v>
      </c>
      <c r="B2687" s="124" t="s">
        <v>13398</v>
      </c>
      <c r="C2687" s="124" t="s">
        <v>9358</v>
      </c>
      <c r="D2687" s="125" t="s">
        <v>3661</v>
      </c>
    </row>
    <row r="2688" spans="1:4" ht="13.5" x14ac:dyDescent="0.25">
      <c r="A2688" s="124" t="s">
        <v>3622</v>
      </c>
      <c r="B2688" s="124" t="s">
        <v>13399</v>
      </c>
      <c r="C2688" s="124" t="s">
        <v>9358</v>
      </c>
      <c r="D2688" s="125" t="s">
        <v>8542</v>
      </c>
    </row>
    <row r="2689" spans="1:4" ht="13.5" x14ac:dyDescent="0.25">
      <c r="A2689" s="124" t="s">
        <v>3624</v>
      </c>
      <c r="B2689" s="124" t="s">
        <v>13400</v>
      </c>
      <c r="C2689" s="124" t="s">
        <v>9358</v>
      </c>
      <c r="D2689" s="125" t="s">
        <v>1923</v>
      </c>
    </row>
    <row r="2690" spans="1:4" ht="13.5" x14ac:dyDescent="0.25">
      <c r="A2690" s="124" t="s">
        <v>3625</v>
      </c>
      <c r="B2690" s="124" t="s">
        <v>13401</v>
      </c>
      <c r="C2690" s="124" t="s">
        <v>9358</v>
      </c>
      <c r="D2690" s="125" t="s">
        <v>942</v>
      </c>
    </row>
    <row r="2691" spans="1:4" ht="13.5" x14ac:dyDescent="0.25">
      <c r="A2691" s="124" t="s">
        <v>3626</v>
      </c>
      <c r="B2691" s="124" t="s">
        <v>13402</v>
      </c>
      <c r="C2691" s="124" t="s">
        <v>9358</v>
      </c>
      <c r="D2691" s="125" t="s">
        <v>4936</v>
      </c>
    </row>
    <row r="2692" spans="1:4" ht="13.5" x14ac:dyDescent="0.25">
      <c r="A2692" s="124" t="s">
        <v>3628</v>
      </c>
      <c r="B2692" s="124" t="s">
        <v>13403</v>
      </c>
      <c r="C2692" s="124" t="s">
        <v>9358</v>
      </c>
      <c r="D2692" s="125" t="s">
        <v>9131</v>
      </c>
    </row>
    <row r="2693" spans="1:4" ht="13.5" x14ac:dyDescent="0.25">
      <c r="A2693" s="124" t="s">
        <v>3630</v>
      </c>
      <c r="B2693" s="124" t="s">
        <v>13404</v>
      </c>
      <c r="C2693" s="124" t="s">
        <v>9358</v>
      </c>
      <c r="D2693" s="125" t="s">
        <v>8897</v>
      </c>
    </row>
    <row r="2694" spans="1:4" ht="13.5" x14ac:dyDescent="0.25">
      <c r="A2694" s="124" t="s">
        <v>3632</v>
      </c>
      <c r="B2694" s="124" t="s">
        <v>13405</v>
      </c>
      <c r="C2694" s="124" t="s">
        <v>9358</v>
      </c>
      <c r="D2694" s="125" t="s">
        <v>2562</v>
      </c>
    </row>
    <row r="2695" spans="1:4" ht="13.5" x14ac:dyDescent="0.25">
      <c r="A2695" s="124" t="s">
        <v>3634</v>
      </c>
      <c r="B2695" s="124" t="s">
        <v>13406</v>
      </c>
      <c r="C2695" s="124" t="s">
        <v>9358</v>
      </c>
      <c r="D2695" s="125" t="s">
        <v>7310</v>
      </c>
    </row>
    <row r="2696" spans="1:4" ht="13.5" x14ac:dyDescent="0.25">
      <c r="A2696" s="124" t="s">
        <v>3636</v>
      </c>
      <c r="B2696" s="124" t="s">
        <v>13407</v>
      </c>
      <c r="C2696" s="124" t="s">
        <v>9358</v>
      </c>
      <c r="D2696" s="125" t="s">
        <v>4841</v>
      </c>
    </row>
    <row r="2697" spans="1:4" ht="13.5" x14ac:dyDescent="0.25">
      <c r="A2697" s="124" t="s">
        <v>3637</v>
      </c>
      <c r="B2697" s="124" t="s">
        <v>13408</v>
      </c>
      <c r="C2697" s="124" t="s">
        <v>9358</v>
      </c>
      <c r="D2697" s="125" t="s">
        <v>3635</v>
      </c>
    </row>
    <row r="2698" spans="1:4" ht="13.5" x14ac:dyDescent="0.25">
      <c r="A2698" s="124" t="s">
        <v>3638</v>
      </c>
      <c r="B2698" s="124" t="s">
        <v>13409</v>
      </c>
      <c r="C2698" s="124" t="s">
        <v>9358</v>
      </c>
      <c r="D2698" s="125" t="s">
        <v>13410</v>
      </c>
    </row>
    <row r="2699" spans="1:4" ht="13.5" x14ac:dyDescent="0.25">
      <c r="A2699" s="124" t="s">
        <v>3639</v>
      </c>
      <c r="B2699" s="124" t="s">
        <v>13411</v>
      </c>
      <c r="C2699" s="124" t="s">
        <v>9358</v>
      </c>
      <c r="D2699" s="125" t="s">
        <v>8547</v>
      </c>
    </row>
    <row r="2700" spans="1:4" ht="13.5" x14ac:dyDescent="0.25">
      <c r="A2700" s="124" t="s">
        <v>3640</v>
      </c>
      <c r="B2700" s="124" t="s">
        <v>13412</v>
      </c>
      <c r="C2700" s="124" t="s">
        <v>9358</v>
      </c>
      <c r="D2700" s="125" t="s">
        <v>13413</v>
      </c>
    </row>
    <row r="2701" spans="1:4" ht="13.5" x14ac:dyDescent="0.25">
      <c r="A2701" s="124" t="s">
        <v>3641</v>
      </c>
      <c r="B2701" s="124" t="s">
        <v>13414</v>
      </c>
      <c r="C2701" s="124" t="s">
        <v>9358</v>
      </c>
      <c r="D2701" s="125" t="s">
        <v>13415</v>
      </c>
    </row>
    <row r="2702" spans="1:4" ht="13.5" x14ac:dyDescent="0.25">
      <c r="A2702" s="124" t="s">
        <v>3642</v>
      </c>
      <c r="B2702" s="124" t="s">
        <v>13416</v>
      </c>
      <c r="C2702" s="124" t="s">
        <v>9358</v>
      </c>
      <c r="D2702" s="125" t="s">
        <v>13417</v>
      </c>
    </row>
    <row r="2703" spans="1:4" ht="13.5" x14ac:dyDescent="0.25">
      <c r="A2703" s="124" t="s">
        <v>3644</v>
      </c>
      <c r="B2703" s="124" t="s">
        <v>13418</v>
      </c>
      <c r="C2703" s="124" t="s">
        <v>9358</v>
      </c>
      <c r="D2703" s="125" t="s">
        <v>13419</v>
      </c>
    </row>
    <row r="2704" spans="1:4" ht="13.5" x14ac:dyDescent="0.25">
      <c r="A2704" s="124" t="s">
        <v>3646</v>
      </c>
      <c r="B2704" s="124" t="s">
        <v>13420</v>
      </c>
      <c r="C2704" s="124" t="s">
        <v>9358</v>
      </c>
      <c r="D2704" s="125" t="s">
        <v>13421</v>
      </c>
    </row>
    <row r="2705" spans="1:4" ht="13.5" x14ac:dyDescent="0.25">
      <c r="A2705" s="124" t="s">
        <v>3647</v>
      </c>
      <c r="B2705" s="124" t="s">
        <v>13422</v>
      </c>
      <c r="C2705" s="124" t="s">
        <v>9358</v>
      </c>
      <c r="D2705" s="125" t="s">
        <v>13423</v>
      </c>
    </row>
    <row r="2706" spans="1:4" ht="13.5" x14ac:dyDescent="0.25">
      <c r="A2706" s="124" t="s">
        <v>3648</v>
      </c>
      <c r="B2706" s="124" t="s">
        <v>13424</v>
      </c>
      <c r="C2706" s="124" t="s">
        <v>9358</v>
      </c>
      <c r="D2706" s="125" t="s">
        <v>5720</v>
      </c>
    </row>
    <row r="2707" spans="1:4" ht="13.5" x14ac:dyDescent="0.25">
      <c r="A2707" s="124" t="s">
        <v>3649</v>
      </c>
      <c r="B2707" s="124" t="s">
        <v>13425</v>
      </c>
      <c r="C2707" s="124" t="s">
        <v>9358</v>
      </c>
      <c r="D2707" s="125" t="s">
        <v>2650</v>
      </c>
    </row>
    <row r="2708" spans="1:4" ht="13.5" x14ac:dyDescent="0.25">
      <c r="A2708" s="124" t="s">
        <v>3651</v>
      </c>
      <c r="B2708" s="124" t="s">
        <v>13426</v>
      </c>
      <c r="C2708" s="124" t="s">
        <v>9358</v>
      </c>
      <c r="D2708" s="125" t="s">
        <v>3957</v>
      </c>
    </row>
    <row r="2709" spans="1:4" ht="13.5" x14ac:dyDescent="0.25">
      <c r="A2709" s="124" t="s">
        <v>3653</v>
      </c>
      <c r="B2709" s="124" t="s">
        <v>13427</v>
      </c>
      <c r="C2709" s="124" t="s">
        <v>9358</v>
      </c>
      <c r="D2709" s="125" t="s">
        <v>13428</v>
      </c>
    </row>
    <row r="2710" spans="1:4" ht="13.5" x14ac:dyDescent="0.25">
      <c r="A2710" s="124" t="s">
        <v>3654</v>
      </c>
      <c r="B2710" s="124" t="s">
        <v>13429</v>
      </c>
      <c r="C2710" s="124" t="s">
        <v>9358</v>
      </c>
      <c r="D2710" s="125" t="s">
        <v>5192</v>
      </c>
    </row>
    <row r="2711" spans="1:4" ht="13.5" x14ac:dyDescent="0.25">
      <c r="A2711" s="124" t="s">
        <v>3656</v>
      </c>
      <c r="B2711" s="124" t="s">
        <v>13430</v>
      </c>
      <c r="C2711" s="124" t="s">
        <v>9358</v>
      </c>
      <c r="D2711" s="125" t="s">
        <v>8792</v>
      </c>
    </row>
    <row r="2712" spans="1:4" ht="13.5" x14ac:dyDescent="0.25">
      <c r="A2712" s="124" t="s">
        <v>3657</v>
      </c>
      <c r="B2712" s="124" t="s">
        <v>13431</v>
      </c>
      <c r="C2712" s="124" t="s">
        <v>9358</v>
      </c>
      <c r="D2712" s="125" t="s">
        <v>2343</v>
      </c>
    </row>
    <row r="2713" spans="1:4" ht="13.5" x14ac:dyDescent="0.25">
      <c r="A2713" s="124" t="s">
        <v>3658</v>
      </c>
      <c r="B2713" s="124" t="s">
        <v>13432</v>
      </c>
      <c r="C2713" s="124" t="s">
        <v>9358</v>
      </c>
      <c r="D2713" s="125" t="s">
        <v>13433</v>
      </c>
    </row>
    <row r="2714" spans="1:4" ht="13.5" x14ac:dyDescent="0.25">
      <c r="A2714" s="124" t="s">
        <v>3659</v>
      </c>
      <c r="B2714" s="124" t="s">
        <v>13434</v>
      </c>
      <c r="C2714" s="124" t="s">
        <v>9358</v>
      </c>
      <c r="D2714" s="125" t="s">
        <v>8384</v>
      </c>
    </row>
    <row r="2715" spans="1:4" ht="13.5" x14ac:dyDescent="0.25">
      <c r="A2715" s="124" t="s">
        <v>3660</v>
      </c>
      <c r="B2715" s="124" t="s">
        <v>13435</v>
      </c>
      <c r="C2715" s="124" t="s">
        <v>9358</v>
      </c>
      <c r="D2715" s="125" t="s">
        <v>5373</v>
      </c>
    </row>
    <row r="2716" spans="1:4" ht="13.5" x14ac:dyDescent="0.25">
      <c r="A2716" s="124" t="s">
        <v>3662</v>
      </c>
      <c r="B2716" s="124" t="s">
        <v>13436</v>
      </c>
      <c r="C2716" s="124" t="s">
        <v>9358</v>
      </c>
      <c r="D2716" s="125" t="s">
        <v>5919</v>
      </c>
    </row>
    <row r="2717" spans="1:4" ht="13.5" x14ac:dyDescent="0.25">
      <c r="A2717" s="124" t="s">
        <v>3664</v>
      </c>
      <c r="B2717" s="124" t="s">
        <v>13437</v>
      </c>
      <c r="C2717" s="124" t="s">
        <v>9358</v>
      </c>
      <c r="D2717" s="125" t="s">
        <v>3806</v>
      </c>
    </row>
    <row r="2718" spans="1:4" ht="13.5" x14ac:dyDescent="0.25">
      <c r="A2718" s="124" t="s">
        <v>3666</v>
      </c>
      <c r="B2718" s="124" t="s">
        <v>13438</v>
      </c>
      <c r="C2718" s="124" t="s">
        <v>9358</v>
      </c>
      <c r="D2718" s="125" t="s">
        <v>13439</v>
      </c>
    </row>
    <row r="2719" spans="1:4" ht="13.5" x14ac:dyDescent="0.25">
      <c r="A2719" s="124" t="s">
        <v>3668</v>
      </c>
      <c r="B2719" s="124" t="s">
        <v>13440</v>
      </c>
      <c r="C2719" s="124" t="s">
        <v>9358</v>
      </c>
      <c r="D2719" s="125" t="s">
        <v>9087</v>
      </c>
    </row>
    <row r="2720" spans="1:4" ht="13.5" x14ac:dyDescent="0.25">
      <c r="A2720" s="124" t="s">
        <v>3669</v>
      </c>
      <c r="B2720" s="124" t="s">
        <v>13441</v>
      </c>
      <c r="C2720" s="124" t="s">
        <v>9358</v>
      </c>
      <c r="D2720" s="125" t="s">
        <v>2056</v>
      </c>
    </row>
    <row r="2721" spans="1:4" ht="13.5" x14ac:dyDescent="0.25">
      <c r="A2721" s="124" t="s">
        <v>3670</v>
      </c>
      <c r="B2721" s="124" t="s">
        <v>13442</v>
      </c>
      <c r="C2721" s="124" t="s">
        <v>9358</v>
      </c>
      <c r="D2721" s="125" t="s">
        <v>13443</v>
      </c>
    </row>
    <row r="2722" spans="1:4" ht="13.5" x14ac:dyDescent="0.25">
      <c r="A2722" s="124" t="s">
        <v>3671</v>
      </c>
      <c r="B2722" s="124" t="s">
        <v>13444</v>
      </c>
      <c r="C2722" s="124" t="s">
        <v>9358</v>
      </c>
      <c r="D2722" s="125" t="s">
        <v>13445</v>
      </c>
    </row>
    <row r="2723" spans="1:4" ht="13.5" x14ac:dyDescent="0.25">
      <c r="A2723" s="124" t="s">
        <v>3672</v>
      </c>
      <c r="B2723" s="124" t="s">
        <v>13446</v>
      </c>
      <c r="C2723" s="124" t="s">
        <v>9358</v>
      </c>
      <c r="D2723" s="125" t="s">
        <v>13447</v>
      </c>
    </row>
    <row r="2724" spans="1:4" ht="13.5" x14ac:dyDescent="0.25">
      <c r="A2724" s="124" t="s">
        <v>3673</v>
      </c>
      <c r="B2724" s="124" t="s">
        <v>13448</v>
      </c>
      <c r="C2724" s="124" t="s">
        <v>9358</v>
      </c>
      <c r="D2724" s="125" t="s">
        <v>13449</v>
      </c>
    </row>
    <row r="2725" spans="1:4" ht="13.5" x14ac:dyDescent="0.25">
      <c r="A2725" s="124" t="s">
        <v>3674</v>
      </c>
      <c r="B2725" s="124" t="s">
        <v>13450</v>
      </c>
      <c r="C2725" s="124" t="s">
        <v>9358</v>
      </c>
      <c r="D2725" s="125" t="s">
        <v>13451</v>
      </c>
    </row>
    <row r="2726" spans="1:4" ht="13.5" x14ac:dyDescent="0.25">
      <c r="A2726" s="124" t="s">
        <v>3675</v>
      </c>
      <c r="B2726" s="124" t="s">
        <v>13452</v>
      </c>
      <c r="C2726" s="124" t="s">
        <v>9358</v>
      </c>
      <c r="D2726" s="125" t="s">
        <v>13453</v>
      </c>
    </row>
    <row r="2727" spans="1:4" ht="13.5" x14ac:dyDescent="0.25">
      <c r="A2727" s="124" t="s">
        <v>3676</v>
      </c>
      <c r="B2727" s="124" t="s">
        <v>13454</v>
      </c>
      <c r="C2727" s="124" t="s">
        <v>9358</v>
      </c>
      <c r="D2727" s="125" t="s">
        <v>13455</v>
      </c>
    </row>
    <row r="2728" spans="1:4" ht="13.5" x14ac:dyDescent="0.25">
      <c r="A2728" s="124" t="s">
        <v>3677</v>
      </c>
      <c r="B2728" s="124" t="s">
        <v>13456</v>
      </c>
      <c r="C2728" s="124" t="s">
        <v>9358</v>
      </c>
      <c r="D2728" s="125" t="s">
        <v>13457</v>
      </c>
    </row>
    <row r="2729" spans="1:4" ht="13.5" x14ac:dyDescent="0.25">
      <c r="A2729" s="124" t="s">
        <v>3678</v>
      </c>
      <c r="B2729" s="124" t="s">
        <v>13458</v>
      </c>
      <c r="C2729" s="124" t="s">
        <v>9358</v>
      </c>
      <c r="D2729" s="125" t="s">
        <v>13459</v>
      </c>
    </row>
    <row r="2730" spans="1:4" ht="13.5" x14ac:dyDescent="0.25">
      <c r="A2730" s="124" t="s">
        <v>3679</v>
      </c>
      <c r="B2730" s="124" t="s">
        <v>13460</v>
      </c>
      <c r="C2730" s="124" t="s">
        <v>9358</v>
      </c>
      <c r="D2730" s="125" t="s">
        <v>13461</v>
      </c>
    </row>
    <row r="2731" spans="1:4" ht="13.5" x14ac:dyDescent="0.25">
      <c r="A2731" s="124" t="s">
        <v>3680</v>
      </c>
      <c r="B2731" s="124" t="s">
        <v>13462</v>
      </c>
      <c r="C2731" s="124" t="s">
        <v>9358</v>
      </c>
      <c r="D2731" s="125" t="s">
        <v>13463</v>
      </c>
    </row>
    <row r="2732" spans="1:4" ht="13.5" x14ac:dyDescent="0.25">
      <c r="A2732" s="124" t="s">
        <v>3681</v>
      </c>
      <c r="B2732" s="124" t="s">
        <v>13464</v>
      </c>
      <c r="C2732" s="124" t="s">
        <v>9358</v>
      </c>
      <c r="D2732" s="125" t="s">
        <v>13465</v>
      </c>
    </row>
    <row r="2733" spans="1:4" ht="13.5" x14ac:dyDescent="0.25">
      <c r="A2733" s="124" t="s">
        <v>3682</v>
      </c>
      <c r="B2733" s="124" t="s">
        <v>13466</v>
      </c>
      <c r="C2733" s="124" t="s">
        <v>9358</v>
      </c>
      <c r="D2733" s="125" t="s">
        <v>13467</v>
      </c>
    </row>
    <row r="2734" spans="1:4" ht="13.5" x14ac:dyDescent="0.25">
      <c r="A2734" s="124" t="s">
        <v>3683</v>
      </c>
      <c r="B2734" s="124" t="s">
        <v>13468</v>
      </c>
      <c r="C2734" s="124" t="s">
        <v>9358</v>
      </c>
      <c r="D2734" s="125" t="s">
        <v>13469</v>
      </c>
    </row>
    <row r="2735" spans="1:4" ht="13.5" x14ac:dyDescent="0.25">
      <c r="A2735" s="124" t="s">
        <v>3684</v>
      </c>
      <c r="B2735" s="124" t="s">
        <v>13470</v>
      </c>
      <c r="C2735" s="124" t="s">
        <v>9358</v>
      </c>
      <c r="D2735" s="125" t="s">
        <v>6445</v>
      </c>
    </row>
    <row r="2736" spans="1:4" ht="13.5" x14ac:dyDescent="0.25">
      <c r="A2736" s="124" t="s">
        <v>3686</v>
      </c>
      <c r="B2736" s="124" t="s">
        <v>13471</v>
      </c>
      <c r="C2736" s="124" t="s">
        <v>9358</v>
      </c>
      <c r="D2736" s="125" t="s">
        <v>8260</v>
      </c>
    </row>
    <row r="2737" spans="1:4" ht="13.5" x14ac:dyDescent="0.25">
      <c r="A2737" s="124" t="s">
        <v>3688</v>
      </c>
      <c r="B2737" s="124" t="s">
        <v>13472</v>
      </c>
      <c r="C2737" s="124" t="s">
        <v>9358</v>
      </c>
      <c r="D2737" s="125" t="s">
        <v>947</v>
      </c>
    </row>
    <row r="2738" spans="1:4" ht="13.5" x14ac:dyDescent="0.25">
      <c r="A2738" s="124" t="s">
        <v>3689</v>
      </c>
      <c r="B2738" s="124" t="s">
        <v>13473</v>
      </c>
      <c r="C2738" s="124" t="s">
        <v>9358</v>
      </c>
      <c r="D2738" s="125" t="s">
        <v>2447</v>
      </c>
    </row>
    <row r="2739" spans="1:4" ht="13.5" x14ac:dyDescent="0.25">
      <c r="A2739" s="124" t="s">
        <v>3691</v>
      </c>
      <c r="B2739" s="124" t="s">
        <v>13474</v>
      </c>
      <c r="C2739" s="124" t="s">
        <v>9358</v>
      </c>
      <c r="D2739" s="125" t="s">
        <v>13475</v>
      </c>
    </row>
    <row r="2740" spans="1:4" ht="13.5" x14ac:dyDescent="0.25">
      <c r="A2740" s="124" t="s">
        <v>3692</v>
      </c>
      <c r="B2740" s="124" t="s">
        <v>13476</v>
      </c>
      <c r="C2740" s="124" t="s">
        <v>9358</v>
      </c>
      <c r="D2740" s="125" t="s">
        <v>13477</v>
      </c>
    </row>
    <row r="2741" spans="1:4" ht="13.5" x14ac:dyDescent="0.25">
      <c r="A2741" s="124" t="s">
        <v>3693</v>
      </c>
      <c r="B2741" s="124" t="s">
        <v>13478</v>
      </c>
      <c r="C2741" s="124" t="s">
        <v>9358</v>
      </c>
      <c r="D2741" s="125" t="s">
        <v>13479</v>
      </c>
    </row>
    <row r="2742" spans="1:4" ht="13.5" x14ac:dyDescent="0.25">
      <c r="A2742" s="124" t="s">
        <v>3694</v>
      </c>
      <c r="B2742" s="124" t="s">
        <v>13480</v>
      </c>
      <c r="C2742" s="124" t="s">
        <v>9358</v>
      </c>
      <c r="D2742" s="125" t="s">
        <v>13481</v>
      </c>
    </row>
    <row r="2743" spans="1:4" ht="13.5" x14ac:dyDescent="0.25">
      <c r="A2743" s="124" t="s">
        <v>3695</v>
      </c>
      <c r="B2743" s="124" t="s">
        <v>13482</v>
      </c>
      <c r="C2743" s="124" t="s">
        <v>9358</v>
      </c>
      <c r="D2743" s="125" t="s">
        <v>13483</v>
      </c>
    </row>
    <row r="2744" spans="1:4" ht="13.5" x14ac:dyDescent="0.25">
      <c r="A2744" s="124" t="s">
        <v>3696</v>
      </c>
      <c r="B2744" s="124" t="s">
        <v>13484</v>
      </c>
      <c r="C2744" s="124" t="s">
        <v>9358</v>
      </c>
      <c r="D2744" s="125" t="s">
        <v>13485</v>
      </c>
    </row>
    <row r="2745" spans="1:4" ht="13.5" x14ac:dyDescent="0.25">
      <c r="A2745" s="124" t="s">
        <v>3697</v>
      </c>
      <c r="B2745" s="124" t="s">
        <v>13486</v>
      </c>
      <c r="C2745" s="124" t="s">
        <v>9358</v>
      </c>
      <c r="D2745" s="125" t="s">
        <v>13487</v>
      </c>
    </row>
    <row r="2746" spans="1:4" ht="13.5" x14ac:dyDescent="0.25">
      <c r="A2746" s="124" t="s">
        <v>3698</v>
      </c>
      <c r="B2746" s="124" t="s">
        <v>13488</v>
      </c>
      <c r="C2746" s="124" t="s">
        <v>9358</v>
      </c>
      <c r="D2746" s="125" t="s">
        <v>13489</v>
      </c>
    </row>
    <row r="2747" spans="1:4" ht="13.5" x14ac:dyDescent="0.25">
      <c r="A2747" s="124" t="s">
        <v>3699</v>
      </c>
      <c r="B2747" s="124" t="s">
        <v>13490</v>
      </c>
      <c r="C2747" s="124" t="s">
        <v>9358</v>
      </c>
      <c r="D2747" s="125" t="s">
        <v>13491</v>
      </c>
    </row>
    <row r="2748" spans="1:4" ht="13.5" x14ac:dyDescent="0.25">
      <c r="A2748" s="124" t="s">
        <v>3700</v>
      </c>
      <c r="B2748" s="124" t="s">
        <v>13492</v>
      </c>
      <c r="C2748" s="124" t="s">
        <v>9358</v>
      </c>
      <c r="D2748" s="125" t="s">
        <v>13493</v>
      </c>
    </row>
    <row r="2749" spans="1:4" ht="13.5" x14ac:dyDescent="0.25">
      <c r="A2749" s="124" t="s">
        <v>3701</v>
      </c>
      <c r="B2749" s="124" t="s">
        <v>13494</v>
      </c>
      <c r="C2749" s="124" t="s">
        <v>9358</v>
      </c>
      <c r="D2749" s="125" t="s">
        <v>13495</v>
      </c>
    </row>
    <row r="2750" spans="1:4" ht="13.5" x14ac:dyDescent="0.25">
      <c r="A2750" s="124" t="s">
        <v>3702</v>
      </c>
      <c r="B2750" s="124" t="s">
        <v>13496</v>
      </c>
      <c r="C2750" s="124" t="s">
        <v>9358</v>
      </c>
      <c r="D2750" s="125" t="s">
        <v>13497</v>
      </c>
    </row>
    <row r="2751" spans="1:4" ht="13.5" x14ac:dyDescent="0.25">
      <c r="A2751" s="124" t="s">
        <v>3703</v>
      </c>
      <c r="B2751" s="124" t="s">
        <v>13498</v>
      </c>
      <c r="C2751" s="124" t="s">
        <v>9358</v>
      </c>
      <c r="D2751" s="125" t="s">
        <v>13499</v>
      </c>
    </row>
    <row r="2752" spans="1:4" ht="13.5" x14ac:dyDescent="0.25">
      <c r="A2752" s="124" t="s">
        <v>3704</v>
      </c>
      <c r="B2752" s="124" t="s">
        <v>13500</v>
      </c>
      <c r="C2752" s="124" t="s">
        <v>9358</v>
      </c>
      <c r="D2752" s="125" t="s">
        <v>13501</v>
      </c>
    </row>
    <row r="2753" spans="1:4" ht="13.5" x14ac:dyDescent="0.25">
      <c r="A2753" s="124" t="s">
        <v>3705</v>
      </c>
      <c r="B2753" s="124" t="s">
        <v>13502</v>
      </c>
      <c r="C2753" s="124" t="s">
        <v>9358</v>
      </c>
      <c r="D2753" s="125" t="s">
        <v>4120</v>
      </c>
    </row>
    <row r="2754" spans="1:4" ht="13.5" x14ac:dyDescent="0.25">
      <c r="A2754" s="124" t="s">
        <v>3706</v>
      </c>
      <c r="B2754" s="124" t="s">
        <v>13503</v>
      </c>
      <c r="C2754" s="124" t="s">
        <v>9358</v>
      </c>
      <c r="D2754" s="125" t="s">
        <v>4966</v>
      </c>
    </row>
    <row r="2755" spans="1:4" ht="13.5" x14ac:dyDescent="0.25">
      <c r="A2755" s="124" t="s">
        <v>3708</v>
      </c>
      <c r="B2755" s="124" t="s">
        <v>13504</v>
      </c>
      <c r="C2755" s="124" t="s">
        <v>9358</v>
      </c>
      <c r="D2755" s="125" t="s">
        <v>13505</v>
      </c>
    </row>
    <row r="2756" spans="1:4" ht="13.5" x14ac:dyDescent="0.25">
      <c r="A2756" s="124" t="s">
        <v>3710</v>
      </c>
      <c r="B2756" s="124" t="s">
        <v>13506</v>
      </c>
      <c r="C2756" s="124" t="s">
        <v>9358</v>
      </c>
      <c r="D2756" s="125" t="s">
        <v>13505</v>
      </c>
    </row>
    <row r="2757" spans="1:4" ht="13.5" x14ac:dyDescent="0.25">
      <c r="A2757" s="124" t="s">
        <v>3711</v>
      </c>
      <c r="B2757" s="124" t="s">
        <v>13507</v>
      </c>
      <c r="C2757" s="124" t="s">
        <v>9358</v>
      </c>
      <c r="D2757" s="125" t="s">
        <v>13508</v>
      </c>
    </row>
    <row r="2758" spans="1:4" ht="13.5" x14ac:dyDescent="0.25">
      <c r="A2758" s="124" t="s">
        <v>3713</v>
      </c>
      <c r="B2758" s="124" t="s">
        <v>13509</v>
      </c>
      <c r="C2758" s="124" t="s">
        <v>9358</v>
      </c>
      <c r="D2758" s="125" t="s">
        <v>480</v>
      </c>
    </row>
    <row r="2759" spans="1:4" ht="13.5" x14ac:dyDescent="0.25">
      <c r="A2759" s="124" t="s">
        <v>3715</v>
      </c>
      <c r="B2759" s="124" t="s">
        <v>13510</v>
      </c>
      <c r="C2759" s="124" t="s">
        <v>9358</v>
      </c>
      <c r="D2759" s="125" t="s">
        <v>13511</v>
      </c>
    </row>
    <row r="2760" spans="1:4" ht="13.5" x14ac:dyDescent="0.25">
      <c r="A2760" s="124" t="s">
        <v>3717</v>
      </c>
      <c r="B2760" s="124" t="s">
        <v>13512</v>
      </c>
      <c r="C2760" s="124" t="s">
        <v>9358</v>
      </c>
      <c r="D2760" s="125" t="s">
        <v>13513</v>
      </c>
    </row>
    <row r="2761" spans="1:4" ht="13.5" x14ac:dyDescent="0.25">
      <c r="A2761" s="124" t="s">
        <v>3718</v>
      </c>
      <c r="B2761" s="124" t="s">
        <v>13514</v>
      </c>
      <c r="C2761" s="124" t="s">
        <v>9358</v>
      </c>
      <c r="D2761" s="125" t="s">
        <v>7464</v>
      </c>
    </row>
    <row r="2762" spans="1:4" ht="13.5" x14ac:dyDescent="0.25">
      <c r="A2762" s="124" t="s">
        <v>3719</v>
      </c>
      <c r="B2762" s="124" t="s">
        <v>13515</v>
      </c>
      <c r="C2762" s="124" t="s">
        <v>9358</v>
      </c>
      <c r="D2762" s="125" t="s">
        <v>5154</v>
      </c>
    </row>
    <row r="2763" spans="1:4" ht="13.5" x14ac:dyDescent="0.25">
      <c r="A2763" s="124" t="s">
        <v>3720</v>
      </c>
      <c r="B2763" s="124" t="s">
        <v>13516</v>
      </c>
      <c r="C2763" s="124" t="s">
        <v>9358</v>
      </c>
      <c r="D2763" s="125" t="s">
        <v>5154</v>
      </c>
    </row>
    <row r="2764" spans="1:4" ht="13.5" x14ac:dyDescent="0.25">
      <c r="A2764" s="124" t="s">
        <v>3721</v>
      </c>
      <c r="B2764" s="124" t="s">
        <v>13517</v>
      </c>
      <c r="C2764" s="124" t="s">
        <v>9358</v>
      </c>
      <c r="D2764" s="125" t="s">
        <v>13518</v>
      </c>
    </row>
    <row r="2765" spans="1:4" ht="13.5" x14ac:dyDescent="0.25">
      <c r="A2765" s="124" t="s">
        <v>3723</v>
      </c>
      <c r="B2765" s="124" t="s">
        <v>13519</v>
      </c>
      <c r="C2765" s="124" t="s">
        <v>9358</v>
      </c>
      <c r="D2765" s="125" t="s">
        <v>7542</v>
      </c>
    </row>
    <row r="2766" spans="1:4" ht="13.5" x14ac:dyDescent="0.25">
      <c r="A2766" s="124" t="s">
        <v>3725</v>
      </c>
      <c r="B2766" s="124" t="s">
        <v>13520</v>
      </c>
      <c r="C2766" s="124" t="s">
        <v>9358</v>
      </c>
      <c r="D2766" s="125" t="s">
        <v>13521</v>
      </c>
    </row>
    <row r="2767" spans="1:4" ht="13.5" x14ac:dyDescent="0.25">
      <c r="A2767" s="124" t="s">
        <v>3726</v>
      </c>
      <c r="B2767" s="124" t="s">
        <v>13522</v>
      </c>
      <c r="C2767" s="124" t="s">
        <v>9358</v>
      </c>
      <c r="D2767" s="125" t="s">
        <v>13523</v>
      </c>
    </row>
    <row r="2768" spans="1:4" ht="13.5" x14ac:dyDescent="0.25">
      <c r="A2768" s="124" t="s">
        <v>3728</v>
      </c>
      <c r="B2768" s="124" t="s">
        <v>13524</v>
      </c>
      <c r="C2768" s="124" t="s">
        <v>9358</v>
      </c>
      <c r="D2768" s="125" t="s">
        <v>8738</v>
      </c>
    </row>
    <row r="2769" spans="1:4" ht="13.5" x14ac:dyDescent="0.25">
      <c r="A2769" s="124" t="s">
        <v>3730</v>
      </c>
      <c r="B2769" s="124" t="s">
        <v>13525</v>
      </c>
      <c r="C2769" s="124" t="s">
        <v>9358</v>
      </c>
      <c r="D2769" s="125" t="s">
        <v>743</v>
      </c>
    </row>
    <row r="2770" spans="1:4" ht="13.5" x14ac:dyDescent="0.25">
      <c r="A2770" s="124" t="s">
        <v>3732</v>
      </c>
      <c r="B2770" s="124" t="s">
        <v>13526</v>
      </c>
      <c r="C2770" s="124" t="s">
        <v>9358</v>
      </c>
      <c r="D2770" s="125" t="s">
        <v>743</v>
      </c>
    </row>
    <row r="2771" spans="1:4" ht="13.5" x14ac:dyDescent="0.25">
      <c r="A2771" s="124" t="s">
        <v>3733</v>
      </c>
      <c r="B2771" s="124" t="s">
        <v>13527</v>
      </c>
      <c r="C2771" s="124" t="s">
        <v>9358</v>
      </c>
      <c r="D2771" s="125" t="s">
        <v>13528</v>
      </c>
    </row>
    <row r="2772" spans="1:4" ht="13.5" x14ac:dyDescent="0.25">
      <c r="A2772" s="124" t="s">
        <v>3734</v>
      </c>
      <c r="B2772" s="124" t="s">
        <v>13529</v>
      </c>
      <c r="C2772" s="124" t="s">
        <v>9358</v>
      </c>
      <c r="D2772" s="125" t="s">
        <v>13530</v>
      </c>
    </row>
    <row r="2773" spans="1:4" ht="13.5" x14ac:dyDescent="0.25">
      <c r="A2773" s="124" t="s">
        <v>3735</v>
      </c>
      <c r="B2773" s="124" t="s">
        <v>13531</v>
      </c>
      <c r="C2773" s="124" t="s">
        <v>9358</v>
      </c>
      <c r="D2773" s="125" t="s">
        <v>13532</v>
      </c>
    </row>
    <row r="2774" spans="1:4" ht="13.5" x14ac:dyDescent="0.25">
      <c r="A2774" s="124" t="s">
        <v>3737</v>
      </c>
      <c r="B2774" s="124" t="s">
        <v>13533</v>
      </c>
      <c r="C2774" s="124" t="s">
        <v>9358</v>
      </c>
      <c r="D2774" s="125" t="s">
        <v>9158</v>
      </c>
    </row>
    <row r="2775" spans="1:4" ht="13.5" x14ac:dyDescent="0.25">
      <c r="A2775" s="124" t="s">
        <v>3738</v>
      </c>
      <c r="B2775" s="124" t="s">
        <v>13534</v>
      </c>
      <c r="C2775" s="124" t="s">
        <v>9358</v>
      </c>
      <c r="D2775" s="125" t="s">
        <v>13535</v>
      </c>
    </row>
    <row r="2776" spans="1:4" ht="13.5" x14ac:dyDescent="0.25">
      <c r="A2776" s="124" t="s">
        <v>3739</v>
      </c>
      <c r="B2776" s="124" t="s">
        <v>13536</v>
      </c>
      <c r="C2776" s="124" t="s">
        <v>9358</v>
      </c>
      <c r="D2776" s="125" t="s">
        <v>13537</v>
      </c>
    </row>
    <row r="2777" spans="1:4" ht="13.5" x14ac:dyDescent="0.25">
      <c r="A2777" s="124" t="s">
        <v>3741</v>
      </c>
      <c r="B2777" s="124" t="s">
        <v>13538</v>
      </c>
      <c r="C2777" s="124" t="s">
        <v>9358</v>
      </c>
      <c r="D2777" s="125" t="s">
        <v>4673</v>
      </c>
    </row>
    <row r="2778" spans="1:4" ht="13.5" x14ac:dyDescent="0.25">
      <c r="A2778" s="124" t="s">
        <v>3743</v>
      </c>
      <c r="B2778" s="124" t="s">
        <v>13539</v>
      </c>
      <c r="C2778" s="124" t="s">
        <v>9358</v>
      </c>
      <c r="D2778" s="125" t="s">
        <v>3401</v>
      </c>
    </row>
    <row r="2779" spans="1:4" ht="13.5" x14ac:dyDescent="0.25">
      <c r="A2779" s="124" t="s">
        <v>3745</v>
      </c>
      <c r="B2779" s="124" t="s">
        <v>13540</v>
      </c>
      <c r="C2779" s="124" t="s">
        <v>9358</v>
      </c>
      <c r="D2779" s="125" t="s">
        <v>12796</v>
      </c>
    </row>
    <row r="2780" spans="1:4" ht="13.5" x14ac:dyDescent="0.25">
      <c r="A2780" s="124" t="s">
        <v>3746</v>
      </c>
      <c r="B2780" s="124" t="s">
        <v>13541</v>
      </c>
      <c r="C2780" s="124" t="s">
        <v>9358</v>
      </c>
      <c r="D2780" s="125" t="s">
        <v>2728</v>
      </c>
    </row>
    <row r="2781" spans="1:4" ht="13.5" x14ac:dyDescent="0.25">
      <c r="A2781" s="124" t="s">
        <v>3748</v>
      </c>
      <c r="B2781" s="124" t="s">
        <v>13542</v>
      </c>
      <c r="C2781" s="124" t="s">
        <v>9358</v>
      </c>
      <c r="D2781" s="125" t="s">
        <v>1034</v>
      </c>
    </row>
    <row r="2782" spans="1:4" ht="13.5" x14ac:dyDescent="0.25">
      <c r="A2782" s="124" t="s">
        <v>3750</v>
      </c>
      <c r="B2782" s="124" t="s">
        <v>13543</v>
      </c>
      <c r="C2782" s="124" t="s">
        <v>9358</v>
      </c>
      <c r="D2782" s="125" t="s">
        <v>4176</v>
      </c>
    </row>
    <row r="2783" spans="1:4" ht="13.5" x14ac:dyDescent="0.25">
      <c r="A2783" s="124" t="s">
        <v>3752</v>
      </c>
      <c r="B2783" s="124" t="s">
        <v>13544</v>
      </c>
      <c r="C2783" s="124" t="s">
        <v>9358</v>
      </c>
      <c r="D2783" s="125" t="s">
        <v>1392</v>
      </c>
    </row>
    <row r="2784" spans="1:4" ht="13.5" x14ac:dyDescent="0.25">
      <c r="A2784" s="124" t="s">
        <v>3753</v>
      </c>
      <c r="B2784" s="124" t="s">
        <v>13545</v>
      </c>
      <c r="C2784" s="124" t="s">
        <v>9358</v>
      </c>
      <c r="D2784" s="125" t="s">
        <v>7757</v>
      </c>
    </row>
    <row r="2785" spans="1:4" ht="13.5" x14ac:dyDescent="0.25">
      <c r="A2785" s="124" t="s">
        <v>3755</v>
      </c>
      <c r="B2785" s="124" t="s">
        <v>13546</v>
      </c>
      <c r="C2785" s="124" t="s">
        <v>9358</v>
      </c>
      <c r="D2785" s="125" t="s">
        <v>9234</v>
      </c>
    </row>
    <row r="2786" spans="1:4" ht="13.5" x14ac:dyDescent="0.25">
      <c r="A2786" s="124" t="s">
        <v>3757</v>
      </c>
      <c r="B2786" s="124" t="s">
        <v>13547</v>
      </c>
      <c r="C2786" s="124" t="s">
        <v>9358</v>
      </c>
      <c r="D2786" s="125" t="s">
        <v>5194</v>
      </c>
    </row>
    <row r="2787" spans="1:4" ht="13.5" x14ac:dyDescent="0.25">
      <c r="A2787" s="124" t="s">
        <v>3758</v>
      </c>
      <c r="B2787" s="124" t="s">
        <v>13548</v>
      </c>
      <c r="C2787" s="124" t="s">
        <v>9358</v>
      </c>
      <c r="D2787" s="125" t="s">
        <v>3954</v>
      </c>
    </row>
    <row r="2788" spans="1:4" ht="13.5" x14ac:dyDescent="0.25">
      <c r="A2788" s="124" t="s">
        <v>3760</v>
      </c>
      <c r="B2788" s="124" t="s">
        <v>13549</v>
      </c>
      <c r="C2788" s="124" t="s">
        <v>9358</v>
      </c>
      <c r="D2788" s="125" t="s">
        <v>13550</v>
      </c>
    </row>
    <row r="2789" spans="1:4" ht="13.5" x14ac:dyDescent="0.25">
      <c r="A2789" s="124" t="s">
        <v>3761</v>
      </c>
      <c r="B2789" s="124" t="s">
        <v>13551</v>
      </c>
      <c r="C2789" s="124" t="s">
        <v>9358</v>
      </c>
      <c r="D2789" s="125" t="s">
        <v>13552</v>
      </c>
    </row>
    <row r="2790" spans="1:4" ht="13.5" x14ac:dyDescent="0.25">
      <c r="A2790" s="124" t="s">
        <v>3762</v>
      </c>
      <c r="B2790" s="124" t="s">
        <v>13553</v>
      </c>
      <c r="C2790" s="124" t="s">
        <v>9358</v>
      </c>
      <c r="D2790" s="125" t="s">
        <v>13554</v>
      </c>
    </row>
    <row r="2791" spans="1:4" ht="13.5" x14ac:dyDescent="0.25">
      <c r="A2791" s="124" t="s">
        <v>3764</v>
      </c>
      <c r="B2791" s="124" t="s">
        <v>13555</v>
      </c>
      <c r="C2791" s="124" t="s">
        <v>9358</v>
      </c>
      <c r="D2791" s="125" t="s">
        <v>1906</v>
      </c>
    </row>
    <row r="2792" spans="1:4" ht="13.5" x14ac:dyDescent="0.25">
      <c r="A2792" s="124" t="s">
        <v>3765</v>
      </c>
      <c r="B2792" s="124" t="s">
        <v>13556</v>
      </c>
      <c r="C2792" s="124" t="s">
        <v>9358</v>
      </c>
      <c r="D2792" s="125" t="s">
        <v>4230</v>
      </c>
    </row>
    <row r="2793" spans="1:4" ht="13.5" x14ac:dyDescent="0.25">
      <c r="A2793" s="124" t="s">
        <v>3766</v>
      </c>
      <c r="B2793" s="124" t="s">
        <v>13557</v>
      </c>
      <c r="C2793" s="124" t="s">
        <v>9358</v>
      </c>
      <c r="D2793" s="125" t="s">
        <v>13558</v>
      </c>
    </row>
    <row r="2794" spans="1:4" ht="13.5" x14ac:dyDescent="0.25">
      <c r="A2794" s="124" t="s">
        <v>3767</v>
      </c>
      <c r="B2794" s="124" t="s">
        <v>13559</v>
      </c>
      <c r="C2794" s="124" t="s">
        <v>9358</v>
      </c>
      <c r="D2794" s="125" t="s">
        <v>13560</v>
      </c>
    </row>
    <row r="2795" spans="1:4" ht="13.5" x14ac:dyDescent="0.25">
      <c r="A2795" s="124" t="s">
        <v>3768</v>
      </c>
      <c r="B2795" s="124" t="s">
        <v>13561</v>
      </c>
      <c r="C2795" s="124" t="s">
        <v>9358</v>
      </c>
      <c r="D2795" s="125" t="s">
        <v>5044</v>
      </c>
    </row>
    <row r="2796" spans="1:4" ht="13.5" x14ac:dyDescent="0.25">
      <c r="A2796" s="124" t="s">
        <v>3769</v>
      </c>
      <c r="B2796" s="124" t="s">
        <v>13562</v>
      </c>
      <c r="C2796" s="124" t="s">
        <v>9358</v>
      </c>
      <c r="D2796" s="125" t="s">
        <v>13563</v>
      </c>
    </row>
    <row r="2797" spans="1:4" ht="13.5" x14ac:dyDescent="0.25">
      <c r="A2797" s="124" t="s">
        <v>3771</v>
      </c>
      <c r="B2797" s="124" t="s">
        <v>13564</v>
      </c>
      <c r="C2797" s="124" t="s">
        <v>9358</v>
      </c>
      <c r="D2797" s="125" t="s">
        <v>13565</v>
      </c>
    </row>
    <row r="2798" spans="1:4" ht="13.5" x14ac:dyDescent="0.25">
      <c r="A2798" s="124" t="s">
        <v>3773</v>
      </c>
      <c r="B2798" s="124" t="s">
        <v>13566</v>
      </c>
      <c r="C2798" s="124" t="s">
        <v>9358</v>
      </c>
      <c r="D2798" s="125" t="s">
        <v>9133</v>
      </c>
    </row>
    <row r="2799" spans="1:4" ht="13.5" x14ac:dyDescent="0.25">
      <c r="A2799" s="124" t="s">
        <v>3775</v>
      </c>
      <c r="B2799" s="124" t="s">
        <v>13567</v>
      </c>
      <c r="C2799" s="124" t="s">
        <v>9358</v>
      </c>
      <c r="D2799" s="125" t="s">
        <v>13568</v>
      </c>
    </row>
    <row r="2800" spans="1:4" ht="13.5" x14ac:dyDescent="0.25">
      <c r="A2800" s="124" t="s">
        <v>3776</v>
      </c>
      <c r="B2800" s="124" t="s">
        <v>13569</v>
      </c>
      <c r="C2800" s="124" t="s">
        <v>9358</v>
      </c>
      <c r="D2800" s="125" t="s">
        <v>13570</v>
      </c>
    </row>
    <row r="2801" spans="1:4" ht="13.5" x14ac:dyDescent="0.25">
      <c r="A2801" s="124" t="s">
        <v>3777</v>
      </c>
      <c r="B2801" s="124" t="s">
        <v>13571</v>
      </c>
      <c r="C2801" s="124" t="s">
        <v>9358</v>
      </c>
      <c r="D2801" s="125" t="s">
        <v>13572</v>
      </c>
    </row>
    <row r="2802" spans="1:4" ht="13.5" x14ac:dyDescent="0.25">
      <c r="A2802" s="124" t="s">
        <v>3779</v>
      </c>
      <c r="B2802" s="124" t="s">
        <v>13573</v>
      </c>
      <c r="C2802" s="124" t="s">
        <v>9358</v>
      </c>
      <c r="D2802" s="125" t="s">
        <v>13574</v>
      </c>
    </row>
    <row r="2803" spans="1:4" ht="13.5" x14ac:dyDescent="0.25">
      <c r="A2803" s="124" t="s">
        <v>3781</v>
      </c>
      <c r="B2803" s="124" t="s">
        <v>13575</v>
      </c>
      <c r="C2803" s="124" t="s">
        <v>9358</v>
      </c>
      <c r="D2803" s="125" t="s">
        <v>8730</v>
      </c>
    </row>
    <row r="2804" spans="1:4" ht="13.5" x14ac:dyDescent="0.25">
      <c r="A2804" s="124" t="s">
        <v>3782</v>
      </c>
      <c r="B2804" s="124" t="s">
        <v>13576</v>
      </c>
      <c r="C2804" s="124" t="s">
        <v>9358</v>
      </c>
      <c r="D2804" s="125" t="s">
        <v>13577</v>
      </c>
    </row>
    <row r="2805" spans="1:4" ht="13.5" x14ac:dyDescent="0.25">
      <c r="A2805" s="124" t="s">
        <v>3783</v>
      </c>
      <c r="B2805" s="124" t="s">
        <v>13578</v>
      </c>
      <c r="C2805" s="124" t="s">
        <v>9358</v>
      </c>
      <c r="D2805" s="125" t="s">
        <v>6715</v>
      </c>
    </row>
    <row r="2806" spans="1:4" ht="13.5" x14ac:dyDescent="0.25">
      <c r="A2806" s="124" t="s">
        <v>3784</v>
      </c>
      <c r="B2806" s="124" t="s">
        <v>13579</v>
      </c>
      <c r="C2806" s="124" t="s">
        <v>9358</v>
      </c>
      <c r="D2806" s="125" t="s">
        <v>8358</v>
      </c>
    </row>
    <row r="2807" spans="1:4" ht="13.5" x14ac:dyDescent="0.25">
      <c r="A2807" s="124" t="s">
        <v>3785</v>
      </c>
      <c r="B2807" s="124" t="s">
        <v>13580</v>
      </c>
      <c r="C2807" s="124" t="s">
        <v>9358</v>
      </c>
      <c r="D2807" s="125" t="s">
        <v>13581</v>
      </c>
    </row>
    <row r="2808" spans="1:4" ht="13.5" x14ac:dyDescent="0.25">
      <c r="A2808" s="124" t="s">
        <v>3786</v>
      </c>
      <c r="B2808" s="124" t="s">
        <v>13582</v>
      </c>
      <c r="C2808" s="124" t="s">
        <v>9358</v>
      </c>
      <c r="D2808" s="125" t="s">
        <v>13583</v>
      </c>
    </row>
    <row r="2809" spans="1:4" ht="13.5" x14ac:dyDescent="0.25">
      <c r="A2809" s="124" t="s">
        <v>3788</v>
      </c>
      <c r="B2809" s="124" t="s">
        <v>13584</v>
      </c>
      <c r="C2809" s="124" t="s">
        <v>9358</v>
      </c>
      <c r="D2809" s="125" t="s">
        <v>1882</v>
      </c>
    </row>
    <row r="2810" spans="1:4" ht="13.5" x14ac:dyDescent="0.25">
      <c r="A2810" s="124" t="s">
        <v>3789</v>
      </c>
      <c r="B2810" s="124" t="s">
        <v>13585</v>
      </c>
      <c r="C2810" s="124" t="s">
        <v>9358</v>
      </c>
      <c r="D2810" s="125" t="s">
        <v>8724</v>
      </c>
    </row>
    <row r="2811" spans="1:4" ht="13.5" x14ac:dyDescent="0.25">
      <c r="A2811" s="124" t="s">
        <v>3791</v>
      </c>
      <c r="B2811" s="124" t="s">
        <v>13586</v>
      </c>
      <c r="C2811" s="124" t="s">
        <v>9358</v>
      </c>
      <c r="D2811" s="125" t="s">
        <v>8840</v>
      </c>
    </row>
    <row r="2812" spans="1:4" ht="13.5" x14ac:dyDescent="0.25">
      <c r="A2812" s="124" t="s">
        <v>3792</v>
      </c>
      <c r="B2812" s="124" t="s">
        <v>13587</v>
      </c>
      <c r="C2812" s="124" t="s">
        <v>9358</v>
      </c>
      <c r="D2812" s="125" t="s">
        <v>9975</v>
      </c>
    </row>
    <row r="2813" spans="1:4" ht="13.5" x14ac:dyDescent="0.25">
      <c r="A2813" s="124" t="s">
        <v>3793</v>
      </c>
      <c r="B2813" s="124" t="s">
        <v>13588</v>
      </c>
      <c r="C2813" s="124" t="s">
        <v>9358</v>
      </c>
      <c r="D2813" s="125" t="s">
        <v>6667</v>
      </c>
    </row>
    <row r="2814" spans="1:4" ht="13.5" x14ac:dyDescent="0.25">
      <c r="A2814" s="124" t="s">
        <v>3794</v>
      </c>
      <c r="B2814" s="124" t="s">
        <v>13589</v>
      </c>
      <c r="C2814" s="124" t="s">
        <v>9358</v>
      </c>
      <c r="D2814" s="125" t="s">
        <v>13590</v>
      </c>
    </row>
    <row r="2815" spans="1:4" ht="13.5" x14ac:dyDescent="0.25">
      <c r="A2815" s="124" t="s">
        <v>3795</v>
      </c>
      <c r="B2815" s="124" t="s">
        <v>13591</v>
      </c>
      <c r="C2815" s="124" t="s">
        <v>9358</v>
      </c>
      <c r="D2815" s="125" t="s">
        <v>13592</v>
      </c>
    </row>
    <row r="2816" spans="1:4" ht="13.5" x14ac:dyDescent="0.25">
      <c r="A2816" s="124" t="s">
        <v>3797</v>
      </c>
      <c r="B2816" s="124" t="s">
        <v>13593</v>
      </c>
      <c r="C2816" s="124" t="s">
        <v>9358</v>
      </c>
      <c r="D2816" s="125" t="s">
        <v>13594</v>
      </c>
    </row>
    <row r="2817" spans="1:4" ht="13.5" x14ac:dyDescent="0.25">
      <c r="A2817" s="124" t="s">
        <v>3799</v>
      </c>
      <c r="B2817" s="124" t="s">
        <v>13595</v>
      </c>
      <c r="C2817" s="124" t="s">
        <v>9358</v>
      </c>
      <c r="D2817" s="125" t="s">
        <v>13596</v>
      </c>
    </row>
    <row r="2818" spans="1:4" ht="13.5" x14ac:dyDescent="0.25">
      <c r="A2818" s="124" t="s">
        <v>3800</v>
      </c>
      <c r="B2818" s="124" t="s">
        <v>13597</v>
      </c>
      <c r="C2818" s="124" t="s">
        <v>9358</v>
      </c>
      <c r="D2818" s="125" t="s">
        <v>7248</v>
      </c>
    </row>
    <row r="2819" spans="1:4" ht="13.5" x14ac:dyDescent="0.25">
      <c r="A2819" s="124" t="s">
        <v>3801</v>
      </c>
      <c r="B2819" s="124" t="s">
        <v>13598</v>
      </c>
      <c r="C2819" s="124" t="s">
        <v>9358</v>
      </c>
      <c r="D2819" s="125" t="s">
        <v>13599</v>
      </c>
    </row>
    <row r="2820" spans="1:4" ht="13.5" x14ac:dyDescent="0.25">
      <c r="A2820" s="124" t="s">
        <v>3803</v>
      </c>
      <c r="B2820" s="124" t="s">
        <v>13600</v>
      </c>
      <c r="C2820" s="124" t="s">
        <v>9358</v>
      </c>
      <c r="D2820" s="125" t="s">
        <v>4832</v>
      </c>
    </row>
    <row r="2821" spans="1:4" ht="13.5" x14ac:dyDescent="0.25">
      <c r="A2821" s="124" t="s">
        <v>3805</v>
      </c>
      <c r="B2821" s="124" t="s">
        <v>13601</v>
      </c>
      <c r="C2821" s="124" t="s">
        <v>9358</v>
      </c>
      <c r="D2821" s="125" t="s">
        <v>5194</v>
      </c>
    </row>
    <row r="2822" spans="1:4" ht="13.5" x14ac:dyDescent="0.25">
      <c r="A2822" s="124" t="s">
        <v>3807</v>
      </c>
      <c r="B2822" s="124" t="s">
        <v>13602</v>
      </c>
      <c r="C2822" s="124" t="s">
        <v>9358</v>
      </c>
      <c r="D2822" s="125" t="s">
        <v>6135</v>
      </c>
    </row>
    <row r="2823" spans="1:4" ht="13.5" x14ac:dyDescent="0.25">
      <c r="A2823" s="124" t="s">
        <v>3808</v>
      </c>
      <c r="B2823" s="124" t="s">
        <v>13603</v>
      </c>
      <c r="C2823" s="124" t="s">
        <v>9358</v>
      </c>
      <c r="D2823" s="125" t="s">
        <v>13604</v>
      </c>
    </row>
    <row r="2824" spans="1:4" ht="13.5" x14ac:dyDescent="0.25">
      <c r="A2824" s="124" t="s">
        <v>3810</v>
      </c>
      <c r="B2824" s="124" t="s">
        <v>13605</v>
      </c>
      <c r="C2824" s="124" t="s">
        <v>9358</v>
      </c>
      <c r="D2824" s="125" t="s">
        <v>8886</v>
      </c>
    </row>
    <row r="2825" spans="1:4" ht="13.5" x14ac:dyDescent="0.25">
      <c r="A2825" s="124" t="s">
        <v>3812</v>
      </c>
      <c r="B2825" s="124" t="s">
        <v>13606</v>
      </c>
      <c r="C2825" s="124" t="s">
        <v>9358</v>
      </c>
      <c r="D2825" s="125" t="s">
        <v>13607</v>
      </c>
    </row>
    <row r="2826" spans="1:4" ht="13.5" x14ac:dyDescent="0.25">
      <c r="A2826" s="124" t="s">
        <v>3814</v>
      </c>
      <c r="B2826" s="124" t="s">
        <v>13608</v>
      </c>
      <c r="C2826" s="124" t="s">
        <v>9358</v>
      </c>
      <c r="D2826" s="125" t="s">
        <v>4184</v>
      </c>
    </row>
    <row r="2827" spans="1:4" ht="13.5" x14ac:dyDescent="0.25">
      <c r="A2827" s="124" t="s">
        <v>3815</v>
      </c>
      <c r="B2827" s="124" t="s">
        <v>13609</v>
      </c>
      <c r="C2827" s="124" t="s">
        <v>9358</v>
      </c>
      <c r="D2827" s="125" t="s">
        <v>3665</v>
      </c>
    </row>
    <row r="2828" spans="1:4" ht="13.5" x14ac:dyDescent="0.25">
      <c r="A2828" s="124" t="s">
        <v>3817</v>
      </c>
      <c r="B2828" s="124" t="s">
        <v>13610</v>
      </c>
      <c r="C2828" s="124" t="s">
        <v>9358</v>
      </c>
      <c r="D2828" s="125" t="s">
        <v>8890</v>
      </c>
    </row>
    <row r="2829" spans="1:4" ht="13.5" x14ac:dyDescent="0.25">
      <c r="A2829" s="124" t="s">
        <v>3818</v>
      </c>
      <c r="B2829" s="124" t="s">
        <v>13611</v>
      </c>
      <c r="C2829" s="124" t="s">
        <v>9358</v>
      </c>
      <c r="D2829" s="125" t="s">
        <v>13612</v>
      </c>
    </row>
    <row r="2830" spans="1:4" ht="13.5" x14ac:dyDescent="0.25">
      <c r="A2830" s="124" t="s">
        <v>3820</v>
      </c>
      <c r="B2830" s="124" t="s">
        <v>13613</v>
      </c>
      <c r="C2830" s="124" t="s">
        <v>9358</v>
      </c>
      <c r="D2830" s="125" t="s">
        <v>1954</v>
      </c>
    </row>
    <row r="2831" spans="1:4" ht="13.5" x14ac:dyDescent="0.25">
      <c r="A2831" s="124" t="s">
        <v>3821</v>
      </c>
      <c r="B2831" s="124" t="s">
        <v>13614</v>
      </c>
      <c r="C2831" s="124" t="s">
        <v>9358</v>
      </c>
      <c r="D2831" s="125" t="s">
        <v>4215</v>
      </c>
    </row>
    <row r="2832" spans="1:4" ht="13.5" x14ac:dyDescent="0.25">
      <c r="A2832" s="124" t="s">
        <v>3823</v>
      </c>
      <c r="B2832" s="124" t="s">
        <v>13615</v>
      </c>
      <c r="C2832" s="124" t="s">
        <v>9358</v>
      </c>
      <c r="D2832" s="125" t="s">
        <v>1602</v>
      </c>
    </row>
    <row r="2833" spans="1:4" ht="13.5" x14ac:dyDescent="0.25">
      <c r="A2833" s="124" t="s">
        <v>3824</v>
      </c>
      <c r="B2833" s="124" t="s">
        <v>13616</v>
      </c>
      <c r="C2833" s="124" t="s">
        <v>9358</v>
      </c>
      <c r="D2833" s="125" t="s">
        <v>13617</v>
      </c>
    </row>
    <row r="2834" spans="1:4" ht="13.5" x14ac:dyDescent="0.25">
      <c r="A2834" s="124" t="s">
        <v>3825</v>
      </c>
      <c r="B2834" s="124" t="s">
        <v>13618</v>
      </c>
      <c r="C2834" s="124" t="s">
        <v>9358</v>
      </c>
      <c r="D2834" s="125" t="s">
        <v>8829</v>
      </c>
    </row>
    <row r="2835" spans="1:4" ht="13.5" x14ac:dyDescent="0.25">
      <c r="A2835" s="124" t="s">
        <v>3827</v>
      </c>
      <c r="B2835" s="124" t="s">
        <v>13619</v>
      </c>
      <c r="C2835" s="124" t="s">
        <v>9358</v>
      </c>
      <c r="D2835" s="125" t="s">
        <v>8262</v>
      </c>
    </row>
    <row r="2836" spans="1:4" ht="13.5" x14ac:dyDescent="0.25">
      <c r="A2836" s="124" t="s">
        <v>3828</v>
      </c>
      <c r="B2836" s="124" t="s">
        <v>13620</v>
      </c>
      <c r="C2836" s="124" t="s">
        <v>9358</v>
      </c>
      <c r="D2836" s="125" t="s">
        <v>13621</v>
      </c>
    </row>
    <row r="2837" spans="1:4" ht="13.5" x14ac:dyDescent="0.25">
      <c r="A2837" s="124" t="s">
        <v>3830</v>
      </c>
      <c r="B2837" s="124" t="s">
        <v>13622</v>
      </c>
      <c r="C2837" s="124" t="s">
        <v>9358</v>
      </c>
      <c r="D2837" s="125" t="s">
        <v>8716</v>
      </c>
    </row>
    <row r="2838" spans="1:4" ht="13.5" x14ac:dyDescent="0.25">
      <c r="A2838" s="124" t="s">
        <v>3832</v>
      </c>
      <c r="B2838" s="124" t="s">
        <v>13623</v>
      </c>
      <c r="C2838" s="124" t="s">
        <v>9358</v>
      </c>
      <c r="D2838" s="125" t="s">
        <v>13624</v>
      </c>
    </row>
    <row r="2839" spans="1:4" ht="13.5" x14ac:dyDescent="0.25">
      <c r="A2839" s="124" t="s">
        <v>3834</v>
      </c>
      <c r="B2839" s="124" t="s">
        <v>13625</v>
      </c>
      <c r="C2839" s="124" t="s">
        <v>9358</v>
      </c>
      <c r="D2839" s="125" t="s">
        <v>13626</v>
      </c>
    </row>
    <row r="2840" spans="1:4" ht="13.5" x14ac:dyDescent="0.25">
      <c r="A2840" s="124" t="s">
        <v>3835</v>
      </c>
      <c r="B2840" s="124" t="s">
        <v>13627</v>
      </c>
      <c r="C2840" s="124" t="s">
        <v>9358</v>
      </c>
      <c r="D2840" s="125" t="s">
        <v>13628</v>
      </c>
    </row>
    <row r="2841" spans="1:4" ht="13.5" x14ac:dyDescent="0.25">
      <c r="A2841" s="124" t="s">
        <v>3837</v>
      </c>
      <c r="B2841" s="124" t="s">
        <v>13629</v>
      </c>
      <c r="C2841" s="124" t="s">
        <v>9358</v>
      </c>
      <c r="D2841" s="125" t="s">
        <v>9188</v>
      </c>
    </row>
    <row r="2842" spans="1:4" ht="13.5" x14ac:dyDescent="0.25">
      <c r="A2842" s="124" t="s">
        <v>3838</v>
      </c>
      <c r="B2842" s="124" t="s">
        <v>13630</v>
      </c>
      <c r="C2842" s="124" t="s">
        <v>9358</v>
      </c>
      <c r="D2842" s="125" t="s">
        <v>13631</v>
      </c>
    </row>
    <row r="2843" spans="1:4" ht="13.5" x14ac:dyDescent="0.25">
      <c r="A2843" s="124" t="s">
        <v>3839</v>
      </c>
      <c r="B2843" s="124" t="s">
        <v>13632</v>
      </c>
      <c r="C2843" s="124" t="s">
        <v>9358</v>
      </c>
      <c r="D2843" s="125" t="s">
        <v>12247</v>
      </c>
    </row>
    <row r="2844" spans="1:4" ht="13.5" x14ac:dyDescent="0.25">
      <c r="A2844" s="124" t="s">
        <v>3840</v>
      </c>
      <c r="B2844" s="124" t="s">
        <v>13633</v>
      </c>
      <c r="C2844" s="124" t="s">
        <v>9358</v>
      </c>
      <c r="D2844" s="125" t="s">
        <v>13634</v>
      </c>
    </row>
    <row r="2845" spans="1:4" ht="13.5" x14ac:dyDescent="0.25">
      <c r="A2845" s="124" t="s">
        <v>3841</v>
      </c>
      <c r="B2845" s="124" t="s">
        <v>13635</v>
      </c>
      <c r="C2845" s="124" t="s">
        <v>9358</v>
      </c>
      <c r="D2845" s="125" t="s">
        <v>13636</v>
      </c>
    </row>
    <row r="2846" spans="1:4" ht="13.5" x14ac:dyDescent="0.25">
      <c r="A2846" s="124" t="s">
        <v>3842</v>
      </c>
      <c r="B2846" s="124" t="s">
        <v>13637</v>
      </c>
      <c r="C2846" s="124" t="s">
        <v>9358</v>
      </c>
      <c r="D2846" s="125" t="s">
        <v>4425</v>
      </c>
    </row>
    <row r="2847" spans="1:4" ht="13.5" x14ac:dyDescent="0.25">
      <c r="A2847" s="124" t="s">
        <v>3843</v>
      </c>
      <c r="B2847" s="124" t="s">
        <v>13638</v>
      </c>
      <c r="C2847" s="124" t="s">
        <v>9358</v>
      </c>
      <c r="D2847" s="125" t="s">
        <v>13639</v>
      </c>
    </row>
    <row r="2848" spans="1:4" ht="13.5" x14ac:dyDescent="0.25">
      <c r="A2848" s="124" t="s">
        <v>3845</v>
      </c>
      <c r="B2848" s="124" t="s">
        <v>13640</v>
      </c>
      <c r="C2848" s="124" t="s">
        <v>9358</v>
      </c>
      <c r="D2848" s="125" t="s">
        <v>824</v>
      </c>
    </row>
    <row r="2849" spans="1:4" ht="13.5" x14ac:dyDescent="0.25">
      <c r="A2849" s="124" t="s">
        <v>3847</v>
      </c>
      <c r="B2849" s="124" t="s">
        <v>13641</v>
      </c>
      <c r="C2849" s="124" t="s">
        <v>9358</v>
      </c>
      <c r="D2849" s="125" t="s">
        <v>10210</v>
      </c>
    </row>
    <row r="2850" spans="1:4" ht="13.5" x14ac:dyDescent="0.25">
      <c r="A2850" s="124" t="s">
        <v>3848</v>
      </c>
      <c r="B2850" s="124" t="s">
        <v>13642</v>
      </c>
      <c r="C2850" s="124" t="s">
        <v>9358</v>
      </c>
      <c r="D2850" s="125" t="s">
        <v>8903</v>
      </c>
    </row>
    <row r="2851" spans="1:4" ht="13.5" x14ac:dyDescent="0.25">
      <c r="A2851" s="124" t="s">
        <v>3849</v>
      </c>
      <c r="B2851" s="124" t="s">
        <v>13643</v>
      </c>
      <c r="C2851" s="124" t="s">
        <v>9358</v>
      </c>
      <c r="D2851" s="125" t="s">
        <v>3787</v>
      </c>
    </row>
    <row r="2852" spans="1:4" ht="13.5" x14ac:dyDescent="0.25">
      <c r="A2852" s="124" t="s">
        <v>3851</v>
      </c>
      <c r="B2852" s="124" t="s">
        <v>13644</v>
      </c>
      <c r="C2852" s="124" t="s">
        <v>9358</v>
      </c>
      <c r="D2852" s="125" t="s">
        <v>13645</v>
      </c>
    </row>
    <row r="2853" spans="1:4" ht="13.5" x14ac:dyDescent="0.25">
      <c r="A2853" s="124" t="s">
        <v>3852</v>
      </c>
      <c r="B2853" s="124" t="s">
        <v>13646</v>
      </c>
      <c r="C2853" s="124" t="s">
        <v>9358</v>
      </c>
      <c r="D2853" s="125" t="s">
        <v>8352</v>
      </c>
    </row>
    <row r="2854" spans="1:4" ht="13.5" x14ac:dyDescent="0.25">
      <c r="A2854" s="124" t="s">
        <v>3853</v>
      </c>
      <c r="B2854" s="124" t="s">
        <v>13647</v>
      </c>
      <c r="C2854" s="124" t="s">
        <v>9358</v>
      </c>
      <c r="D2854" s="125" t="s">
        <v>13648</v>
      </c>
    </row>
    <row r="2855" spans="1:4" ht="13.5" x14ac:dyDescent="0.25">
      <c r="A2855" s="124" t="s">
        <v>3854</v>
      </c>
      <c r="B2855" s="124" t="s">
        <v>13649</v>
      </c>
      <c r="C2855" s="124" t="s">
        <v>9358</v>
      </c>
      <c r="D2855" s="125" t="s">
        <v>5199</v>
      </c>
    </row>
    <row r="2856" spans="1:4" ht="13.5" x14ac:dyDescent="0.25">
      <c r="A2856" s="124" t="s">
        <v>3856</v>
      </c>
      <c r="B2856" s="124" t="s">
        <v>13650</v>
      </c>
      <c r="C2856" s="124" t="s">
        <v>9358</v>
      </c>
      <c r="D2856" s="125" t="s">
        <v>4263</v>
      </c>
    </row>
    <row r="2857" spans="1:4" ht="13.5" x14ac:dyDescent="0.25">
      <c r="A2857" s="124" t="s">
        <v>3858</v>
      </c>
      <c r="B2857" s="124" t="s">
        <v>13651</v>
      </c>
      <c r="C2857" s="124" t="s">
        <v>9358</v>
      </c>
      <c r="D2857" s="125" t="s">
        <v>13652</v>
      </c>
    </row>
    <row r="2858" spans="1:4" ht="13.5" x14ac:dyDescent="0.25">
      <c r="A2858" s="124" t="s">
        <v>3860</v>
      </c>
      <c r="B2858" s="124" t="s">
        <v>13653</v>
      </c>
      <c r="C2858" s="124" t="s">
        <v>9358</v>
      </c>
      <c r="D2858" s="125" t="s">
        <v>13654</v>
      </c>
    </row>
    <row r="2859" spans="1:4" ht="13.5" x14ac:dyDescent="0.25">
      <c r="A2859" s="124" t="s">
        <v>3861</v>
      </c>
      <c r="B2859" s="124" t="s">
        <v>13655</v>
      </c>
      <c r="C2859" s="124" t="s">
        <v>9358</v>
      </c>
      <c r="D2859" s="125" t="s">
        <v>13656</v>
      </c>
    </row>
    <row r="2860" spans="1:4" ht="13.5" x14ac:dyDescent="0.25">
      <c r="A2860" s="124" t="s">
        <v>3863</v>
      </c>
      <c r="B2860" s="124" t="s">
        <v>13657</v>
      </c>
      <c r="C2860" s="124" t="s">
        <v>9358</v>
      </c>
      <c r="D2860" s="125" t="s">
        <v>7194</v>
      </c>
    </row>
    <row r="2861" spans="1:4" ht="13.5" x14ac:dyDescent="0.25">
      <c r="A2861" s="124" t="s">
        <v>3864</v>
      </c>
      <c r="B2861" s="124" t="s">
        <v>13658</v>
      </c>
      <c r="C2861" s="124" t="s">
        <v>9358</v>
      </c>
      <c r="D2861" s="125" t="s">
        <v>13659</v>
      </c>
    </row>
    <row r="2862" spans="1:4" ht="13.5" x14ac:dyDescent="0.25">
      <c r="A2862" s="124" t="s">
        <v>3865</v>
      </c>
      <c r="B2862" s="124" t="s">
        <v>13660</v>
      </c>
      <c r="C2862" s="124" t="s">
        <v>9358</v>
      </c>
      <c r="D2862" s="125" t="s">
        <v>6910</v>
      </c>
    </row>
    <row r="2863" spans="1:4" ht="13.5" x14ac:dyDescent="0.25">
      <c r="A2863" s="124" t="s">
        <v>3866</v>
      </c>
      <c r="B2863" s="124" t="s">
        <v>13661</v>
      </c>
      <c r="C2863" s="124" t="s">
        <v>9358</v>
      </c>
      <c r="D2863" s="125" t="s">
        <v>13662</v>
      </c>
    </row>
    <row r="2864" spans="1:4" ht="13.5" x14ac:dyDescent="0.25">
      <c r="A2864" s="124" t="s">
        <v>3867</v>
      </c>
      <c r="B2864" s="124" t="s">
        <v>13663</v>
      </c>
      <c r="C2864" s="124" t="s">
        <v>9358</v>
      </c>
      <c r="D2864" s="125" t="s">
        <v>13664</v>
      </c>
    </row>
    <row r="2865" spans="1:4" ht="13.5" x14ac:dyDescent="0.25">
      <c r="A2865" s="124" t="s">
        <v>3869</v>
      </c>
      <c r="B2865" s="124" t="s">
        <v>13665</v>
      </c>
      <c r="C2865" s="124" t="s">
        <v>9358</v>
      </c>
      <c r="D2865" s="125" t="s">
        <v>8416</v>
      </c>
    </row>
    <row r="2866" spans="1:4" ht="13.5" x14ac:dyDescent="0.25">
      <c r="A2866" s="124" t="s">
        <v>3871</v>
      </c>
      <c r="B2866" s="124" t="s">
        <v>13666</v>
      </c>
      <c r="C2866" s="124" t="s">
        <v>9358</v>
      </c>
      <c r="D2866" s="125" t="s">
        <v>8641</v>
      </c>
    </row>
    <row r="2867" spans="1:4" ht="13.5" x14ac:dyDescent="0.25">
      <c r="A2867" s="124" t="s">
        <v>3872</v>
      </c>
      <c r="B2867" s="124" t="s">
        <v>13667</v>
      </c>
      <c r="C2867" s="124" t="s">
        <v>9358</v>
      </c>
      <c r="D2867" s="125" t="s">
        <v>5536</v>
      </c>
    </row>
    <row r="2868" spans="1:4" ht="13.5" x14ac:dyDescent="0.25">
      <c r="A2868" s="124" t="s">
        <v>3873</v>
      </c>
      <c r="B2868" s="124" t="s">
        <v>13668</v>
      </c>
      <c r="C2868" s="124" t="s">
        <v>9358</v>
      </c>
      <c r="D2868" s="125" t="s">
        <v>8932</v>
      </c>
    </row>
    <row r="2869" spans="1:4" ht="13.5" x14ac:dyDescent="0.25">
      <c r="A2869" s="124" t="s">
        <v>3874</v>
      </c>
      <c r="B2869" s="124" t="s">
        <v>13669</v>
      </c>
      <c r="C2869" s="124" t="s">
        <v>9358</v>
      </c>
      <c r="D2869" s="125" t="s">
        <v>13670</v>
      </c>
    </row>
    <row r="2870" spans="1:4" ht="13.5" x14ac:dyDescent="0.25">
      <c r="A2870" s="124" t="s">
        <v>3875</v>
      </c>
      <c r="B2870" s="124" t="s">
        <v>13671</v>
      </c>
      <c r="C2870" s="124" t="s">
        <v>9358</v>
      </c>
      <c r="D2870" s="125" t="s">
        <v>13672</v>
      </c>
    </row>
    <row r="2871" spans="1:4" ht="13.5" x14ac:dyDescent="0.25">
      <c r="A2871" s="124" t="s">
        <v>3877</v>
      </c>
      <c r="B2871" s="124" t="s">
        <v>13673</v>
      </c>
      <c r="C2871" s="124" t="s">
        <v>9358</v>
      </c>
      <c r="D2871" s="125" t="s">
        <v>3379</v>
      </c>
    </row>
    <row r="2872" spans="1:4" ht="13.5" x14ac:dyDescent="0.25">
      <c r="A2872" s="124" t="s">
        <v>3878</v>
      </c>
      <c r="B2872" s="124" t="s">
        <v>13674</v>
      </c>
      <c r="C2872" s="124" t="s">
        <v>9358</v>
      </c>
      <c r="D2872" s="125" t="s">
        <v>8421</v>
      </c>
    </row>
    <row r="2873" spans="1:4" ht="13.5" x14ac:dyDescent="0.25">
      <c r="A2873" s="124" t="s">
        <v>3880</v>
      </c>
      <c r="B2873" s="124" t="s">
        <v>13675</v>
      </c>
      <c r="C2873" s="124" t="s">
        <v>9358</v>
      </c>
      <c r="D2873" s="125" t="s">
        <v>13428</v>
      </c>
    </row>
    <row r="2874" spans="1:4" ht="13.5" x14ac:dyDescent="0.25">
      <c r="A2874" s="124" t="s">
        <v>3882</v>
      </c>
      <c r="B2874" s="124" t="s">
        <v>13676</v>
      </c>
      <c r="C2874" s="124" t="s">
        <v>9358</v>
      </c>
      <c r="D2874" s="125" t="s">
        <v>3383</v>
      </c>
    </row>
    <row r="2875" spans="1:4" ht="13.5" x14ac:dyDescent="0.25">
      <c r="A2875" s="124" t="s">
        <v>3883</v>
      </c>
      <c r="B2875" s="124" t="s">
        <v>13677</v>
      </c>
      <c r="C2875" s="124" t="s">
        <v>9358</v>
      </c>
      <c r="D2875" s="125" t="s">
        <v>13678</v>
      </c>
    </row>
    <row r="2876" spans="1:4" ht="13.5" x14ac:dyDescent="0.25">
      <c r="A2876" s="124" t="s">
        <v>3884</v>
      </c>
      <c r="B2876" s="124" t="s">
        <v>13679</v>
      </c>
      <c r="C2876" s="124" t="s">
        <v>9358</v>
      </c>
      <c r="D2876" s="125" t="s">
        <v>8551</v>
      </c>
    </row>
    <row r="2877" spans="1:4" ht="13.5" x14ac:dyDescent="0.25">
      <c r="A2877" s="124" t="s">
        <v>3885</v>
      </c>
      <c r="B2877" s="124" t="s">
        <v>13680</v>
      </c>
      <c r="C2877" s="124" t="s">
        <v>9358</v>
      </c>
      <c r="D2877" s="125" t="s">
        <v>13681</v>
      </c>
    </row>
    <row r="2878" spans="1:4" ht="13.5" x14ac:dyDescent="0.25">
      <c r="A2878" s="124" t="s">
        <v>3886</v>
      </c>
      <c r="B2878" s="124" t="s">
        <v>13682</v>
      </c>
      <c r="C2878" s="124" t="s">
        <v>9358</v>
      </c>
      <c r="D2878" s="125" t="s">
        <v>9051</v>
      </c>
    </row>
    <row r="2879" spans="1:4" ht="13.5" x14ac:dyDescent="0.25">
      <c r="A2879" s="124" t="s">
        <v>3887</v>
      </c>
      <c r="B2879" s="124" t="s">
        <v>13683</v>
      </c>
      <c r="C2879" s="124" t="s">
        <v>9358</v>
      </c>
      <c r="D2879" s="125" t="s">
        <v>13684</v>
      </c>
    </row>
    <row r="2880" spans="1:4" ht="13.5" x14ac:dyDescent="0.25">
      <c r="A2880" s="124" t="s">
        <v>3888</v>
      </c>
      <c r="B2880" s="124" t="s">
        <v>13685</v>
      </c>
      <c r="C2880" s="124" t="s">
        <v>9358</v>
      </c>
      <c r="D2880" s="125" t="s">
        <v>5588</v>
      </c>
    </row>
    <row r="2881" spans="1:4" ht="13.5" x14ac:dyDescent="0.25">
      <c r="A2881" s="124" t="s">
        <v>3890</v>
      </c>
      <c r="B2881" s="124" t="s">
        <v>13686</v>
      </c>
      <c r="C2881" s="124" t="s">
        <v>9358</v>
      </c>
      <c r="D2881" s="125" t="s">
        <v>8318</v>
      </c>
    </row>
    <row r="2882" spans="1:4" ht="13.5" x14ac:dyDescent="0.25">
      <c r="A2882" s="124" t="s">
        <v>3891</v>
      </c>
      <c r="B2882" s="124" t="s">
        <v>13687</v>
      </c>
      <c r="C2882" s="124" t="s">
        <v>9358</v>
      </c>
      <c r="D2882" s="125" t="s">
        <v>2310</v>
      </c>
    </row>
    <row r="2883" spans="1:4" ht="13.5" x14ac:dyDescent="0.25">
      <c r="A2883" s="124" t="s">
        <v>3893</v>
      </c>
      <c r="B2883" s="124" t="s">
        <v>13688</v>
      </c>
      <c r="C2883" s="124" t="s">
        <v>9358</v>
      </c>
      <c r="D2883" s="125" t="s">
        <v>9823</v>
      </c>
    </row>
    <row r="2884" spans="1:4" ht="13.5" x14ac:dyDescent="0.25">
      <c r="A2884" s="124" t="s">
        <v>3894</v>
      </c>
      <c r="B2884" s="124" t="s">
        <v>13689</v>
      </c>
      <c r="C2884" s="124" t="s">
        <v>9358</v>
      </c>
      <c r="D2884" s="125" t="s">
        <v>13690</v>
      </c>
    </row>
    <row r="2885" spans="1:4" ht="13.5" x14ac:dyDescent="0.25">
      <c r="A2885" s="124" t="s">
        <v>3895</v>
      </c>
      <c r="B2885" s="124" t="s">
        <v>13691</v>
      </c>
      <c r="C2885" s="124" t="s">
        <v>9358</v>
      </c>
      <c r="D2885" s="125" t="s">
        <v>13692</v>
      </c>
    </row>
    <row r="2886" spans="1:4" ht="13.5" x14ac:dyDescent="0.25">
      <c r="A2886" s="124" t="s">
        <v>3897</v>
      </c>
      <c r="B2886" s="124" t="s">
        <v>13693</v>
      </c>
      <c r="C2886" s="124" t="s">
        <v>9358</v>
      </c>
      <c r="D2886" s="125" t="s">
        <v>13694</v>
      </c>
    </row>
    <row r="2887" spans="1:4" ht="13.5" x14ac:dyDescent="0.25">
      <c r="A2887" s="124" t="s">
        <v>3898</v>
      </c>
      <c r="B2887" s="124" t="s">
        <v>13695</v>
      </c>
      <c r="C2887" s="124" t="s">
        <v>9358</v>
      </c>
      <c r="D2887" s="125" t="s">
        <v>8421</v>
      </c>
    </row>
    <row r="2888" spans="1:4" ht="13.5" x14ac:dyDescent="0.25">
      <c r="A2888" s="124" t="s">
        <v>3899</v>
      </c>
      <c r="B2888" s="124" t="s">
        <v>13696</v>
      </c>
      <c r="C2888" s="124" t="s">
        <v>9358</v>
      </c>
      <c r="D2888" s="125" t="s">
        <v>13697</v>
      </c>
    </row>
    <row r="2889" spans="1:4" ht="13.5" x14ac:dyDescent="0.25">
      <c r="A2889" s="124" t="s">
        <v>3901</v>
      </c>
      <c r="B2889" s="124" t="s">
        <v>13698</v>
      </c>
      <c r="C2889" s="124" t="s">
        <v>9358</v>
      </c>
      <c r="D2889" s="125" t="s">
        <v>13699</v>
      </c>
    </row>
    <row r="2890" spans="1:4" ht="13.5" x14ac:dyDescent="0.25">
      <c r="A2890" s="124" t="s">
        <v>3902</v>
      </c>
      <c r="B2890" s="124" t="s">
        <v>13700</v>
      </c>
      <c r="C2890" s="124" t="s">
        <v>9358</v>
      </c>
      <c r="D2890" s="125" t="s">
        <v>13701</v>
      </c>
    </row>
    <row r="2891" spans="1:4" ht="13.5" x14ac:dyDescent="0.25">
      <c r="A2891" s="124" t="s">
        <v>3903</v>
      </c>
      <c r="B2891" s="124" t="s">
        <v>13702</v>
      </c>
      <c r="C2891" s="124" t="s">
        <v>9358</v>
      </c>
      <c r="D2891" s="125" t="s">
        <v>13703</v>
      </c>
    </row>
    <row r="2892" spans="1:4" ht="13.5" x14ac:dyDescent="0.25">
      <c r="A2892" s="124" t="s">
        <v>3904</v>
      </c>
      <c r="B2892" s="124" t="s">
        <v>13704</v>
      </c>
      <c r="C2892" s="124" t="s">
        <v>9358</v>
      </c>
      <c r="D2892" s="125" t="s">
        <v>13705</v>
      </c>
    </row>
    <row r="2893" spans="1:4" ht="13.5" x14ac:dyDescent="0.25">
      <c r="A2893" s="124" t="s">
        <v>3905</v>
      </c>
      <c r="B2893" s="124" t="s">
        <v>13706</v>
      </c>
      <c r="C2893" s="124" t="s">
        <v>9358</v>
      </c>
      <c r="D2893" s="125" t="s">
        <v>6644</v>
      </c>
    </row>
    <row r="2894" spans="1:4" ht="13.5" x14ac:dyDescent="0.25">
      <c r="A2894" s="124" t="s">
        <v>3906</v>
      </c>
      <c r="B2894" s="124" t="s">
        <v>13707</v>
      </c>
      <c r="C2894" s="124" t="s">
        <v>9358</v>
      </c>
      <c r="D2894" s="125" t="s">
        <v>13708</v>
      </c>
    </row>
    <row r="2895" spans="1:4" ht="13.5" x14ac:dyDescent="0.25">
      <c r="A2895" s="124" t="s">
        <v>3908</v>
      </c>
      <c r="B2895" s="124" t="s">
        <v>13709</v>
      </c>
      <c r="C2895" s="124" t="s">
        <v>9358</v>
      </c>
      <c r="D2895" s="125" t="s">
        <v>9865</v>
      </c>
    </row>
    <row r="2896" spans="1:4" ht="13.5" x14ac:dyDescent="0.25">
      <c r="A2896" s="124" t="s">
        <v>3909</v>
      </c>
      <c r="B2896" s="124" t="s">
        <v>13710</v>
      </c>
      <c r="C2896" s="124" t="s">
        <v>9358</v>
      </c>
      <c r="D2896" s="125" t="s">
        <v>13711</v>
      </c>
    </row>
    <row r="2897" spans="1:4" ht="13.5" x14ac:dyDescent="0.25">
      <c r="A2897" s="124" t="s">
        <v>3910</v>
      </c>
      <c r="B2897" s="124" t="s">
        <v>13712</v>
      </c>
      <c r="C2897" s="124" t="s">
        <v>9358</v>
      </c>
      <c r="D2897" s="125" t="s">
        <v>13713</v>
      </c>
    </row>
    <row r="2898" spans="1:4" ht="13.5" x14ac:dyDescent="0.25">
      <c r="A2898" s="124" t="s">
        <v>3911</v>
      </c>
      <c r="B2898" s="124" t="s">
        <v>13714</v>
      </c>
      <c r="C2898" s="124" t="s">
        <v>9358</v>
      </c>
      <c r="D2898" s="125" t="s">
        <v>4725</v>
      </c>
    </row>
    <row r="2899" spans="1:4" ht="13.5" x14ac:dyDescent="0.25">
      <c r="A2899" s="124" t="s">
        <v>3912</v>
      </c>
      <c r="B2899" s="124" t="s">
        <v>13715</v>
      </c>
      <c r="C2899" s="124" t="s">
        <v>9358</v>
      </c>
      <c r="D2899" s="125" t="s">
        <v>13716</v>
      </c>
    </row>
    <row r="2900" spans="1:4" ht="13.5" x14ac:dyDescent="0.25">
      <c r="A2900" s="124" t="s">
        <v>3914</v>
      </c>
      <c r="B2900" s="124" t="s">
        <v>13717</v>
      </c>
      <c r="C2900" s="124" t="s">
        <v>9358</v>
      </c>
      <c r="D2900" s="125" t="s">
        <v>2920</v>
      </c>
    </row>
    <row r="2901" spans="1:4" ht="13.5" x14ac:dyDescent="0.25">
      <c r="A2901" s="124" t="s">
        <v>3915</v>
      </c>
      <c r="B2901" s="124" t="s">
        <v>13718</v>
      </c>
      <c r="C2901" s="124" t="s">
        <v>9358</v>
      </c>
      <c r="D2901" s="125" t="s">
        <v>13719</v>
      </c>
    </row>
    <row r="2902" spans="1:4" ht="13.5" x14ac:dyDescent="0.25">
      <c r="A2902" s="124" t="s">
        <v>3916</v>
      </c>
      <c r="B2902" s="124" t="s">
        <v>13720</v>
      </c>
      <c r="C2902" s="124" t="s">
        <v>9358</v>
      </c>
      <c r="D2902" s="125" t="s">
        <v>1247</v>
      </c>
    </row>
    <row r="2903" spans="1:4" ht="13.5" x14ac:dyDescent="0.25">
      <c r="A2903" s="124" t="s">
        <v>3918</v>
      </c>
      <c r="B2903" s="124" t="s">
        <v>13721</v>
      </c>
      <c r="C2903" s="124" t="s">
        <v>9358</v>
      </c>
      <c r="D2903" s="125" t="s">
        <v>8318</v>
      </c>
    </row>
    <row r="2904" spans="1:4" ht="13.5" x14ac:dyDescent="0.25">
      <c r="A2904" s="124" t="s">
        <v>3919</v>
      </c>
      <c r="B2904" s="124" t="s">
        <v>13722</v>
      </c>
      <c r="C2904" s="124" t="s">
        <v>9358</v>
      </c>
      <c r="D2904" s="125" t="s">
        <v>6427</v>
      </c>
    </row>
    <row r="2905" spans="1:4" ht="13.5" x14ac:dyDescent="0.25">
      <c r="A2905" s="124" t="s">
        <v>3921</v>
      </c>
      <c r="B2905" s="124" t="s">
        <v>13723</v>
      </c>
      <c r="C2905" s="124" t="s">
        <v>9358</v>
      </c>
      <c r="D2905" s="125" t="s">
        <v>13310</v>
      </c>
    </row>
    <row r="2906" spans="1:4" ht="13.5" x14ac:dyDescent="0.25">
      <c r="A2906" s="124" t="s">
        <v>3923</v>
      </c>
      <c r="B2906" s="124" t="s">
        <v>13724</v>
      </c>
      <c r="C2906" s="124" t="s">
        <v>9358</v>
      </c>
      <c r="D2906" s="125" t="s">
        <v>8975</v>
      </c>
    </row>
    <row r="2907" spans="1:4" ht="13.5" x14ac:dyDescent="0.25">
      <c r="A2907" s="124" t="s">
        <v>3924</v>
      </c>
      <c r="B2907" s="124" t="s">
        <v>13725</v>
      </c>
      <c r="C2907" s="124" t="s">
        <v>9358</v>
      </c>
      <c r="D2907" s="125" t="s">
        <v>13413</v>
      </c>
    </row>
    <row r="2908" spans="1:4" ht="13.5" x14ac:dyDescent="0.25">
      <c r="A2908" s="124" t="s">
        <v>3925</v>
      </c>
      <c r="B2908" s="124" t="s">
        <v>13726</v>
      </c>
      <c r="C2908" s="124" t="s">
        <v>9358</v>
      </c>
      <c r="D2908" s="125" t="s">
        <v>13727</v>
      </c>
    </row>
    <row r="2909" spans="1:4" ht="13.5" x14ac:dyDescent="0.25">
      <c r="A2909" s="124" t="s">
        <v>3926</v>
      </c>
      <c r="B2909" s="124" t="s">
        <v>13728</v>
      </c>
      <c r="C2909" s="124" t="s">
        <v>9358</v>
      </c>
      <c r="D2909" s="125" t="s">
        <v>13729</v>
      </c>
    </row>
    <row r="2910" spans="1:4" ht="13.5" x14ac:dyDescent="0.25">
      <c r="A2910" s="124" t="s">
        <v>3927</v>
      </c>
      <c r="B2910" s="124" t="s">
        <v>13730</v>
      </c>
      <c r="C2910" s="124" t="s">
        <v>9358</v>
      </c>
      <c r="D2910" s="125" t="s">
        <v>4641</v>
      </c>
    </row>
    <row r="2911" spans="1:4" ht="13.5" x14ac:dyDescent="0.25">
      <c r="A2911" s="124" t="s">
        <v>3928</v>
      </c>
      <c r="B2911" s="124" t="s">
        <v>13731</v>
      </c>
      <c r="C2911" s="124" t="s">
        <v>9358</v>
      </c>
      <c r="D2911" s="125" t="s">
        <v>10476</v>
      </c>
    </row>
    <row r="2912" spans="1:4" ht="13.5" x14ac:dyDescent="0.25">
      <c r="A2912" s="124" t="s">
        <v>3930</v>
      </c>
      <c r="B2912" s="124" t="s">
        <v>13732</v>
      </c>
      <c r="C2912" s="124" t="s">
        <v>9358</v>
      </c>
      <c r="D2912" s="125" t="s">
        <v>13733</v>
      </c>
    </row>
    <row r="2913" spans="1:4" ht="13.5" x14ac:dyDescent="0.25">
      <c r="A2913" s="124" t="s">
        <v>3932</v>
      </c>
      <c r="B2913" s="124" t="s">
        <v>13734</v>
      </c>
      <c r="C2913" s="124" t="s">
        <v>9358</v>
      </c>
      <c r="D2913" s="125" t="s">
        <v>6455</v>
      </c>
    </row>
    <row r="2914" spans="1:4" ht="13.5" x14ac:dyDescent="0.25">
      <c r="A2914" s="124" t="s">
        <v>3933</v>
      </c>
      <c r="B2914" s="124" t="s">
        <v>13735</v>
      </c>
      <c r="C2914" s="124" t="s">
        <v>9358</v>
      </c>
      <c r="D2914" s="125" t="s">
        <v>9122</v>
      </c>
    </row>
    <row r="2915" spans="1:4" ht="13.5" x14ac:dyDescent="0.25">
      <c r="A2915" s="124" t="s">
        <v>3935</v>
      </c>
      <c r="B2915" s="124" t="s">
        <v>13736</v>
      </c>
      <c r="C2915" s="124" t="s">
        <v>9358</v>
      </c>
      <c r="D2915" s="125" t="s">
        <v>3429</v>
      </c>
    </row>
    <row r="2916" spans="1:4" ht="13.5" x14ac:dyDescent="0.25">
      <c r="A2916" s="124" t="s">
        <v>3937</v>
      </c>
      <c r="B2916" s="124" t="s">
        <v>13737</v>
      </c>
      <c r="C2916" s="124" t="s">
        <v>9358</v>
      </c>
      <c r="D2916" s="125" t="s">
        <v>13738</v>
      </c>
    </row>
    <row r="2917" spans="1:4" ht="13.5" x14ac:dyDescent="0.25">
      <c r="A2917" s="124" t="s">
        <v>3938</v>
      </c>
      <c r="B2917" s="124" t="s">
        <v>13739</v>
      </c>
      <c r="C2917" s="124" t="s">
        <v>9358</v>
      </c>
      <c r="D2917" s="125" t="s">
        <v>1562</v>
      </c>
    </row>
    <row r="2918" spans="1:4" ht="13.5" x14ac:dyDescent="0.25">
      <c r="A2918" s="124" t="s">
        <v>3939</v>
      </c>
      <c r="B2918" s="124" t="s">
        <v>13740</v>
      </c>
      <c r="C2918" s="124" t="s">
        <v>9358</v>
      </c>
      <c r="D2918" s="125" t="s">
        <v>13741</v>
      </c>
    </row>
    <row r="2919" spans="1:4" ht="13.5" x14ac:dyDescent="0.25">
      <c r="A2919" s="124" t="s">
        <v>3940</v>
      </c>
      <c r="B2919" s="124" t="s">
        <v>13742</v>
      </c>
      <c r="C2919" s="124" t="s">
        <v>9358</v>
      </c>
      <c r="D2919" s="125" t="s">
        <v>5175</v>
      </c>
    </row>
    <row r="2920" spans="1:4" ht="13.5" x14ac:dyDescent="0.25">
      <c r="A2920" s="124" t="s">
        <v>3941</v>
      </c>
      <c r="B2920" s="124" t="s">
        <v>13743</v>
      </c>
      <c r="C2920" s="124" t="s">
        <v>9358</v>
      </c>
      <c r="D2920" s="125" t="s">
        <v>13744</v>
      </c>
    </row>
    <row r="2921" spans="1:4" ht="13.5" x14ac:dyDescent="0.25">
      <c r="A2921" s="124" t="s">
        <v>3943</v>
      </c>
      <c r="B2921" s="124" t="s">
        <v>13745</v>
      </c>
      <c r="C2921" s="124" t="s">
        <v>9358</v>
      </c>
      <c r="D2921" s="125" t="s">
        <v>13746</v>
      </c>
    </row>
    <row r="2922" spans="1:4" ht="13.5" x14ac:dyDescent="0.25">
      <c r="A2922" s="124" t="s">
        <v>3944</v>
      </c>
      <c r="B2922" s="124" t="s">
        <v>13747</v>
      </c>
      <c r="C2922" s="124" t="s">
        <v>9358</v>
      </c>
      <c r="D2922" s="125" t="s">
        <v>13748</v>
      </c>
    </row>
    <row r="2923" spans="1:4" ht="13.5" x14ac:dyDescent="0.25">
      <c r="A2923" s="124" t="s">
        <v>3945</v>
      </c>
      <c r="B2923" s="124" t="s">
        <v>13749</v>
      </c>
      <c r="C2923" s="124" t="s">
        <v>9358</v>
      </c>
      <c r="D2923" s="125" t="s">
        <v>13750</v>
      </c>
    </row>
    <row r="2924" spans="1:4" ht="13.5" x14ac:dyDescent="0.25">
      <c r="A2924" s="124" t="s">
        <v>3946</v>
      </c>
      <c r="B2924" s="124" t="s">
        <v>13751</v>
      </c>
      <c r="C2924" s="124" t="s">
        <v>9358</v>
      </c>
      <c r="D2924" s="125" t="s">
        <v>13752</v>
      </c>
    </row>
    <row r="2925" spans="1:4" ht="13.5" x14ac:dyDescent="0.25">
      <c r="A2925" s="124" t="s">
        <v>3947</v>
      </c>
      <c r="B2925" s="124" t="s">
        <v>13753</v>
      </c>
      <c r="C2925" s="124" t="s">
        <v>9358</v>
      </c>
      <c r="D2925" s="125" t="s">
        <v>13754</v>
      </c>
    </row>
    <row r="2926" spans="1:4" ht="13.5" x14ac:dyDescent="0.25">
      <c r="A2926" s="124" t="s">
        <v>3948</v>
      </c>
      <c r="B2926" s="124" t="s">
        <v>13755</v>
      </c>
      <c r="C2926" s="124" t="s">
        <v>9358</v>
      </c>
      <c r="D2926" s="125" t="s">
        <v>13756</v>
      </c>
    </row>
    <row r="2927" spans="1:4" ht="13.5" x14ac:dyDescent="0.25">
      <c r="A2927" s="124" t="s">
        <v>3949</v>
      </c>
      <c r="B2927" s="124" t="s">
        <v>13757</v>
      </c>
      <c r="C2927" s="124" t="s">
        <v>9358</v>
      </c>
      <c r="D2927" s="125" t="s">
        <v>13758</v>
      </c>
    </row>
    <row r="2928" spans="1:4" ht="13.5" x14ac:dyDescent="0.25">
      <c r="A2928" s="124" t="s">
        <v>3950</v>
      </c>
      <c r="B2928" s="124" t="s">
        <v>13759</v>
      </c>
      <c r="C2928" s="124" t="s">
        <v>9358</v>
      </c>
      <c r="D2928" s="125" t="s">
        <v>13760</v>
      </c>
    </row>
    <row r="2929" spans="1:4" ht="13.5" x14ac:dyDescent="0.25">
      <c r="A2929" s="124" t="s">
        <v>3951</v>
      </c>
      <c r="B2929" s="124" t="s">
        <v>13761</v>
      </c>
      <c r="C2929" s="124" t="s">
        <v>9358</v>
      </c>
      <c r="D2929" s="125" t="s">
        <v>13762</v>
      </c>
    </row>
    <row r="2930" spans="1:4" ht="13.5" x14ac:dyDescent="0.25">
      <c r="A2930" s="124" t="s">
        <v>3953</v>
      </c>
      <c r="B2930" s="124" t="s">
        <v>13763</v>
      </c>
      <c r="C2930" s="124" t="s">
        <v>9358</v>
      </c>
      <c r="D2930" s="125" t="s">
        <v>7244</v>
      </c>
    </row>
    <row r="2931" spans="1:4" ht="13.5" x14ac:dyDescent="0.25">
      <c r="A2931" s="124" t="s">
        <v>3955</v>
      </c>
      <c r="B2931" s="124" t="s">
        <v>13764</v>
      </c>
      <c r="C2931" s="124" t="s">
        <v>9358</v>
      </c>
      <c r="D2931" s="125" t="s">
        <v>13765</v>
      </c>
    </row>
    <row r="2932" spans="1:4" ht="13.5" x14ac:dyDescent="0.25">
      <c r="A2932" s="124" t="s">
        <v>3956</v>
      </c>
      <c r="B2932" s="124" t="s">
        <v>13766</v>
      </c>
      <c r="C2932" s="124" t="s">
        <v>9358</v>
      </c>
      <c r="D2932" s="125" t="s">
        <v>9081</v>
      </c>
    </row>
    <row r="2933" spans="1:4" ht="13.5" x14ac:dyDescent="0.25">
      <c r="A2933" s="124" t="s">
        <v>3958</v>
      </c>
      <c r="B2933" s="124" t="s">
        <v>13767</v>
      </c>
      <c r="C2933" s="124" t="s">
        <v>9358</v>
      </c>
      <c r="D2933" s="125" t="s">
        <v>1022</v>
      </c>
    </row>
    <row r="2934" spans="1:4" ht="13.5" x14ac:dyDescent="0.25">
      <c r="A2934" s="124" t="s">
        <v>3960</v>
      </c>
      <c r="B2934" s="124" t="s">
        <v>13768</v>
      </c>
      <c r="C2934" s="124" t="s">
        <v>9358</v>
      </c>
      <c r="D2934" s="125" t="s">
        <v>13769</v>
      </c>
    </row>
    <row r="2935" spans="1:4" ht="13.5" x14ac:dyDescent="0.25">
      <c r="A2935" s="124" t="s">
        <v>3962</v>
      </c>
      <c r="B2935" s="124" t="s">
        <v>13770</v>
      </c>
      <c r="C2935" s="124" t="s">
        <v>9358</v>
      </c>
      <c r="D2935" s="125" t="s">
        <v>8829</v>
      </c>
    </row>
    <row r="2936" spans="1:4" ht="13.5" x14ac:dyDescent="0.25">
      <c r="A2936" s="124" t="s">
        <v>3963</v>
      </c>
      <c r="B2936" s="124" t="s">
        <v>13771</v>
      </c>
      <c r="C2936" s="124" t="s">
        <v>9358</v>
      </c>
      <c r="D2936" s="125" t="s">
        <v>13772</v>
      </c>
    </row>
    <row r="2937" spans="1:4" ht="13.5" x14ac:dyDescent="0.25">
      <c r="A2937" s="124" t="s">
        <v>3965</v>
      </c>
      <c r="B2937" s="124" t="s">
        <v>13773</v>
      </c>
      <c r="C2937" s="124" t="s">
        <v>9358</v>
      </c>
      <c r="D2937" s="125" t="s">
        <v>8357</v>
      </c>
    </row>
    <row r="2938" spans="1:4" ht="13.5" x14ac:dyDescent="0.25">
      <c r="A2938" s="124" t="s">
        <v>3966</v>
      </c>
      <c r="B2938" s="124" t="s">
        <v>13774</v>
      </c>
      <c r="C2938" s="124" t="s">
        <v>9358</v>
      </c>
      <c r="D2938" s="125" t="s">
        <v>13775</v>
      </c>
    </row>
    <row r="2939" spans="1:4" ht="13.5" x14ac:dyDescent="0.25">
      <c r="A2939" s="124" t="s">
        <v>3968</v>
      </c>
      <c r="B2939" s="124" t="s">
        <v>13776</v>
      </c>
      <c r="C2939" s="124" t="s">
        <v>9358</v>
      </c>
      <c r="D2939" s="125" t="s">
        <v>13777</v>
      </c>
    </row>
    <row r="2940" spans="1:4" ht="13.5" x14ac:dyDescent="0.25">
      <c r="A2940" s="124" t="s">
        <v>3969</v>
      </c>
      <c r="B2940" s="124" t="s">
        <v>13778</v>
      </c>
      <c r="C2940" s="124" t="s">
        <v>9358</v>
      </c>
      <c r="D2940" s="125" t="s">
        <v>5660</v>
      </c>
    </row>
    <row r="2941" spans="1:4" ht="13.5" x14ac:dyDescent="0.25">
      <c r="A2941" s="124" t="s">
        <v>3971</v>
      </c>
      <c r="B2941" s="124" t="s">
        <v>13779</v>
      </c>
      <c r="C2941" s="124" t="s">
        <v>9358</v>
      </c>
      <c r="D2941" s="125" t="s">
        <v>13780</v>
      </c>
    </row>
    <row r="2942" spans="1:4" ht="13.5" x14ac:dyDescent="0.25">
      <c r="A2942" s="124" t="s">
        <v>3972</v>
      </c>
      <c r="B2942" s="124" t="s">
        <v>13781</v>
      </c>
      <c r="C2942" s="124" t="s">
        <v>9358</v>
      </c>
      <c r="D2942" s="125" t="s">
        <v>13780</v>
      </c>
    </row>
    <row r="2943" spans="1:4" ht="13.5" x14ac:dyDescent="0.25">
      <c r="A2943" s="124" t="s">
        <v>3973</v>
      </c>
      <c r="B2943" s="124" t="s">
        <v>13782</v>
      </c>
      <c r="C2943" s="124" t="s">
        <v>9358</v>
      </c>
      <c r="D2943" s="125" t="s">
        <v>8451</v>
      </c>
    </row>
    <row r="2944" spans="1:4" ht="13.5" x14ac:dyDescent="0.25">
      <c r="A2944" s="124" t="s">
        <v>3975</v>
      </c>
      <c r="B2944" s="124" t="s">
        <v>13783</v>
      </c>
      <c r="C2944" s="124" t="s">
        <v>9358</v>
      </c>
      <c r="D2944" s="125" t="s">
        <v>13784</v>
      </c>
    </row>
    <row r="2945" spans="1:4" ht="13.5" x14ac:dyDescent="0.25">
      <c r="A2945" s="124" t="s">
        <v>3976</v>
      </c>
      <c r="B2945" s="124" t="s">
        <v>13785</v>
      </c>
      <c r="C2945" s="124" t="s">
        <v>9358</v>
      </c>
      <c r="D2945" s="125" t="s">
        <v>13786</v>
      </c>
    </row>
    <row r="2946" spans="1:4" ht="13.5" x14ac:dyDescent="0.25">
      <c r="A2946" s="124" t="s">
        <v>3977</v>
      </c>
      <c r="B2946" s="124" t="s">
        <v>13787</v>
      </c>
      <c r="C2946" s="124" t="s">
        <v>9358</v>
      </c>
      <c r="D2946" s="125" t="s">
        <v>13788</v>
      </c>
    </row>
    <row r="2947" spans="1:4" ht="13.5" x14ac:dyDescent="0.25">
      <c r="A2947" s="124" t="s">
        <v>3978</v>
      </c>
      <c r="B2947" s="124" t="s">
        <v>13789</v>
      </c>
      <c r="C2947" s="124" t="s">
        <v>9358</v>
      </c>
      <c r="D2947" s="125" t="s">
        <v>13790</v>
      </c>
    </row>
    <row r="2948" spans="1:4" ht="13.5" x14ac:dyDescent="0.25">
      <c r="A2948" s="124" t="s">
        <v>3979</v>
      </c>
      <c r="B2948" s="124" t="s">
        <v>13791</v>
      </c>
      <c r="C2948" s="124" t="s">
        <v>9358</v>
      </c>
      <c r="D2948" s="125" t="s">
        <v>13792</v>
      </c>
    </row>
    <row r="2949" spans="1:4" ht="13.5" x14ac:dyDescent="0.25">
      <c r="A2949" s="124" t="s">
        <v>3980</v>
      </c>
      <c r="B2949" s="124" t="s">
        <v>13793</v>
      </c>
      <c r="C2949" s="124" t="s">
        <v>9358</v>
      </c>
      <c r="D2949" s="125" t="s">
        <v>13794</v>
      </c>
    </row>
    <row r="2950" spans="1:4" ht="13.5" x14ac:dyDescent="0.25">
      <c r="A2950" s="124" t="s">
        <v>3981</v>
      </c>
      <c r="B2950" s="124" t="s">
        <v>13795</v>
      </c>
      <c r="C2950" s="124" t="s">
        <v>9358</v>
      </c>
      <c r="D2950" s="125" t="s">
        <v>13796</v>
      </c>
    </row>
    <row r="2951" spans="1:4" ht="13.5" x14ac:dyDescent="0.25">
      <c r="A2951" s="124" t="s">
        <v>3982</v>
      </c>
      <c r="B2951" s="124" t="s">
        <v>13797</v>
      </c>
      <c r="C2951" s="124" t="s">
        <v>9358</v>
      </c>
      <c r="D2951" s="125" t="s">
        <v>13798</v>
      </c>
    </row>
    <row r="2952" spans="1:4" ht="13.5" x14ac:dyDescent="0.25">
      <c r="A2952" s="124" t="s">
        <v>3983</v>
      </c>
      <c r="B2952" s="124" t="s">
        <v>13799</v>
      </c>
      <c r="C2952" s="124" t="s">
        <v>9358</v>
      </c>
      <c r="D2952" s="125" t="s">
        <v>13800</v>
      </c>
    </row>
    <row r="2953" spans="1:4" ht="13.5" x14ac:dyDescent="0.25">
      <c r="A2953" s="124" t="s">
        <v>3984</v>
      </c>
      <c r="B2953" s="124" t="s">
        <v>13801</v>
      </c>
      <c r="C2953" s="124" t="s">
        <v>9358</v>
      </c>
      <c r="D2953" s="125" t="s">
        <v>13802</v>
      </c>
    </row>
    <row r="2954" spans="1:4" ht="13.5" x14ac:dyDescent="0.25">
      <c r="A2954" s="124" t="s">
        <v>3985</v>
      </c>
      <c r="B2954" s="124" t="s">
        <v>13803</v>
      </c>
      <c r="C2954" s="124" t="s">
        <v>9358</v>
      </c>
      <c r="D2954" s="125" t="s">
        <v>13804</v>
      </c>
    </row>
    <row r="2955" spans="1:4" ht="13.5" x14ac:dyDescent="0.25">
      <c r="A2955" s="124" t="s">
        <v>3986</v>
      </c>
      <c r="B2955" s="124" t="s">
        <v>13805</v>
      </c>
      <c r="C2955" s="124" t="s">
        <v>9358</v>
      </c>
      <c r="D2955" s="125" t="s">
        <v>13806</v>
      </c>
    </row>
    <row r="2956" spans="1:4" ht="13.5" x14ac:dyDescent="0.25">
      <c r="A2956" s="124" t="s">
        <v>3987</v>
      </c>
      <c r="B2956" s="124" t="s">
        <v>13807</v>
      </c>
      <c r="C2956" s="124" t="s">
        <v>9358</v>
      </c>
      <c r="D2956" s="125" t="s">
        <v>13808</v>
      </c>
    </row>
    <row r="2957" spans="1:4" ht="13.5" x14ac:dyDescent="0.25">
      <c r="A2957" s="124" t="s">
        <v>3988</v>
      </c>
      <c r="B2957" s="124" t="s">
        <v>13809</v>
      </c>
      <c r="C2957" s="124" t="s">
        <v>9358</v>
      </c>
      <c r="D2957" s="125" t="s">
        <v>13810</v>
      </c>
    </row>
    <row r="2958" spans="1:4" ht="13.5" x14ac:dyDescent="0.25">
      <c r="A2958" s="124" t="s">
        <v>3989</v>
      </c>
      <c r="B2958" s="124" t="s">
        <v>13811</v>
      </c>
      <c r="C2958" s="124" t="s">
        <v>9358</v>
      </c>
      <c r="D2958" s="125" t="s">
        <v>13812</v>
      </c>
    </row>
    <row r="2959" spans="1:4" ht="13.5" x14ac:dyDescent="0.25">
      <c r="A2959" s="124" t="s">
        <v>3990</v>
      </c>
      <c r="B2959" s="124" t="s">
        <v>13813</v>
      </c>
      <c r="C2959" s="124" t="s">
        <v>9358</v>
      </c>
      <c r="D2959" s="125" t="s">
        <v>13814</v>
      </c>
    </row>
    <row r="2960" spans="1:4" ht="13.5" x14ac:dyDescent="0.25">
      <c r="A2960" s="124" t="s">
        <v>3991</v>
      </c>
      <c r="B2960" s="124" t="s">
        <v>13815</v>
      </c>
      <c r="C2960" s="124" t="s">
        <v>9358</v>
      </c>
      <c r="D2960" s="125" t="s">
        <v>13816</v>
      </c>
    </row>
    <row r="2961" spans="1:4" ht="13.5" x14ac:dyDescent="0.25">
      <c r="A2961" s="124" t="s">
        <v>3992</v>
      </c>
      <c r="B2961" s="124" t="s">
        <v>13817</v>
      </c>
      <c r="C2961" s="124" t="s">
        <v>9358</v>
      </c>
      <c r="D2961" s="125" t="s">
        <v>13818</v>
      </c>
    </row>
    <row r="2962" spans="1:4" ht="13.5" x14ac:dyDescent="0.25">
      <c r="A2962" s="124" t="s">
        <v>3993</v>
      </c>
      <c r="B2962" s="124" t="s">
        <v>13819</v>
      </c>
      <c r="C2962" s="124" t="s">
        <v>9358</v>
      </c>
      <c r="D2962" s="125" t="s">
        <v>13820</v>
      </c>
    </row>
    <row r="2963" spans="1:4" ht="13.5" x14ac:dyDescent="0.25">
      <c r="A2963" s="124" t="s">
        <v>3994</v>
      </c>
      <c r="B2963" s="124" t="s">
        <v>13821</v>
      </c>
      <c r="C2963" s="124" t="s">
        <v>9358</v>
      </c>
      <c r="D2963" s="125" t="s">
        <v>13822</v>
      </c>
    </row>
    <row r="2964" spans="1:4" ht="13.5" x14ac:dyDescent="0.25">
      <c r="A2964" s="124" t="s">
        <v>3995</v>
      </c>
      <c r="B2964" s="124" t="s">
        <v>13823</v>
      </c>
      <c r="C2964" s="124" t="s">
        <v>9358</v>
      </c>
      <c r="D2964" s="125" t="s">
        <v>13824</v>
      </c>
    </row>
    <row r="2965" spans="1:4" ht="13.5" x14ac:dyDescent="0.25">
      <c r="A2965" s="124" t="s">
        <v>3996</v>
      </c>
      <c r="B2965" s="124" t="s">
        <v>13825</v>
      </c>
      <c r="C2965" s="124" t="s">
        <v>9358</v>
      </c>
      <c r="D2965" s="125" t="s">
        <v>13826</v>
      </c>
    </row>
    <row r="2966" spans="1:4" ht="13.5" x14ac:dyDescent="0.25">
      <c r="A2966" s="124" t="s">
        <v>3997</v>
      </c>
      <c r="B2966" s="124" t="s">
        <v>13827</v>
      </c>
      <c r="C2966" s="124" t="s">
        <v>9358</v>
      </c>
      <c r="D2966" s="125" t="s">
        <v>13828</v>
      </c>
    </row>
    <row r="2967" spans="1:4" ht="13.5" x14ac:dyDescent="0.25">
      <c r="A2967" s="124" t="s">
        <v>3999</v>
      </c>
      <c r="B2967" s="124" t="s">
        <v>13829</v>
      </c>
      <c r="C2967" s="124" t="s">
        <v>9358</v>
      </c>
      <c r="D2967" s="125" t="s">
        <v>13830</v>
      </c>
    </row>
    <row r="2968" spans="1:4" ht="13.5" x14ac:dyDescent="0.25">
      <c r="A2968" s="124" t="s">
        <v>4000</v>
      </c>
      <c r="B2968" s="124" t="s">
        <v>13831</v>
      </c>
      <c r="C2968" s="124" t="s">
        <v>9358</v>
      </c>
      <c r="D2968" s="125" t="s">
        <v>13832</v>
      </c>
    </row>
    <row r="2969" spans="1:4" ht="13.5" x14ac:dyDescent="0.25">
      <c r="A2969" s="124" t="s">
        <v>4001</v>
      </c>
      <c r="B2969" s="124" t="s">
        <v>13833</v>
      </c>
      <c r="C2969" s="124" t="s">
        <v>9358</v>
      </c>
      <c r="D2969" s="125" t="s">
        <v>13834</v>
      </c>
    </row>
    <row r="2970" spans="1:4" ht="13.5" x14ac:dyDescent="0.25">
      <c r="A2970" s="124" t="s">
        <v>4002</v>
      </c>
      <c r="B2970" s="124" t="s">
        <v>13835</v>
      </c>
      <c r="C2970" s="124" t="s">
        <v>9358</v>
      </c>
      <c r="D2970" s="125" t="s">
        <v>13836</v>
      </c>
    </row>
    <row r="2971" spans="1:4" ht="13.5" x14ac:dyDescent="0.25">
      <c r="A2971" s="124" t="s">
        <v>4003</v>
      </c>
      <c r="B2971" s="124" t="s">
        <v>13837</v>
      </c>
      <c r="C2971" s="124" t="s">
        <v>9358</v>
      </c>
      <c r="D2971" s="125" t="s">
        <v>13838</v>
      </c>
    </row>
    <row r="2972" spans="1:4" ht="13.5" x14ac:dyDescent="0.25">
      <c r="A2972" s="124" t="s">
        <v>4005</v>
      </c>
      <c r="B2972" s="124" t="s">
        <v>13839</v>
      </c>
      <c r="C2972" s="124" t="s">
        <v>9358</v>
      </c>
      <c r="D2972" s="125" t="s">
        <v>13840</v>
      </c>
    </row>
    <row r="2973" spans="1:4" ht="13.5" x14ac:dyDescent="0.25">
      <c r="A2973" s="124" t="s">
        <v>4006</v>
      </c>
      <c r="B2973" s="124" t="s">
        <v>13841</v>
      </c>
      <c r="C2973" s="124" t="s">
        <v>9358</v>
      </c>
      <c r="D2973" s="125" t="s">
        <v>13842</v>
      </c>
    </row>
    <row r="2974" spans="1:4" ht="13.5" x14ac:dyDescent="0.25">
      <c r="A2974" s="124" t="s">
        <v>4007</v>
      </c>
      <c r="B2974" s="124" t="s">
        <v>13843</v>
      </c>
      <c r="C2974" s="124" t="s">
        <v>9358</v>
      </c>
      <c r="D2974" s="125" t="s">
        <v>13844</v>
      </c>
    </row>
    <row r="2975" spans="1:4" ht="13.5" x14ac:dyDescent="0.25">
      <c r="A2975" s="124" t="s">
        <v>4009</v>
      </c>
      <c r="B2975" s="124" t="s">
        <v>13845</v>
      </c>
      <c r="C2975" s="124" t="s">
        <v>9358</v>
      </c>
      <c r="D2975" s="125" t="s">
        <v>13846</v>
      </c>
    </row>
    <row r="2976" spans="1:4" ht="13.5" x14ac:dyDescent="0.25">
      <c r="A2976" s="124" t="s">
        <v>4010</v>
      </c>
      <c r="B2976" s="124" t="s">
        <v>13847</v>
      </c>
      <c r="C2976" s="124" t="s">
        <v>9358</v>
      </c>
      <c r="D2976" s="125" t="s">
        <v>13848</v>
      </c>
    </row>
    <row r="2977" spans="1:4" ht="13.5" x14ac:dyDescent="0.25">
      <c r="A2977" s="124" t="s">
        <v>4011</v>
      </c>
      <c r="B2977" s="124" t="s">
        <v>13849</v>
      </c>
      <c r="C2977" s="124" t="s">
        <v>9358</v>
      </c>
      <c r="D2977" s="125" t="s">
        <v>13850</v>
      </c>
    </row>
    <row r="2978" spans="1:4" ht="13.5" x14ac:dyDescent="0.25">
      <c r="A2978" s="124" t="s">
        <v>4012</v>
      </c>
      <c r="B2978" s="124" t="s">
        <v>13851</v>
      </c>
      <c r="C2978" s="124" t="s">
        <v>9358</v>
      </c>
      <c r="D2978" s="125" t="s">
        <v>13852</v>
      </c>
    </row>
    <row r="2979" spans="1:4" ht="13.5" x14ac:dyDescent="0.25">
      <c r="A2979" s="124" t="s">
        <v>4014</v>
      </c>
      <c r="B2979" s="124" t="s">
        <v>13853</v>
      </c>
      <c r="C2979" s="124" t="s">
        <v>9226</v>
      </c>
      <c r="D2979" s="125" t="s">
        <v>13854</v>
      </c>
    </row>
    <row r="2980" spans="1:4" ht="13.5" x14ac:dyDescent="0.25">
      <c r="A2980" s="124" t="s">
        <v>4016</v>
      </c>
      <c r="B2980" s="124" t="s">
        <v>13855</v>
      </c>
      <c r="C2980" s="124" t="s">
        <v>9226</v>
      </c>
      <c r="D2980" s="125" t="s">
        <v>7384</v>
      </c>
    </row>
    <row r="2981" spans="1:4" ht="13.5" x14ac:dyDescent="0.25">
      <c r="A2981" s="124" t="s">
        <v>4018</v>
      </c>
      <c r="B2981" s="124" t="s">
        <v>13856</v>
      </c>
      <c r="C2981" s="124" t="s">
        <v>9226</v>
      </c>
      <c r="D2981" s="125" t="s">
        <v>13857</v>
      </c>
    </row>
    <row r="2982" spans="1:4" ht="13.5" x14ac:dyDescent="0.25">
      <c r="A2982" s="124" t="s">
        <v>4019</v>
      </c>
      <c r="B2982" s="124" t="s">
        <v>13858</v>
      </c>
      <c r="C2982" s="124" t="s">
        <v>9226</v>
      </c>
      <c r="D2982" s="125" t="s">
        <v>2003</v>
      </c>
    </row>
    <row r="2983" spans="1:4" ht="13.5" x14ac:dyDescent="0.25">
      <c r="A2983" s="124" t="s">
        <v>4020</v>
      </c>
      <c r="B2983" s="124" t="s">
        <v>13859</v>
      </c>
      <c r="C2983" s="124" t="s">
        <v>9226</v>
      </c>
      <c r="D2983" s="125" t="s">
        <v>5975</v>
      </c>
    </row>
    <row r="2984" spans="1:4" ht="13.5" x14ac:dyDescent="0.25">
      <c r="A2984" s="124" t="s">
        <v>4022</v>
      </c>
      <c r="B2984" s="124" t="s">
        <v>13860</v>
      </c>
      <c r="C2984" s="124" t="s">
        <v>9226</v>
      </c>
      <c r="D2984" s="125" t="s">
        <v>13861</v>
      </c>
    </row>
    <row r="2985" spans="1:4" ht="13.5" x14ac:dyDescent="0.25">
      <c r="A2985" s="124" t="s">
        <v>4023</v>
      </c>
      <c r="B2985" s="124" t="s">
        <v>13862</v>
      </c>
      <c r="C2985" s="124" t="s">
        <v>9226</v>
      </c>
      <c r="D2985" s="125" t="s">
        <v>8414</v>
      </c>
    </row>
    <row r="2986" spans="1:4" ht="13.5" x14ac:dyDescent="0.25">
      <c r="A2986" s="124" t="s">
        <v>4025</v>
      </c>
      <c r="B2986" s="124" t="s">
        <v>13863</v>
      </c>
      <c r="C2986" s="124" t="s">
        <v>9226</v>
      </c>
      <c r="D2986" s="125" t="s">
        <v>9028</v>
      </c>
    </row>
    <row r="2987" spans="1:4" ht="13.5" x14ac:dyDescent="0.25">
      <c r="A2987" s="124" t="s">
        <v>4026</v>
      </c>
      <c r="B2987" s="124" t="s">
        <v>13864</v>
      </c>
      <c r="C2987" s="124" t="s">
        <v>9226</v>
      </c>
      <c r="D2987" s="125" t="s">
        <v>1610</v>
      </c>
    </row>
    <row r="2988" spans="1:4" ht="13.5" x14ac:dyDescent="0.25">
      <c r="A2988" s="124" t="s">
        <v>4027</v>
      </c>
      <c r="B2988" s="124" t="s">
        <v>13865</v>
      </c>
      <c r="C2988" s="124" t="s">
        <v>9358</v>
      </c>
      <c r="D2988" s="125" t="s">
        <v>3892</v>
      </c>
    </row>
    <row r="2989" spans="1:4" ht="13.5" x14ac:dyDescent="0.25">
      <c r="A2989" s="124" t="s">
        <v>4029</v>
      </c>
      <c r="B2989" s="124" t="s">
        <v>13866</v>
      </c>
      <c r="C2989" s="124" t="s">
        <v>9358</v>
      </c>
      <c r="D2989" s="125" t="s">
        <v>13867</v>
      </c>
    </row>
    <row r="2990" spans="1:4" ht="13.5" x14ac:dyDescent="0.25">
      <c r="A2990" s="124" t="s">
        <v>4030</v>
      </c>
      <c r="B2990" s="124" t="s">
        <v>13868</v>
      </c>
      <c r="C2990" s="124" t="s">
        <v>9358</v>
      </c>
      <c r="D2990" s="125" t="s">
        <v>3942</v>
      </c>
    </row>
    <row r="2991" spans="1:4" ht="13.5" x14ac:dyDescent="0.25">
      <c r="A2991" s="124" t="s">
        <v>4031</v>
      </c>
      <c r="B2991" s="124" t="s">
        <v>13869</v>
      </c>
      <c r="C2991" s="124" t="s">
        <v>9358</v>
      </c>
      <c r="D2991" s="125" t="s">
        <v>13870</v>
      </c>
    </row>
    <row r="2992" spans="1:4" ht="13.5" x14ac:dyDescent="0.25">
      <c r="A2992" s="124" t="s">
        <v>4033</v>
      </c>
      <c r="B2992" s="124" t="s">
        <v>13871</v>
      </c>
      <c r="C2992" s="124" t="s">
        <v>9358</v>
      </c>
      <c r="D2992" s="125" t="s">
        <v>13872</v>
      </c>
    </row>
    <row r="2993" spans="1:4" ht="13.5" x14ac:dyDescent="0.25">
      <c r="A2993" s="124" t="s">
        <v>4035</v>
      </c>
      <c r="B2993" s="124" t="s">
        <v>13873</v>
      </c>
      <c r="C2993" s="124" t="s">
        <v>9358</v>
      </c>
      <c r="D2993" s="125" t="s">
        <v>13874</v>
      </c>
    </row>
    <row r="2994" spans="1:4" ht="13.5" x14ac:dyDescent="0.25">
      <c r="A2994" s="124" t="s">
        <v>4036</v>
      </c>
      <c r="B2994" s="124" t="s">
        <v>13875</v>
      </c>
      <c r="C2994" s="124" t="s">
        <v>9358</v>
      </c>
      <c r="D2994" s="125" t="s">
        <v>13876</v>
      </c>
    </row>
    <row r="2995" spans="1:4" ht="13.5" x14ac:dyDescent="0.25">
      <c r="A2995" s="124" t="s">
        <v>4037</v>
      </c>
      <c r="B2995" s="124" t="s">
        <v>13877</v>
      </c>
      <c r="C2995" s="124" t="s">
        <v>9358</v>
      </c>
      <c r="D2995" s="125" t="s">
        <v>13878</v>
      </c>
    </row>
    <row r="2996" spans="1:4" ht="13.5" x14ac:dyDescent="0.25">
      <c r="A2996" s="124" t="s">
        <v>4038</v>
      </c>
      <c r="B2996" s="124" t="s">
        <v>13879</v>
      </c>
      <c r="C2996" s="124" t="s">
        <v>9358</v>
      </c>
      <c r="D2996" s="125" t="s">
        <v>1316</v>
      </c>
    </row>
    <row r="2997" spans="1:4" ht="13.5" x14ac:dyDescent="0.25">
      <c r="A2997" s="124" t="s">
        <v>4040</v>
      </c>
      <c r="B2997" s="124" t="s">
        <v>13880</v>
      </c>
      <c r="C2997" s="124" t="s">
        <v>9358</v>
      </c>
      <c r="D2997" s="125" t="s">
        <v>5455</v>
      </c>
    </row>
    <row r="2998" spans="1:4" ht="13.5" x14ac:dyDescent="0.25">
      <c r="A2998" s="124" t="s">
        <v>4041</v>
      </c>
      <c r="B2998" s="124" t="s">
        <v>13881</v>
      </c>
      <c r="C2998" s="124" t="s">
        <v>9358</v>
      </c>
      <c r="D2998" s="125" t="s">
        <v>13882</v>
      </c>
    </row>
    <row r="2999" spans="1:4" ht="13.5" x14ac:dyDescent="0.25">
      <c r="A2999" s="124" t="s">
        <v>4043</v>
      </c>
      <c r="B2999" s="124" t="s">
        <v>13883</v>
      </c>
      <c r="C2999" s="124" t="s">
        <v>9358</v>
      </c>
      <c r="D2999" s="125" t="s">
        <v>13884</v>
      </c>
    </row>
    <row r="3000" spans="1:4" ht="13.5" x14ac:dyDescent="0.25">
      <c r="A3000" s="124" t="s">
        <v>4045</v>
      </c>
      <c r="B3000" s="124" t="s">
        <v>13885</v>
      </c>
      <c r="C3000" s="124" t="s">
        <v>9358</v>
      </c>
      <c r="D3000" s="125" t="s">
        <v>13886</v>
      </c>
    </row>
    <row r="3001" spans="1:4" ht="13.5" x14ac:dyDescent="0.25">
      <c r="A3001" s="124" t="s">
        <v>4046</v>
      </c>
      <c r="B3001" s="124" t="s">
        <v>13887</v>
      </c>
      <c r="C3001" s="124" t="s">
        <v>9358</v>
      </c>
      <c r="D3001" s="125" t="s">
        <v>13888</v>
      </c>
    </row>
    <row r="3002" spans="1:4" ht="13.5" x14ac:dyDescent="0.25">
      <c r="A3002" s="124" t="s">
        <v>4047</v>
      </c>
      <c r="B3002" s="124" t="s">
        <v>13889</v>
      </c>
      <c r="C3002" s="124" t="s">
        <v>9358</v>
      </c>
      <c r="D3002" s="125" t="s">
        <v>13882</v>
      </c>
    </row>
    <row r="3003" spans="1:4" ht="13.5" x14ac:dyDescent="0.25">
      <c r="A3003" s="124" t="s">
        <v>4048</v>
      </c>
      <c r="B3003" s="124" t="s">
        <v>13890</v>
      </c>
      <c r="C3003" s="124" t="s">
        <v>9358</v>
      </c>
      <c r="D3003" s="125" t="s">
        <v>13891</v>
      </c>
    </row>
    <row r="3004" spans="1:4" ht="13.5" x14ac:dyDescent="0.25">
      <c r="A3004" s="124" t="s">
        <v>4049</v>
      </c>
      <c r="B3004" s="124" t="s">
        <v>13892</v>
      </c>
      <c r="C3004" s="124" t="s">
        <v>9358</v>
      </c>
      <c r="D3004" s="125" t="s">
        <v>13893</v>
      </c>
    </row>
    <row r="3005" spans="1:4" ht="13.5" x14ac:dyDescent="0.25">
      <c r="A3005" s="124" t="s">
        <v>4050</v>
      </c>
      <c r="B3005" s="124" t="s">
        <v>13894</v>
      </c>
      <c r="C3005" s="124" t="s">
        <v>9358</v>
      </c>
      <c r="D3005" s="125" t="s">
        <v>13895</v>
      </c>
    </row>
    <row r="3006" spans="1:4" ht="13.5" x14ac:dyDescent="0.25">
      <c r="A3006" s="124" t="s">
        <v>4051</v>
      </c>
      <c r="B3006" s="124" t="s">
        <v>13896</v>
      </c>
      <c r="C3006" s="124" t="s">
        <v>9358</v>
      </c>
      <c r="D3006" s="125" t="s">
        <v>13897</v>
      </c>
    </row>
    <row r="3007" spans="1:4" ht="13.5" x14ac:dyDescent="0.25">
      <c r="A3007" s="124" t="s">
        <v>4052</v>
      </c>
      <c r="B3007" s="124" t="s">
        <v>13898</v>
      </c>
      <c r="C3007" s="124" t="s">
        <v>9358</v>
      </c>
      <c r="D3007" s="125" t="s">
        <v>13882</v>
      </c>
    </row>
    <row r="3008" spans="1:4" ht="13.5" x14ac:dyDescent="0.25">
      <c r="A3008" s="124" t="s">
        <v>4053</v>
      </c>
      <c r="B3008" s="124" t="s">
        <v>13899</v>
      </c>
      <c r="C3008" s="124" t="s">
        <v>9358</v>
      </c>
      <c r="D3008" s="125" t="s">
        <v>9346</v>
      </c>
    </row>
    <row r="3009" spans="1:4" ht="13.5" x14ac:dyDescent="0.25">
      <c r="A3009" s="124" t="s">
        <v>4054</v>
      </c>
      <c r="B3009" s="124" t="s">
        <v>13900</v>
      </c>
      <c r="C3009" s="124" t="s">
        <v>9358</v>
      </c>
      <c r="D3009" s="125" t="s">
        <v>13901</v>
      </c>
    </row>
    <row r="3010" spans="1:4" ht="13.5" x14ac:dyDescent="0.25">
      <c r="A3010" s="124" t="s">
        <v>4055</v>
      </c>
      <c r="B3010" s="124" t="s">
        <v>13902</v>
      </c>
      <c r="C3010" s="124" t="s">
        <v>9358</v>
      </c>
      <c r="D3010" s="125" t="s">
        <v>13903</v>
      </c>
    </row>
    <row r="3011" spans="1:4" ht="13.5" x14ac:dyDescent="0.25">
      <c r="A3011" s="124" t="s">
        <v>4056</v>
      </c>
      <c r="B3011" s="124" t="s">
        <v>13904</v>
      </c>
      <c r="C3011" s="124" t="s">
        <v>9358</v>
      </c>
      <c r="D3011" s="125" t="s">
        <v>13905</v>
      </c>
    </row>
    <row r="3012" spans="1:4" ht="13.5" x14ac:dyDescent="0.25">
      <c r="A3012" s="124" t="s">
        <v>4057</v>
      </c>
      <c r="B3012" s="124" t="s">
        <v>13906</v>
      </c>
      <c r="C3012" s="124" t="s">
        <v>9358</v>
      </c>
      <c r="D3012" s="125" t="s">
        <v>13907</v>
      </c>
    </row>
    <row r="3013" spans="1:4" ht="13.5" x14ac:dyDescent="0.25">
      <c r="A3013" s="124" t="s">
        <v>4058</v>
      </c>
      <c r="B3013" s="124" t="s">
        <v>13908</v>
      </c>
      <c r="C3013" s="124" t="s">
        <v>9358</v>
      </c>
      <c r="D3013" s="125" t="s">
        <v>13909</v>
      </c>
    </row>
    <row r="3014" spans="1:4" ht="13.5" x14ac:dyDescent="0.25">
      <c r="A3014" s="124" t="s">
        <v>4059</v>
      </c>
      <c r="B3014" s="124" t="s">
        <v>13910</v>
      </c>
      <c r="C3014" s="124" t="s">
        <v>9358</v>
      </c>
      <c r="D3014" s="125" t="s">
        <v>13911</v>
      </c>
    </row>
    <row r="3015" spans="1:4" ht="13.5" x14ac:dyDescent="0.25">
      <c r="A3015" s="124" t="s">
        <v>4060</v>
      </c>
      <c r="B3015" s="124" t="s">
        <v>13912</v>
      </c>
      <c r="C3015" s="124" t="s">
        <v>9358</v>
      </c>
      <c r="D3015" s="125" t="s">
        <v>13913</v>
      </c>
    </row>
    <row r="3016" spans="1:4" ht="13.5" x14ac:dyDescent="0.25">
      <c r="A3016" s="124" t="s">
        <v>4062</v>
      </c>
      <c r="B3016" s="124" t="s">
        <v>13914</v>
      </c>
      <c r="C3016" s="124" t="s">
        <v>9358</v>
      </c>
      <c r="D3016" s="125" t="s">
        <v>13915</v>
      </c>
    </row>
    <row r="3017" spans="1:4" ht="13.5" x14ac:dyDescent="0.25">
      <c r="A3017" s="124" t="s">
        <v>4063</v>
      </c>
      <c r="B3017" s="124" t="s">
        <v>13916</v>
      </c>
      <c r="C3017" s="124" t="s">
        <v>9358</v>
      </c>
      <c r="D3017" s="125" t="s">
        <v>13917</v>
      </c>
    </row>
    <row r="3018" spans="1:4" ht="13.5" x14ac:dyDescent="0.25">
      <c r="A3018" s="124" t="s">
        <v>4064</v>
      </c>
      <c r="B3018" s="124" t="s">
        <v>13918</v>
      </c>
      <c r="C3018" s="124" t="s">
        <v>9358</v>
      </c>
      <c r="D3018" s="125" t="s">
        <v>13919</v>
      </c>
    </row>
    <row r="3019" spans="1:4" ht="13.5" x14ac:dyDescent="0.25">
      <c r="A3019" s="124" t="s">
        <v>4065</v>
      </c>
      <c r="B3019" s="124" t="s">
        <v>13920</v>
      </c>
      <c r="C3019" s="124" t="s">
        <v>9358</v>
      </c>
      <c r="D3019" s="125" t="s">
        <v>13921</v>
      </c>
    </row>
    <row r="3020" spans="1:4" ht="13.5" x14ac:dyDescent="0.25">
      <c r="A3020" s="124" t="s">
        <v>4066</v>
      </c>
      <c r="B3020" s="124" t="s">
        <v>13922</v>
      </c>
      <c r="C3020" s="124" t="s">
        <v>9358</v>
      </c>
      <c r="D3020" s="125" t="s">
        <v>13923</v>
      </c>
    </row>
    <row r="3021" spans="1:4" ht="13.5" x14ac:dyDescent="0.25">
      <c r="A3021" s="124" t="s">
        <v>4067</v>
      </c>
      <c r="B3021" s="124" t="s">
        <v>13924</v>
      </c>
      <c r="C3021" s="124" t="s">
        <v>9358</v>
      </c>
      <c r="D3021" s="125" t="s">
        <v>9039</v>
      </c>
    </row>
    <row r="3022" spans="1:4" ht="13.5" x14ac:dyDescent="0.25">
      <c r="A3022" s="124" t="s">
        <v>4069</v>
      </c>
      <c r="B3022" s="124" t="s">
        <v>13925</v>
      </c>
      <c r="C3022" s="124" t="s">
        <v>9358</v>
      </c>
      <c r="D3022" s="125" t="s">
        <v>13926</v>
      </c>
    </row>
    <row r="3023" spans="1:4" ht="13.5" x14ac:dyDescent="0.25">
      <c r="A3023" s="124" t="s">
        <v>4070</v>
      </c>
      <c r="B3023" s="124" t="s">
        <v>13927</v>
      </c>
      <c r="C3023" s="124" t="s">
        <v>9358</v>
      </c>
      <c r="D3023" s="125" t="s">
        <v>13928</v>
      </c>
    </row>
    <row r="3024" spans="1:4" ht="13.5" x14ac:dyDescent="0.25">
      <c r="A3024" s="124" t="s">
        <v>4071</v>
      </c>
      <c r="B3024" s="124" t="s">
        <v>13929</v>
      </c>
      <c r="C3024" s="124" t="s">
        <v>9358</v>
      </c>
      <c r="D3024" s="125" t="s">
        <v>13930</v>
      </c>
    </row>
    <row r="3025" spans="1:4" ht="13.5" x14ac:dyDescent="0.25">
      <c r="A3025" s="124" t="s">
        <v>4073</v>
      </c>
      <c r="B3025" s="124" t="s">
        <v>13931</v>
      </c>
      <c r="C3025" s="124" t="s">
        <v>9358</v>
      </c>
      <c r="D3025" s="125" t="s">
        <v>6692</v>
      </c>
    </row>
    <row r="3026" spans="1:4" ht="13.5" x14ac:dyDescent="0.25">
      <c r="A3026" s="124" t="s">
        <v>4074</v>
      </c>
      <c r="B3026" s="124" t="s">
        <v>13932</v>
      </c>
      <c r="C3026" s="124" t="s">
        <v>9358</v>
      </c>
      <c r="D3026" s="125" t="s">
        <v>13933</v>
      </c>
    </row>
    <row r="3027" spans="1:4" ht="13.5" x14ac:dyDescent="0.25">
      <c r="A3027" s="124" t="s">
        <v>4075</v>
      </c>
      <c r="B3027" s="124" t="s">
        <v>13934</v>
      </c>
      <c r="C3027" s="124" t="s">
        <v>9358</v>
      </c>
      <c r="D3027" s="125" t="s">
        <v>13935</v>
      </c>
    </row>
    <row r="3028" spans="1:4" ht="13.5" x14ac:dyDescent="0.25">
      <c r="A3028" s="124" t="s">
        <v>4076</v>
      </c>
      <c r="B3028" s="124" t="s">
        <v>13936</v>
      </c>
      <c r="C3028" s="124" t="s">
        <v>9358</v>
      </c>
      <c r="D3028" s="125" t="s">
        <v>13937</v>
      </c>
    </row>
    <row r="3029" spans="1:4" ht="13.5" x14ac:dyDescent="0.25">
      <c r="A3029" s="124" t="s">
        <v>4077</v>
      </c>
      <c r="B3029" s="124" t="s">
        <v>13938</v>
      </c>
      <c r="C3029" s="124" t="s">
        <v>9358</v>
      </c>
      <c r="D3029" s="125" t="s">
        <v>13939</v>
      </c>
    </row>
    <row r="3030" spans="1:4" ht="13.5" x14ac:dyDescent="0.25">
      <c r="A3030" s="124" t="s">
        <v>4078</v>
      </c>
      <c r="B3030" s="124" t="s">
        <v>13940</v>
      </c>
      <c r="C3030" s="124" t="s">
        <v>9358</v>
      </c>
      <c r="D3030" s="125" t="s">
        <v>13941</v>
      </c>
    </row>
    <row r="3031" spans="1:4" ht="13.5" x14ac:dyDescent="0.25">
      <c r="A3031" s="124" t="s">
        <v>4080</v>
      </c>
      <c r="B3031" s="124" t="s">
        <v>13942</v>
      </c>
      <c r="C3031" s="124" t="s">
        <v>9358</v>
      </c>
      <c r="D3031" s="125" t="s">
        <v>13943</v>
      </c>
    </row>
    <row r="3032" spans="1:4" ht="13.5" x14ac:dyDescent="0.25">
      <c r="A3032" s="124" t="s">
        <v>4081</v>
      </c>
      <c r="B3032" s="124" t="s">
        <v>13944</v>
      </c>
      <c r="C3032" s="124" t="s">
        <v>9358</v>
      </c>
      <c r="D3032" s="125" t="s">
        <v>13945</v>
      </c>
    </row>
    <row r="3033" spans="1:4" ht="13.5" x14ac:dyDescent="0.25">
      <c r="A3033" s="124" t="s">
        <v>4082</v>
      </c>
      <c r="B3033" s="124" t="s">
        <v>13946</v>
      </c>
      <c r="C3033" s="124" t="s">
        <v>9358</v>
      </c>
      <c r="D3033" s="125" t="s">
        <v>13947</v>
      </c>
    </row>
    <row r="3034" spans="1:4" ht="13.5" x14ac:dyDescent="0.25">
      <c r="A3034" s="124" t="s">
        <v>4083</v>
      </c>
      <c r="B3034" s="124" t="s">
        <v>13948</v>
      </c>
      <c r="C3034" s="124" t="s">
        <v>9226</v>
      </c>
      <c r="D3034" s="125" t="s">
        <v>8366</v>
      </c>
    </row>
    <row r="3035" spans="1:4" ht="13.5" x14ac:dyDescent="0.25">
      <c r="A3035" s="124" t="s">
        <v>4085</v>
      </c>
      <c r="B3035" s="124" t="s">
        <v>13949</v>
      </c>
      <c r="C3035" s="124" t="s">
        <v>9226</v>
      </c>
      <c r="D3035" s="125" t="s">
        <v>1481</v>
      </c>
    </row>
    <row r="3036" spans="1:4" ht="13.5" x14ac:dyDescent="0.25">
      <c r="A3036" s="124" t="s">
        <v>4086</v>
      </c>
      <c r="B3036" s="124" t="s">
        <v>13950</v>
      </c>
      <c r="C3036" s="124" t="s">
        <v>9226</v>
      </c>
      <c r="D3036" s="125" t="s">
        <v>8548</v>
      </c>
    </row>
    <row r="3037" spans="1:4" ht="13.5" x14ac:dyDescent="0.25">
      <c r="A3037" s="124" t="s">
        <v>4088</v>
      </c>
      <c r="B3037" s="124" t="s">
        <v>13951</v>
      </c>
      <c r="C3037" s="124" t="s">
        <v>9226</v>
      </c>
      <c r="D3037" s="125" t="s">
        <v>1523</v>
      </c>
    </row>
    <row r="3038" spans="1:4" ht="13.5" x14ac:dyDescent="0.25">
      <c r="A3038" s="124" t="s">
        <v>4089</v>
      </c>
      <c r="B3038" s="124" t="s">
        <v>13952</v>
      </c>
      <c r="C3038" s="124" t="s">
        <v>9226</v>
      </c>
      <c r="D3038" s="125" t="s">
        <v>6463</v>
      </c>
    </row>
    <row r="3039" spans="1:4" ht="13.5" x14ac:dyDescent="0.25">
      <c r="A3039" s="124" t="s">
        <v>4091</v>
      </c>
      <c r="B3039" s="124" t="s">
        <v>13953</v>
      </c>
      <c r="C3039" s="124" t="s">
        <v>9226</v>
      </c>
      <c r="D3039" s="125" t="s">
        <v>2980</v>
      </c>
    </row>
    <row r="3040" spans="1:4" ht="13.5" x14ac:dyDescent="0.25">
      <c r="A3040" s="124" t="s">
        <v>4092</v>
      </c>
      <c r="B3040" s="124" t="s">
        <v>13954</v>
      </c>
      <c r="C3040" s="124" t="s">
        <v>9226</v>
      </c>
      <c r="D3040" s="125" t="s">
        <v>1941</v>
      </c>
    </row>
    <row r="3041" spans="1:4" ht="13.5" x14ac:dyDescent="0.25">
      <c r="A3041" s="124" t="s">
        <v>4093</v>
      </c>
      <c r="B3041" s="124" t="s">
        <v>13955</v>
      </c>
      <c r="C3041" s="124" t="s">
        <v>9226</v>
      </c>
      <c r="D3041" s="125" t="s">
        <v>3512</v>
      </c>
    </row>
    <row r="3042" spans="1:4" ht="13.5" x14ac:dyDescent="0.25">
      <c r="A3042" s="124" t="s">
        <v>4094</v>
      </c>
      <c r="B3042" s="124" t="s">
        <v>13956</v>
      </c>
      <c r="C3042" s="124" t="s">
        <v>9226</v>
      </c>
      <c r="D3042" s="125" t="s">
        <v>6242</v>
      </c>
    </row>
    <row r="3043" spans="1:4" ht="13.5" x14ac:dyDescent="0.25">
      <c r="A3043" s="124" t="s">
        <v>4095</v>
      </c>
      <c r="B3043" s="124" t="s">
        <v>13957</v>
      </c>
      <c r="C3043" s="124" t="s">
        <v>9226</v>
      </c>
      <c r="D3043" s="125" t="s">
        <v>12288</v>
      </c>
    </row>
    <row r="3044" spans="1:4" ht="13.5" x14ac:dyDescent="0.25">
      <c r="A3044" s="124" t="s">
        <v>4096</v>
      </c>
      <c r="B3044" s="124" t="s">
        <v>13958</v>
      </c>
      <c r="C3044" s="124" t="s">
        <v>9226</v>
      </c>
      <c r="D3044" s="125" t="s">
        <v>13882</v>
      </c>
    </row>
    <row r="3045" spans="1:4" ht="13.5" x14ac:dyDescent="0.25">
      <c r="A3045" s="124" t="s">
        <v>4098</v>
      </c>
      <c r="B3045" s="124" t="s">
        <v>13959</v>
      </c>
      <c r="C3045" s="124" t="s">
        <v>9226</v>
      </c>
      <c r="D3045" s="125" t="s">
        <v>13960</v>
      </c>
    </row>
    <row r="3046" spans="1:4" ht="13.5" x14ac:dyDescent="0.25">
      <c r="A3046" s="124" t="s">
        <v>4100</v>
      </c>
      <c r="B3046" s="124" t="s">
        <v>13961</v>
      </c>
      <c r="C3046" s="124" t="s">
        <v>9226</v>
      </c>
      <c r="D3046" s="125" t="s">
        <v>8374</v>
      </c>
    </row>
    <row r="3047" spans="1:4" ht="13.5" x14ac:dyDescent="0.25">
      <c r="A3047" s="124" t="s">
        <v>4102</v>
      </c>
      <c r="B3047" s="124" t="s">
        <v>13962</v>
      </c>
      <c r="C3047" s="124" t="s">
        <v>9226</v>
      </c>
      <c r="D3047" s="125" t="s">
        <v>739</v>
      </c>
    </row>
    <row r="3048" spans="1:4" ht="13.5" x14ac:dyDescent="0.25">
      <c r="A3048" s="124" t="s">
        <v>4103</v>
      </c>
      <c r="B3048" s="124" t="s">
        <v>13963</v>
      </c>
      <c r="C3048" s="124" t="s">
        <v>9226</v>
      </c>
      <c r="D3048" s="125" t="s">
        <v>1114</v>
      </c>
    </row>
    <row r="3049" spans="1:4" ht="13.5" x14ac:dyDescent="0.25">
      <c r="A3049" s="124" t="s">
        <v>4104</v>
      </c>
      <c r="B3049" s="124" t="s">
        <v>13964</v>
      </c>
      <c r="C3049" s="124" t="s">
        <v>9226</v>
      </c>
      <c r="D3049" s="125" t="s">
        <v>2335</v>
      </c>
    </row>
    <row r="3050" spans="1:4" ht="13.5" x14ac:dyDescent="0.25">
      <c r="A3050" s="124" t="s">
        <v>4106</v>
      </c>
      <c r="B3050" s="124" t="s">
        <v>13965</v>
      </c>
      <c r="C3050" s="124" t="s">
        <v>9226</v>
      </c>
      <c r="D3050" s="125" t="s">
        <v>8559</v>
      </c>
    </row>
    <row r="3051" spans="1:4" ht="13.5" x14ac:dyDescent="0.25">
      <c r="A3051" s="124" t="s">
        <v>4107</v>
      </c>
      <c r="B3051" s="124" t="s">
        <v>13966</v>
      </c>
      <c r="C3051" s="124" t="s">
        <v>9226</v>
      </c>
      <c r="D3051" s="125" t="s">
        <v>6936</v>
      </c>
    </row>
    <row r="3052" spans="1:4" ht="13.5" x14ac:dyDescent="0.25">
      <c r="A3052" s="124" t="s">
        <v>4109</v>
      </c>
      <c r="B3052" s="124" t="s">
        <v>13967</v>
      </c>
      <c r="C3052" s="124" t="s">
        <v>9226</v>
      </c>
      <c r="D3052" s="125" t="s">
        <v>5465</v>
      </c>
    </row>
    <row r="3053" spans="1:4" ht="13.5" x14ac:dyDescent="0.25">
      <c r="A3053" s="124" t="s">
        <v>4111</v>
      </c>
      <c r="B3053" s="124" t="s">
        <v>13968</v>
      </c>
      <c r="C3053" s="124" t="s">
        <v>9226</v>
      </c>
      <c r="D3053" s="125" t="s">
        <v>6536</v>
      </c>
    </row>
    <row r="3054" spans="1:4" ht="13.5" x14ac:dyDescent="0.25">
      <c r="A3054" s="124" t="s">
        <v>4113</v>
      </c>
      <c r="B3054" s="124" t="s">
        <v>13969</v>
      </c>
      <c r="C3054" s="124" t="s">
        <v>9226</v>
      </c>
      <c r="D3054" s="125" t="s">
        <v>7892</v>
      </c>
    </row>
    <row r="3055" spans="1:4" ht="13.5" x14ac:dyDescent="0.25">
      <c r="A3055" s="124" t="s">
        <v>4115</v>
      </c>
      <c r="B3055" s="124" t="s">
        <v>13970</v>
      </c>
      <c r="C3055" s="124" t="s">
        <v>9226</v>
      </c>
      <c r="D3055" s="125" t="s">
        <v>1282</v>
      </c>
    </row>
    <row r="3056" spans="1:4" ht="13.5" x14ac:dyDescent="0.25">
      <c r="A3056" s="124" t="s">
        <v>4117</v>
      </c>
      <c r="B3056" s="124" t="s">
        <v>13971</v>
      </c>
      <c r="C3056" s="124" t="s">
        <v>9226</v>
      </c>
      <c r="D3056" s="125" t="s">
        <v>4881</v>
      </c>
    </row>
    <row r="3057" spans="1:4" ht="13.5" x14ac:dyDescent="0.25">
      <c r="A3057" s="124" t="s">
        <v>4119</v>
      </c>
      <c r="B3057" s="124" t="s">
        <v>13972</v>
      </c>
      <c r="C3057" s="124" t="s">
        <v>9226</v>
      </c>
      <c r="D3057" s="125" t="s">
        <v>4105</v>
      </c>
    </row>
    <row r="3058" spans="1:4" ht="13.5" x14ac:dyDescent="0.25">
      <c r="A3058" s="124" t="s">
        <v>4121</v>
      </c>
      <c r="B3058" s="124" t="s">
        <v>13973</v>
      </c>
      <c r="C3058" s="124" t="s">
        <v>9226</v>
      </c>
      <c r="D3058" s="125" t="s">
        <v>3497</v>
      </c>
    </row>
    <row r="3059" spans="1:4" ht="13.5" x14ac:dyDescent="0.25">
      <c r="A3059" s="124" t="s">
        <v>4123</v>
      </c>
      <c r="B3059" s="124" t="s">
        <v>13974</v>
      </c>
      <c r="C3059" s="124" t="s">
        <v>9226</v>
      </c>
      <c r="D3059" s="125" t="s">
        <v>6471</v>
      </c>
    </row>
    <row r="3060" spans="1:4" ht="13.5" x14ac:dyDescent="0.25">
      <c r="A3060" s="124" t="s">
        <v>4124</v>
      </c>
      <c r="B3060" s="124" t="s">
        <v>13975</v>
      </c>
      <c r="C3060" s="124" t="s">
        <v>9226</v>
      </c>
      <c r="D3060" s="125" t="s">
        <v>7765</v>
      </c>
    </row>
    <row r="3061" spans="1:4" ht="13.5" x14ac:dyDescent="0.25">
      <c r="A3061" s="124" t="s">
        <v>4126</v>
      </c>
      <c r="B3061" s="124" t="s">
        <v>13976</v>
      </c>
      <c r="C3061" s="124" t="s">
        <v>9226</v>
      </c>
      <c r="D3061" s="125" t="s">
        <v>822</v>
      </c>
    </row>
    <row r="3062" spans="1:4" ht="13.5" x14ac:dyDescent="0.25">
      <c r="A3062" s="124" t="s">
        <v>4128</v>
      </c>
      <c r="B3062" s="124" t="s">
        <v>13977</v>
      </c>
      <c r="C3062" s="124" t="s">
        <v>9226</v>
      </c>
      <c r="D3062" s="125" t="s">
        <v>8373</v>
      </c>
    </row>
    <row r="3063" spans="1:4" ht="13.5" x14ac:dyDescent="0.25">
      <c r="A3063" s="124" t="s">
        <v>4129</v>
      </c>
      <c r="B3063" s="124" t="s">
        <v>13978</v>
      </c>
      <c r="C3063" s="124" t="s">
        <v>9226</v>
      </c>
      <c r="D3063" s="125" t="s">
        <v>7012</v>
      </c>
    </row>
    <row r="3064" spans="1:4" ht="13.5" x14ac:dyDescent="0.25">
      <c r="A3064" s="124" t="s">
        <v>4130</v>
      </c>
      <c r="B3064" s="124" t="s">
        <v>13979</v>
      </c>
      <c r="C3064" s="124" t="s">
        <v>9226</v>
      </c>
      <c r="D3064" s="125" t="s">
        <v>892</v>
      </c>
    </row>
    <row r="3065" spans="1:4" ht="13.5" x14ac:dyDescent="0.25">
      <c r="A3065" s="124" t="s">
        <v>4131</v>
      </c>
      <c r="B3065" s="124" t="s">
        <v>13980</v>
      </c>
      <c r="C3065" s="124" t="s">
        <v>9226</v>
      </c>
      <c r="D3065" s="125" t="s">
        <v>6222</v>
      </c>
    </row>
    <row r="3066" spans="1:4" ht="13.5" x14ac:dyDescent="0.25">
      <c r="A3066" s="124" t="s">
        <v>4132</v>
      </c>
      <c r="B3066" s="124" t="s">
        <v>13981</v>
      </c>
      <c r="C3066" s="124" t="s">
        <v>9226</v>
      </c>
      <c r="D3066" s="125" t="s">
        <v>8492</v>
      </c>
    </row>
    <row r="3067" spans="1:4" ht="13.5" x14ac:dyDescent="0.25">
      <c r="A3067" s="124" t="s">
        <v>4133</v>
      </c>
      <c r="B3067" s="124" t="s">
        <v>13982</v>
      </c>
      <c r="C3067" s="124" t="s">
        <v>9226</v>
      </c>
      <c r="D3067" s="125" t="s">
        <v>13983</v>
      </c>
    </row>
    <row r="3068" spans="1:4" ht="13.5" x14ac:dyDescent="0.25">
      <c r="A3068" s="124" t="s">
        <v>4135</v>
      </c>
      <c r="B3068" s="124" t="s">
        <v>13984</v>
      </c>
      <c r="C3068" s="124" t="s">
        <v>9226</v>
      </c>
      <c r="D3068" s="125" t="s">
        <v>8520</v>
      </c>
    </row>
    <row r="3069" spans="1:4" ht="13.5" x14ac:dyDescent="0.25">
      <c r="A3069" s="124" t="s">
        <v>4137</v>
      </c>
      <c r="B3069" s="124" t="s">
        <v>13985</v>
      </c>
      <c r="C3069" s="124" t="s">
        <v>9226</v>
      </c>
      <c r="D3069" s="125" t="s">
        <v>8555</v>
      </c>
    </row>
    <row r="3070" spans="1:4" ht="13.5" x14ac:dyDescent="0.25">
      <c r="A3070" s="124" t="s">
        <v>4138</v>
      </c>
      <c r="B3070" s="124" t="s">
        <v>13986</v>
      </c>
      <c r="C3070" s="124" t="s">
        <v>9617</v>
      </c>
      <c r="D3070" s="125" t="s">
        <v>6246</v>
      </c>
    </row>
    <row r="3071" spans="1:4" ht="13.5" x14ac:dyDescent="0.25">
      <c r="A3071" s="124" t="s">
        <v>4139</v>
      </c>
      <c r="B3071" s="124" t="s">
        <v>13987</v>
      </c>
      <c r="C3071" s="124" t="s">
        <v>9358</v>
      </c>
      <c r="D3071" s="125" t="s">
        <v>13988</v>
      </c>
    </row>
    <row r="3072" spans="1:4" ht="13.5" x14ac:dyDescent="0.25">
      <c r="A3072" s="124" t="s">
        <v>4140</v>
      </c>
      <c r="B3072" s="124" t="s">
        <v>13989</v>
      </c>
      <c r="C3072" s="124" t="s">
        <v>9358</v>
      </c>
      <c r="D3072" s="125" t="s">
        <v>13990</v>
      </c>
    </row>
    <row r="3073" spans="1:4" ht="13.5" x14ac:dyDescent="0.25">
      <c r="A3073" s="124" t="s">
        <v>4141</v>
      </c>
      <c r="B3073" s="124" t="s">
        <v>13991</v>
      </c>
      <c r="C3073" s="124" t="s">
        <v>9358</v>
      </c>
      <c r="D3073" s="125" t="s">
        <v>13992</v>
      </c>
    </row>
    <row r="3074" spans="1:4" ht="13.5" x14ac:dyDescent="0.25">
      <c r="A3074" s="124" t="s">
        <v>4142</v>
      </c>
      <c r="B3074" s="124" t="s">
        <v>13993</v>
      </c>
      <c r="C3074" s="124" t="s">
        <v>9358</v>
      </c>
      <c r="D3074" s="125" t="s">
        <v>13994</v>
      </c>
    </row>
    <row r="3075" spans="1:4" ht="13.5" x14ac:dyDescent="0.25">
      <c r="A3075" s="124" t="s">
        <v>4143</v>
      </c>
      <c r="B3075" s="124" t="s">
        <v>13995</v>
      </c>
      <c r="C3075" s="124" t="s">
        <v>9358</v>
      </c>
      <c r="D3075" s="125" t="s">
        <v>13996</v>
      </c>
    </row>
    <row r="3076" spans="1:4" ht="13.5" x14ac:dyDescent="0.25">
      <c r="A3076" s="124" t="s">
        <v>4144</v>
      </c>
      <c r="B3076" s="124" t="s">
        <v>13997</v>
      </c>
      <c r="C3076" s="124" t="s">
        <v>9358</v>
      </c>
      <c r="D3076" s="125" t="s">
        <v>13998</v>
      </c>
    </row>
    <row r="3077" spans="1:4" ht="13.5" x14ac:dyDescent="0.25">
      <c r="A3077" s="124" t="s">
        <v>4145</v>
      </c>
      <c r="B3077" s="124" t="s">
        <v>13999</v>
      </c>
      <c r="C3077" s="124" t="s">
        <v>9358</v>
      </c>
      <c r="D3077" s="125" t="s">
        <v>14000</v>
      </c>
    </row>
    <row r="3078" spans="1:4" ht="13.5" x14ac:dyDescent="0.25">
      <c r="A3078" s="124" t="s">
        <v>4146</v>
      </c>
      <c r="B3078" s="124" t="s">
        <v>14001</v>
      </c>
      <c r="C3078" s="124" t="s">
        <v>9358</v>
      </c>
      <c r="D3078" s="125" t="s">
        <v>14002</v>
      </c>
    </row>
    <row r="3079" spans="1:4" ht="13.5" x14ac:dyDescent="0.25">
      <c r="A3079" s="124" t="s">
        <v>4147</v>
      </c>
      <c r="B3079" s="124" t="s">
        <v>14003</v>
      </c>
      <c r="C3079" s="124" t="s">
        <v>9358</v>
      </c>
      <c r="D3079" s="125" t="s">
        <v>14004</v>
      </c>
    </row>
    <row r="3080" spans="1:4" ht="13.5" x14ac:dyDescent="0.25">
      <c r="A3080" s="124" t="s">
        <v>4148</v>
      </c>
      <c r="B3080" s="124" t="s">
        <v>14005</v>
      </c>
      <c r="C3080" s="124" t="s">
        <v>9358</v>
      </c>
      <c r="D3080" s="125" t="s">
        <v>14006</v>
      </c>
    </row>
    <row r="3081" spans="1:4" ht="13.5" x14ac:dyDescent="0.25">
      <c r="A3081" s="124" t="s">
        <v>4149</v>
      </c>
      <c r="B3081" s="124" t="s">
        <v>14007</v>
      </c>
      <c r="C3081" s="124" t="s">
        <v>9358</v>
      </c>
      <c r="D3081" s="125" t="s">
        <v>14008</v>
      </c>
    </row>
    <row r="3082" spans="1:4" ht="13.5" x14ac:dyDescent="0.25">
      <c r="A3082" s="124" t="s">
        <v>4150</v>
      </c>
      <c r="B3082" s="124" t="s">
        <v>14009</v>
      </c>
      <c r="C3082" s="124" t="s">
        <v>9226</v>
      </c>
      <c r="D3082" s="125" t="s">
        <v>8363</v>
      </c>
    </row>
    <row r="3083" spans="1:4" ht="13.5" x14ac:dyDescent="0.25">
      <c r="A3083" s="124" t="s">
        <v>4151</v>
      </c>
      <c r="B3083" s="124" t="s">
        <v>14010</v>
      </c>
      <c r="C3083" s="124" t="s">
        <v>9226</v>
      </c>
      <c r="D3083" s="125" t="s">
        <v>7920</v>
      </c>
    </row>
    <row r="3084" spans="1:4" ht="13.5" x14ac:dyDescent="0.25">
      <c r="A3084" s="124" t="s">
        <v>4152</v>
      </c>
      <c r="B3084" s="124" t="s">
        <v>14011</v>
      </c>
      <c r="C3084" s="124" t="s">
        <v>9226</v>
      </c>
      <c r="D3084" s="125" t="s">
        <v>1372</v>
      </c>
    </row>
    <row r="3085" spans="1:4" ht="13.5" x14ac:dyDescent="0.25">
      <c r="A3085" s="124" t="s">
        <v>4153</v>
      </c>
      <c r="B3085" s="124" t="s">
        <v>14012</v>
      </c>
      <c r="C3085" s="124" t="s">
        <v>9226</v>
      </c>
      <c r="D3085" s="125" t="s">
        <v>346</v>
      </c>
    </row>
    <row r="3086" spans="1:4" ht="13.5" x14ac:dyDescent="0.25">
      <c r="A3086" s="124" t="s">
        <v>4155</v>
      </c>
      <c r="B3086" s="124" t="s">
        <v>14013</v>
      </c>
      <c r="C3086" s="124" t="s">
        <v>9358</v>
      </c>
      <c r="D3086" s="125" t="s">
        <v>14014</v>
      </c>
    </row>
    <row r="3087" spans="1:4" ht="13.5" x14ac:dyDescent="0.25">
      <c r="A3087" s="124" t="s">
        <v>4156</v>
      </c>
      <c r="B3087" s="124" t="s">
        <v>14015</v>
      </c>
      <c r="C3087" s="124" t="s">
        <v>9358</v>
      </c>
      <c r="D3087" s="125" t="s">
        <v>14016</v>
      </c>
    </row>
    <row r="3088" spans="1:4" ht="13.5" x14ac:dyDescent="0.25">
      <c r="A3088" s="124" t="s">
        <v>4157</v>
      </c>
      <c r="B3088" s="124" t="s">
        <v>14017</v>
      </c>
      <c r="C3088" s="124" t="s">
        <v>9358</v>
      </c>
      <c r="D3088" s="125" t="s">
        <v>14018</v>
      </c>
    </row>
    <row r="3089" spans="1:4" ht="13.5" x14ac:dyDescent="0.25">
      <c r="A3089" s="124" t="s">
        <v>4158</v>
      </c>
      <c r="B3089" s="124" t="s">
        <v>14019</v>
      </c>
      <c r="C3089" s="124" t="s">
        <v>9358</v>
      </c>
      <c r="D3089" s="125" t="s">
        <v>8376</v>
      </c>
    </row>
    <row r="3090" spans="1:4" ht="13.5" x14ac:dyDescent="0.25">
      <c r="A3090" s="124" t="s">
        <v>4159</v>
      </c>
      <c r="B3090" s="124" t="s">
        <v>14020</v>
      </c>
      <c r="C3090" s="124" t="s">
        <v>9358</v>
      </c>
      <c r="D3090" s="125" t="s">
        <v>3633</v>
      </c>
    </row>
    <row r="3091" spans="1:4" ht="13.5" x14ac:dyDescent="0.25">
      <c r="A3091" s="124" t="s">
        <v>4160</v>
      </c>
      <c r="B3091" s="124" t="s">
        <v>14021</v>
      </c>
      <c r="C3091" s="124" t="s">
        <v>9358</v>
      </c>
      <c r="D3091" s="125" t="s">
        <v>14022</v>
      </c>
    </row>
    <row r="3092" spans="1:4" ht="13.5" x14ac:dyDescent="0.25">
      <c r="A3092" s="124" t="s">
        <v>4161</v>
      </c>
      <c r="B3092" s="124" t="s">
        <v>14023</v>
      </c>
      <c r="C3092" s="124" t="s">
        <v>9226</v>
      </c>
      <c r="D3092" s="125" t="s">
        <v>5992</v>
      </c>
    </row>
    <row r="3093" spans="1:4" ht="13.5" x14ac:dyDescent="0.25">
      <c r="A3093" s="124" t="s">
        <v>4163</v>
      </c>
      <c r="B3093" s="124" t="s">
        <v>14024</v>
      </c>
      <c r="C3093" s="124" t="s">
        <v>9226</v>
      </c>
      <c r="D3093" s="125" t="s">
        <v>14025</v>
      </c>
    </row>
    <row r="3094" spans="1:4" ht="13.5" x14ac:dyDescent="0.25">
      <c r="A3094" s="124" t="s">
        <v>4165</v>
      </c>
      <c r="B3094" s="124" t="s">
        <v>14026</v>
      </c>
      <c r="C3094" s="124" t="s">
        <v>9226</v>
      </c>
      <c r="D3094" s="125" t="s">
        <v>14027</v>
      </c>
    </row>
    <row r="3095" spans="1:4" ht="13.5" x14ac:dyDescent="0.25">
      <c r="A3095" s="124" t="s">
        <v>4167</v>
      </c>
      <c r="B3095" s="124" t="s">
        <v>14028</v>
      </c>
      <c r="C3095" s="124" t="s">
        <v>9226</v>
      </c>
      <c r="D3095" s="125" t="s">
        <v>3043</v>
      </c>
    </row>
    <row r="3096" spans="1:4" ht="13.5" x14ac:dyDescent="0.25">
      <c r="A3096" s="124" t="s">
        <v>4169</v>
      </c>
      <c r="B3096" s="124" t="s">
        <v>14029</v>
      </c>
      <c r="C3096" s="124" t="s">
        <v>9226</v>
      </c>
      <c r="D3096" s="125" t="s">
        <v>8303</v>
      </c>
    </row>
    <row r="3097" spans="1:4" ht="13.5" x14ac:dyDescent="0.25">
      <c r="A3097" s="124" t="s">
        <v>4171</v>
      </c>
      <c r="B3097" s="124" t="s">
        <v>14030</v>
      </c>
      <c r="C3097" s="124" t="s">
        <v>9226</v>
      </c>
      <c r="D3097" s="125" t="s">
        <v>3685</v>
      </c>
    </row>
    <row r="3098" spans="1:4" ht="13.5" x14ac:dyDescent="0.25">
      <c r="A3098" s="124" t="s">
        <v>4172</v>
      </c>
      <c r="B3098" s="124" t="s">
        <v>14031</v>
      </c>
      <c r="C3098" s="124" t="s">
        <v>9226</v>
      </c>
      <c r="D3098" s="125" t="s">
        <v>1231</v>
      </c>
    </row>
    <row r="3099" spans="1:4" ht="13.5" x14ac:dyDescent="0.25">
      <c r="A3099" s="124" t="s">
        <v>4173</v>
      </c>
      <c r="B3099" s="124" t="s">
        <v>14032</v>
      </c>
      <c r="C3099" s="124" t="s">
        <v>9226</v>
      </c>
      <c r="D3099" s="125" t="s">
        <v>4718</v>
      </c>
    </row>
    <row r="3100" spans="1:4" ht="13.5" x14ac:dyDescent="0.25">
      <c r="A3100" s="124" t="s">
        <v>4175</v>
      </c>
      <c r="B3100" s="124" t="s">
        <v>14033</v>
      </c>
      <c r="C3100" s="124" t="s">
        <v>9226</v>
      </c>
      <c r="D3100" s="125" t="s">
        <v>9174</v>
      </c>
    </row>
    <row r="3101" spans="1:4" ht="13.5" x14ac:dyDescent="0.25">
      <c r="A3101" s="124" t="s">
        <v>4177</v>
      </c>
      <c r="B3101" s="124" t="s">
        <v>14034</v>
      </c>
      <c r="C3101" s="124" t="s">
        <v>9226</v>
      </c>
      <c r="D3101" s="125" t="s">
        <v>3889</v>
      </c>
    </row>
    <row r="3102" spans="1:4" ht="13.5" x14ac:dyDescent="0.25">
      <c r="A3102" s="124" t="s">
        <v>4178</v>
      </c>
      <c r="B3102" s="124" t="s">
        <v>14035</v>
      </c>
      <c r="C3102" s="124" t="s">
        <v>9226</v>
      </c>
      <c r="D3102" s="125" t="s">
        <v>14036</v>
      </c>
    </row>
    <row r="3103" spans="1:4" ht="13.5" x14ac:dyDescent="0.25">
      <c r="A3103" s="124" t="s">
        <v>4179</v>
      </c>
      <c r="B3103" s="124" t="s">
        <v>14037</v>
      </c>
      <c r="C3103" s="124" t="s">
        <v>9226</v>
      </c>
      <c r="D3103" s="125" t="s">
        <v>14038</v>
      </c>
    </row>
    <row r="3104" spans="1:4" ht="13.5" x14ac:dyDescent="0.25">
      <c r="A3104" s="124" t="s">
        <v>4180</v>
      </c>
      <c r="B3104" s="124" t="s">
        <v>14039</v>
      </c>
      <c r="C3104" s="124" t="s">
        <v>9226</v>
      </c>
      <c r="D3104" s="125" t="s">
        <v>14040</v>
      </c>
    </row>
    <row r="3105" spans="1:4" ht="13.5" x14ac:dyDescent="0.25">
      <c r="A3105" s="124" t="s">
        <v>4181</v>
      </c>
      <c r="B3105" s="124" t="s">
        <v>14041</v>
      </c>
      <c r="C3105" s="124" t="s">
        <v>9226</v>
      </c>
      <c r="D3105" s="125" t="s">
        <v>14042</v>
      </c>
    </row>
    <row r="3106" spans="1:4" ht="13.5" x14ac:dyDescent="0.25">
      <c r="A3106" s="124" t="s">
        <v>4183</v>
      </c>
      <c r="B3106" s="124" t="s">
        <v>14043</v>
      </c>
      <c r="C3106" s="124" t="s">
        <v>9226</v>
      </c>
      <c r="D3106" s="125" t="s">
        <v>14044</v>
      </c>
    </row>
    <row r="3107" spans="1:4" ht="13.5" x14ac:dyDescent="0.25">
      <c r="A3107" s="124" t="s">
        <v>4185</v>
      </c>
      <c r="B3107" s="124" t="s">
        <v>14045</v>
      </c>
      <c r="C3107" s="124" t="s">
        <v>9226</v>
      </c>
      <c r="D3107" s="125" t="s">
        <v>14046</v>
      </c>
    </row>
    <row r="3108" spans="1:4" ht="13.5" x14ac:dyDescent="0.25">
      <c r="A3108" s="124" t="s">
        <v>4187</v>
      </c>
      <c r="B3108" s="124" t="s">
        <v>14047</v>
      </c>
      <c r="C3108" s="124" t="s">
        <v>9226</v>
      </c>
      <c r="D3108" s="125" t="s">
        <v>10098</v>
      </c>
    </row>
    <row r="3109" spans="1:4" ht="13.5" x14ac:dyDescent="0.25">
      <c r="A3109" s="124" t="s">
        <v>4188</v>
      </c>
      <c r="B3109" s="124" t="s">
        <v>14048</v>
      </c>
      <c r="C3109" s="124" t="s">
        <v>9226</v>
      </c>
      <c r="D3109" s="125" t="s">
        <v>9220</v>
      </c>
    </row>
    <row r="3110" spans="1:4" ht="13.5" x14ac:dyDescent="0.25">
      <c r="A3110" s="124" t="s">
        <v>4189</v>
      </c>
      <c r="B3110" s="124" t="s">
        <v>14049</v>
      </c>
      <c r="C3110" s="124" t="s">
        <v>9226</v>
      </c>
      <c r="D3110" s="125" t="s">
        <v>8846</v>
      </c>
    </row>
    <row r="3111" spans="1:4" ht="13.5" x14ac:dyDescent="0.25">
      <c r="A3111" s="124" t="s">
        <v>4190</v>
      </c>
      <c r="B3111" s="124" t="s">
        <v>14050</v>
      </c>
      <c r="C3111" s="124" t="s">
        <v>9226</v>
      </c>
      <c r="D3111" s="125" t="s">
        <v>14051</v>
      </c>
    </row>
    <row r="3112" spans="1:4" ht="13.5" x14ac:dyDescent="0.25">
      <c r="A3112" s="124" t="s">
        <v>4191</v>
      </c>
      <c r="B3112" s="124" t="s">
        <v>14052</v>
      </c>
      <c r="C3112" s="124" t="s">
        <v>9226</v>
      </c>
      <c r="D3112" s="125" t="s">
        <v>8891</v>
      </c>
    </row>
    <row r="3113" spans="1:4" ht="13.5" x14ac:dyDescent="0.25">
      <c r="A3113" s="124" t="s">
        <v>4193</v>
      </c>
      <c r="B3113" s="124" t="s">
        <v>14053</v>
      </c>
      <c r="C3113" s="124" t="s">
        <v>9226</v>
      </c>
      <c r="D3113" s="125" t="s">
        <v>14054</v>
      </c>
    </row>
    <row r="3114" spans="1:4" ht="13.5" x14ac:dyDescent="0.25">
      <c r="A3114" s="124" t="s">
        <v>4195</v>
      </c>
      <c r="B3114" s="124" t="s">
        <v>14055</v>
      </c>
      <c r="C3114" s="124" t="s">
        <v>9226</v>
      </c>
      <c r="D3114" s="125" t="s">
        <v>13604</v>
      </c>
    </row>
    <row r="3115" spans="1:4" ht="13.5" x14ac:dyDescent="0.25">
      <c r="A3115" s="124" t="s">
        <v>4196</v>
      </c>
      <c r="B3115" s="124" t="s">
        <v>14056</v>
      </c>
      <c r="C3115" s="124" t="s">
        <v>9226</v>
      </c>
      <c r="D3115" s="125" t="s">
        <v>12261</v>
      </c>
    </row>
    <row r="3116" spans="1:4" ht="13.5" x14ac:dyDescent="0.25">
      <c r="A3116" s="124" t="s">
        <v>4197</v>
      </c>
      <c r="B3116" s="124" t="s">
        <v>14057</v>
      </c>
      <c r="C3116" s="124" t="s">
        <v>9226</v>
      </c>
      <c r="D3116" s="125" t="s">
        <v>382</v>
      </c>
    </row>
    <row r="3117" spans="1:4" ht="13.5" x14ac:dyDescent="0.25">
      <c r="A3117" s="124" t="s">
        <v>4199</v>
      </c>
      <c r="B3117" s="124" t="s">
        <v>14058</v>
      </c>
      <c r="C3117" s="124" t="s">
        <v>9226</v>
      </c>
      <c r="D3117" s="125" t="s">
        <v>13303</v>
      </c>
    </row>
    <row r="3118" spans="1:4" ht="13.5" x14ac:dyDescent="0.25">
      <c r="A3118" s="124" t="s">
        <v>4200</v>
      </c>
      <c r="B3118" s="124" t="s">
        <v>14059</v>
      </c>
      <c r="C3118" s="124" t="s">
        <v>9226</v>
      </c>
      <c r="D3118" s="125" t="s">
        <v>14060</v>
      </c>
    </row>
    <row r="3119" spans="1:4" ht="13.5" x14ac:dyDescent="0.25">
      <c r="A3119" s="124" t="s">
        <v>4202</v>
      </c>
      <c r="B3119" s="124" t="s">
        <v>14061</v>
      </c>
      <c r="C3119" s="124" t="s">
        <v>9226</v>
      </c>
      <c r="D3119" s="125" t="s">
        <v>2515</v>
      </c>
    </row>
    <row r="3120" spans="1:4" ht="13.5" x14ac:dyDescent="0.25">
      <c r="A3120" s="124" t="s">
        <v>4203</v>
      </c>
      <c r="B3120" s="124" t="s">
        <v>14062</v>
      </c>
      <c r="C3120" s="124" t="s">
        <v>9226</v>
      </c>
      <c r="D3120" s="125" t="s">
        <v>14063</v>
      </c>
    </row>
    <row r="3121" spans="1:4" ht="13.5" x14ac:dyDescent="0.25">
      <c r="A3121" s="124" t="s">
        <v>4204</v>
      </c>
      <c r="B3121" s="124" t="s">
        <v>14064</v>
      </c>
      <c r="C3121" s="124" t="s">
        <v>9226</v>
      </c>
      <c r="D3121" s="125" t="s">
        <v>14065</v>
      </c>
    </row>
    <row r="3122" spans="1:4" ht="13.5" x14ac:dyDescent="0.25">
      <c r="A3122" s="124" t="s">
        <v>4205</v>
      </c>
      <c r="B3122" s="124" t="s">
        <v>14066</v>
      </c>
      <c r="C3122" s="124" t="s">
        <v>9226</v>
      </c>
      <c r="D3122" s="125" t="s">
        <v>3278</v>
      </c>
    </row>
    <row r="3123" spans="1:4" ht="13.5" x14ac:dyDescent="0.25">
      <c r="A3123" s="124" t="s">
        <v>4206</v>
      </c>
      <c r="B3123" s="124" t="s">
        <v>14067</v>
      </c>
      <c r="C3123" s="124" t="s">
        <v>9226</v>
      </c>
      <c r="D3123" s="125" t="s">
        <v>3833</v>
      </c>
    </row>
    <row r="3124" spans="1:4" ht="13.5" x14ac:dyDescent="0.25">
      <c r="A3124" s="124" t="s">
        <v>4207</v>
      </c>
      <c r="B3124" s="124" t="s">
        <v>14068</v>
      </c>
      <c r="C3124" s="124" t="s">
        <v>9226</v>
      </c>
      <c r="D3124" s="125" t="s">
        <v>4208</v>
      </c>
    </row>
    <row r="3125" spans="1:4" ht="13.5" x14ac:dyDescent="0.25">
      <c r="A3125" s="124" t="s">
        <v>4209</v>
      </c>
      <c r="B3125" s="124" t="s">
        <v>14069</v>
      </c>
      <c r="C3125" s="124" t="s">
        <v>9226</v>
      </c>
      <c r="D3125" s="125" t="s">
        <v>14070</v>
      </c>
    </row>
    <row r="3126" spans="1:4" ht="13.5" x14ac:dyDescent="0.25">
      <c r="A3126" s="124" t="s">
        <v>4210</v>
      </c>
      <c r="B3126" s="124" t="s">
        <v>14071</v>
      </c>
      <c r="C3126" s="124" t="s">
        <v>9226</v>
      </c>
      <c r="D3126" s="125" t="s">
        <v>2969</v>
      </c>
    </row>
    <row r="3127" spans="1:4" ht="13.5" x14ac:dyDescent="0.25">
      <c r="A3127" s="124" t="s">
        <v>4211</v>
      </c>
      <c r="B3127" s="124" t="s">
        <v>14072</v>
      </c>
      <c r="C3127" s="124" t="s">
        <v>9226</v>
      </c>
      <c r="D3127" s="125" t="s">
        <v>8528</v>
      </c>
    </row>
    <row r="3128" spans="1:4" ht="13.5" x14ac:dyDescent="0.25">
      <c r="A3128" s="124" t="s">
        <v>4213</v>
      </c>
      <c r="B3128" s="124" t="s">
        <v>14073</v>
      </c>
      <c r="C3128" s="124" t="s">
        <v>9226</v>
      </c>
      <c r="D3128" s="125" t="s">
        <v>14074</v>
      </c>
    </row>
    <row r="3129" spans="1:4" ht="13.5" x14ac:dyDescent="0.25">
      <c r="A3129" s="124" t="s">
        <v>4214</v>
      </c>
      <c r="B3129" s="124" t="s">
        <v>14075</v>
      </c>
      <c r="C3129" s="124" t="s">
        <v>9226</v>
      </c>
      <c r="D3129" s="125" t="s">
        <v>7270</v>
      </c>
    </row>
    <row r="3130" spans="1:4" ht="13.5" x14ac:dyDescent="0.25">
      <c r="A3130" s="124" t="s">
        <v>4216</v>
      </c>
      <c r="B3130" s="124" t="s">
        <v>14076</v>
      </c>
      <c r="C3130" s="124" t="s">
        <v>9226</v>
      </c>
      <c r="D3130" s="125" t="s">
        <v>8424</v>
      </c>
    </row>
    <row r="3131" spans="1:4" ht="13.5" x14ac:dyDescent="0.25">
      <c r="A3131" s="124" t="s">
        <v>4217</v>
      </c>
      <c r="B3131" s="124" t="s">
        <v>14077</v>
      </c>
      <c r="C3131" s="124" t="s">
        <v>9226</v>
      </c>
      <c r="D3131" s="125" t="s">
        <v>5583</v>
      </c>
    </row>
    <row r="3132" spans="1:4" ht="13.5" x14ac:dyDescent="0.25">
      <c r="A3132" s="124" t="s">
        <v>4219</v>
      </c>
      <c r="B3132" s="124" t="s">
        <v>14078</v>
      </c>
      <c r="C3132" s="124" t="s">
        <v>9226</v>
      </c>
      <c r="D3132" s="125" t="s">
        <v>7082</v>
      </c>
    </row>
    <row r="3133" spans="1:4" ht="13.5" x14ac:dyDescent="0.25">
      <c r="A3133" s="124" t="s">
        <v>4221</v>
      </c>
      <c r="B3133" s="124" t="s">
        <v>14079</v>
      </c>
      <c r="C3133" s="124" t="s">
        <v>9226</v>
      </c>
      <c r="D3133" s="125" t="s">
        <v>3907</v>
      </c>
    </row>
    <row r="3134" spans="1:4" ht="13.5" x14ac:dyDescent="0.25">
      <c r="A3134" s="124" t="s">
        <v>4222</v>
      </c>
      <c r="B3134" s="124" t="s">
        <v>14080</v>
      </c>
      <c r="C3134" s="124" t="s">
        <v>9226</v>
      </c>
      <c r="D3134" s="125" t="s">
        <v>1647</v>
      </c>
    </row>
    <row r="3135" spans="1:4" ht="13.5" x14ac:dyDescent="0.25">
      <c r="A3135" s="124" t="s">
        <v>4223</v>
      </c>
      <c r="B3135" s="124" t="s">
        <v>14081</v>
      </c>
      <c r="C3135" s="124" t="s">
        <v>9226</v>
      </c>
      <c r="D3135" s="125" t="s">
        <v>14082</v>
      </c>
    </row>
    <row r="3136" spans="1:4" ht="13.5" x14ac:dyDescent="0.25">
      <c r="A3136" s="124" t="s">
        <v>4224</v>
      </c>
      <c r="B3136" s="124" t="s">
        <v>14083</v>
      </c>
      <c r="C3136" s="124" t="s">
        <v>9226</v>
      </c>
      <c r="D3136" s="125" t="s">
        <v>9239</v>
      </c>
    </row>
    <row r="3137" spans="1:4" ht="13.5" x14ac:dyDescent="0.25">
      <c r="A3137" s="124" t="s">
        <v>4225</v>
      </c>
      <c r="B3137" s="124" t="s">
        <v>14084</v>
      </c>
      <c r="C3137" s="124" t="s">
        <v>9226</v>
      </c>
      <c r="D3137" s="125" t="s">
        <v>14085</v>
      </c>
    </row>
    <row r="3138" spans="1:4" ht="13.5" x14ac:dyDescent="0.25">
      <c r="A3138" s="124" t="s">
        <v>4227</v>
      </c>
      <c r="B3138" s="124" t="s">
        <v>14086</v>
      </c>
      <c r="C3138" s="124" t="s">
        <v>9226</v>
      </c>
      <c r="D3138" s="125" t="s">
        <v>10210</v>
      </c>
    </row>
    <row r="3139" spans="1:4" ht="13.5" x14ac:dyDescent="0.25">
      <c r="A3139" s="124" t="s">
        <v>4228</v>
      </c>
      <c r="B3139" s="124" t="s">
        <v>14087</v>
      </c>
      <c r="C3139" s="124" t="s">
        <v>9226</v>
      </c>
      <c r="D3139" s="125" t="s">
        <v>14088</v>
      </c>
    </row>
    <row r="3140" spans="1:4" ht="13.5" x14ac:dyDescent="0.25">
      <c r="A3140" s="124" t="s">
        <v>4229</v>
      </c>
      <c r="B3140" s="124" t="s">
        <v>14089</v>
      </c>
      <c r="C3140" s="124" t="s">
        <v>9226</v>
      </c>
      <c r="D3140" s="125" t="s">
        <v>2008</v>
      </c>
    </row>
    <row r="3141" spans="1:4" ht="13.5" x14ac:dyDescent="0.25">
      <c r="A3141" s="124" t="s">
        <v>4231</v>
      </c>
      <c r="B3141" s="124" t="s">
        <v>14090</v>
      </c>
      <c r="C3141" s="124" t="s">
        <v>9226</v>
      </c>
      <c r="D3141" s="125" t="s">
        <v>14091</v>
      </c>
    </row>
    <row r="3142" spans="1:4" ht="13.5" x14ac:dyDescent="0.25">
      <c r="A3142" s="124" t="s">
        <v>4232</v>
      </c>
      <c r="B3142" s="124" t="s">
        <v>14092</v>
      </c>
      <c r="C3142" s="124" t="s">
        <v>9226</v>
      </c>
      <c r="D3142" s="125" t="s">
        <v>7237</v>
      </c>
    </row>
    <row r="3143" spans="1:4" ht="13.5" x14ac:dyDescent="0.25">
      <c r="A3143" s="124" t="s">
        <v>4233</v>
      </c>
      <c r="B3143" s="124" t="s">
        <v>14093</v>
      </c>
      <c r="C3143" s="124" t="s">
        <v>9226</v>
      </c>
      <c r="D3143" s="125" t="s">
        <v>2870</v>
      </c>
    </row>
    <row r="3144" spans="1:4" ht="13.5" x14ac:dyDescent="0.25">
      <c r="A3144" s="124" t="s">
        <v>4234</v>
      </c>
      <c r="B3144" s="124" t="s">
        <v>14094</v>
      </c>
      <c r="C3144" s="124" t="s">
        <v>9226</v>
      </c>
      <c r="D3144" s="125" t="s">
        <v>14095</v>
      </c>
    </row>
    <row r="3145" spans="1:4" ht="13.5" x14ac:dyDescent="0.25">
      <c r="A3145" s="124" t="s">
        <v>4235</v>
      </c>
      <c r="B3145" s="124" t="s">
        <v>14096</v>
      </c>
      <c r="C3145" s="124" t="s">
        <v>9226</v>
      </c>
      <c r="D3145" s="125" t="s">
        <v>14097</v>
      </c>
    </row>
    <row r="3146" spans="1:4" ht="13.5" x14ac:dyDescent="0.25">
      <c r="A3146" s="124" t="s">
        <v>4236</v>
      </c>
      <c r="B3146" s="124" t="s">
        <v>14098</v>
      </c>
      <c r="C3146" s="124" t="s">
        <v>9226</v>
      </c>
      <c r="D3146" s="125" t="s">
        <v>2906</v>
      </c>
    </row>
    <row r="3147" spans="1:4" ht="13.5" x14ac:dyDescent="0.25">
      <c r="A3147" s="124" t="s">
        <v>4238</v>
      </c>
      <c r="B3147" s="124" t="s">
        <v>14099</v>
      </c>
      <c r="C3147" s="124" t="s">
        <v>9226</v>
      </c>
      <c r="D3147" s="125" t="s">
        <v>14100</v>
      </c>
    </row>
    <row r="3148" spans="1:4" ht="13.5" x14ac:dyDescent="0.25">
      <c r="A3148" s="124" t="s">
        <v>4239</v>
      </c>
      <c r="B3148" s="124" t="s">
        <v>14101</v>
      </c>
      <c r="C3148" s="124" t="s">
        <v>9226</v>
      </c>
      <c r="D3148" s="125" t="s">
        <v>14102</v>
      </c>
    </row>
    <row r="3149" spans="1:4" ht="13.5" x14ac:dyDescent="0.25">
      <c r="A3149" s="124" t="s">
        <v>4240</v>
      </c>
      <c r="B3149" s="124" t="s">
        <v>14103</v>
      </c>
      <c r="C3149" s="124" t="s">
        <v>9226</v>
      </c>
      <c r="D3149" s="125" t="s">
        <v>14104</v>
      </c>
    </row>
    <row r="3150" spans="1:4" ht="13.5" x14ac:dyDescent="0.25">
      <c r="A3150" s="124" t="s">
        <v>4241</v>
      </c>
      <c r="B3150" s="124" t="s">
        <v>14105</v>
      </c>
      <c r="C3150" s="124" t="s">
        <v>9226</v>
      </c>
      <c r="D3150" s="125" t="s">
        <v>14106</v>
      </c>
    </row>
    <row r="3151" spans="1:4" ht="13.5" x14ac:dyDescent="0.25">
      <c r="A3151" s="124" t="s">
        <v>4242</v>
      </c>
      <c r="B3151" s="124" t="s">
        <v>14107</v>
      </c>
      <c r="C3151" s="124" t="s">
        <v>9226</v>
      </c>
      <c r="D3151" s="125" t="s">
        <v>14108</v>
      </c>
    </row>
    <row r="3152" spans="1:4" ht="13.5" x14ac:dyDescent="0.25">
      <c r="A3152" s="124" t="s">
        <v>4243</v>
      </c>
      <c r="B3152" s="124" t="s">
        <v>14109</v>
      </c>
      <c r="C3152" s="124" t="s">
        <v>9226</v>
      </c>
      <c r="D3152" s="125" t="s">
        <v>14110</v>
      </c>
    </row>
    <row r="3153" spans="1:4" ht="13.5" x14ac:dyDescent="0.25">
      <c r="A3153" s="124" t="s">
        <v>4244</v>
      </c>
      <c r="B3153" s="124" t="s">
        <v>14111</v>
      </c>
      <c r="C3153" s="124" t="s">
        <v>9226</v>
      </c>
      <c r="D3153" s="125" t="s">
        <v>14112</v>
      </c>
    </row>
    <row r="3154" spans="1:4" ht="13.5" x14ac:dyDescent="0.25">
      <c r="A3154" s="124" t="s">
        <v>4245</v>
      </c>
      <c r="B3154" s="124" t="s">
        <v>14113</v>
      </c>
      <c r="C3154" s="124" t="s">
        <v>9226</v>
      </c>
      <c r="D3154" s="125" t="s">
        <v>14114</v>
      </c>
    </row>
    <row r="3155" spans="1:4" ht="13.5" x14ac:dyDescent="0.25">
      <c r="A3155" s="124" t="s">
        <v>4246</v>
      </c>
      <c r="B3155" s="124" t="s">
        <v>14115</v>
      </c>
      <c r="C3155" s="124" t="s">
        <v>9226</v>
      </c>
      <c r="D3155" s="125" t="s">
        <v>14116</v>
      </c>
    </row>
    <row r="3156" spans="1:4" ht="13.5" x14ac:dyDescent="0.25">
      <c r="A3156" s="124" t="s">
        <v>4247</v>
      </c>
      <c r="B3156" s="124" t="s">
        <v>14117</v>
      </c>
      <c r="C3156" s="124" t="s">
        <v>9226</v>
      </c>
      <c r="D3156" s="125" t="s">
        <v>14118</v>
      </c>
    </row>
    <row r="3157" spans="1:4" ht="13.5" x14ac:dyDescent="0.25">
      <c r="A3157" s="124" t="s">
        <v>4248</v>
      </c>
      <c r="B3157" s="124" t="s">
        <v>14119</v>
      </c>
      <c r="C3157" s="124" t="s">
        <v>9226</v>
      </c>
      <c r="D3157" s="125" t="s">
        <v>8478</v>
      </c>
    </row>
    <row r="3158" spans="1:4" ht="13.5" x14ac:dyDescent="0.25">
      <c r="A3158" s="124" t="s">
        <v>4250</v>
      </c>
      <c r="B3158" s="124" t="s">
        <v>14120</v>
      </c>
      <c r="C3158" s="124" t="s">
        <v>9226</v>
      </c>
      <c r="D3158" s="125" t="s">
        <v>14121</v>
      </c>
    </row>
    <row r="3159" spans="1:4" ht="13.5" x14ac:dyDescent="0.25">
      <c r="A3159" s="124" t="s">
        <v>4251</v>
      </c>
      <c r="B3159" s="124" t="s">
        <v>14122</v>
      </c>
      <c r="C3159" s="124" t="s">
        <v>9226</v>
      </c>
      <c r="D3159" s="125" t="s">
        <v>14123</v>
      </c>
    </row>
    <row r="3160" spans="1:4" ht="13.5" x14ac:dyDescent="0.25">
      <c r="A3160" s="124" t="s">
        <v>4252</v>
      </c>
      <c r="B3160" s="124" t="s">
        <v>14124</v>
      </c>
      <c r="C3160" s="124" t="s">
        <v>9226</v>
      </c>
      <c r="D3160" s="125" t="s">
        <v>14125</v>
      </c>
    </row>
    <row r="3161" spans="1:4" ht="13.5" x14ac:dyDescent="0.25">
      <c r="A3161" s="124" t="s">
        <v>4253</v>
      </c>
      <c r="B3161" s="124" t="s">
        <v>14126</v>
      </c>
      <c r="C3161" s="124" t="s">
        <v>9226</v>
      </c>
      <c r="D3161" s="125" t="s">
        <v>14127</v>
      </c>
    </row>
    <row r="3162" spans="1:4" ht="13.5" x14ac:dyDescent="0.25">
      <c r="A3162" s="124" t="s">
        <v>4254</v>
      </c>
      <c r="B3162" s="124" t="s">
        <v>14128</v>
      </c>
      <c r="C3162" s="124" t="s">
        <v>9226</v>
      </c>
      <c r="D3162" s="125" t="s">
        <v>14129</v>
      </c>
    </row>
    <row r="3163" spans="1:4" ht="13.5" x14ac:dyDescent="0.25">
      <c r="A3163" s="124" t="s">
        <v>4255</v>
      </c>
      <c r="B3163" s="124" t="s">
        <v>14130</v>
      </c>
      <c r="C3163" s="124" t="s">
        <v>9226</v>
      </c>
      <c r="D3163" s="125" t="s">
        <v>11769</v>
      </c>
    </row>
    <row r="3164" spans="1:4" ht="13.5" x14ac:dyDescent="0.25">
      <c r="A3164" s="124" t="s">
        <v>4256</v>
      </c>
      <c r="B3164" s="124" t="s">
        <v>14131</v>
      </c>
      <c r="C3164" s="124" t="s">
        <v>9226</v>
      </c>
      <c r="D3164" s="125" t="s">
        <v>8424</v>
      </c>
    </row>
    <row r="3165" spans="1:4" ht="13.5" x14ac:dyDescent="0.25">
      <c r="A3165" s="124" t="s">
        <v>4257</v>
      </c>
      <c r="B3165" s="124" t="s">
        <v>14132</v>
      </c>
      <c r="C3165" s="124" t="s">
        <v>9226</v>
      </c>
      <c r="D3165" s="125" t="s">
        <v>14133</v>
      </c>
    </row>
    <row r="3166" spans="1:4" ht="13.5" x14ac:dyDescent="0.25">
      <c r="A3166" s="124" t="s">
        <v>4259</v>
      </c>
      <c r="B3166" s="124" t="s">
        <v>14134</v>
      </c>
      <c r="C3166" s="124" t="s">
        <v>9226</v>
      </c>
      <c r="D3166" s="125" t="s">
        <v>4839</v>
      </c>
    </row>
    <row r="3167" spans="1:4" ht="13.5" x14ac:dyDescent="0.25">
      <c r="A3167" s="124" t="s">
        <v>4260</v>
      </c>
      <c r="B3167" s="124" t="s">
        <v>14135</v>
      </c>
      <c r="C3167" s="124" t="s">
        <v>9226</v>
      </c>
      <c r="D3167" s="125" t="s">
        <v>14136</v>
      </c>
    </row>
    <row r="3168" spans="1:4" ht="13.5" x14ac:dyDescent="0.25">
      <c r="A3168" s="124" t="s">
        <v>4261</v>
      </c>
      <c r="B3168" s="124" t="s">
        <v>14137</v>
      </c>
      <c r="C3168" s="124" t="s">
        <v>9226</v>
      </c>
      <c r="D3168" s="125" t="s">
        <v>14138</v>
      </c>
    </row>
    <row r="3169" spans="1:4" ht="13.5" x14ac:dyDescent="0.25">
      <c r="A3169" s="124" t="s">
        <v>4262</v>
      </c>
      <c r="B3169" s="124" t="s">
        <v>14139</v>
      </c>
      <c r="C3169" s="124" t="s">
        <v>9226</v>
      </c>
      <c r="D3169" s="125" t="s">
        <v>14140</v>
      </c>
    </row>
    <row r="3170" spans="1:4" ht="13.5" x14ac:dyDescent="0.25">
      <c r="A3170" s="124" t="s">
        <v>4264</v>
      </c>
      <c r="B3170" s="124" t="s">
        <v>14141</v>
      </c>
      <c r="C3170" s="124" t="s">
        <v>9226</v>
      </c>
      <c r="D3170" s="125" t="s">
        <v>14142</v>
      </c>
    </row>
    <row r="3171" spans="1:4" ht="13.5" x14ac:dyDescent="0.25">
      <c r="A3171" s="124" t="s">
        <v>4265</v>
      </c>
      <c r="B3171" s="124" t="s">
        <v>14143</v>
      </c>
      <c r="C3171" s="124" t="s">
        <v>9226</v>
      </c>
      <c r="D3171" s="125" t="s">
        <v>5225</v>
      </c>
    </row>
    <row r="3172" spans="1:4" ht="13.5" x14ac:dyDescent="0.25">
      <c r="A3172" s="124" t="s">
        <v>4266</v>
      </c>
      <c r="B3172" s="124" t="s">
        <v>14144</v>
      </c>
      <c r="C3172" s="124" t="s">
        <v>9226</v>
      </c>
      <c r="D3172" s="125" t="s">
        <v>14145</v>
      </c>
    </row>
    <row r="3173" spans="1:4" ht="13.5" x14ac:dyDescent="0.25">
      <c r="A3173" s="124" t="s">
        <v>4267</v>
      </c>
      <c r="B3173" s="124" t="s">
        <v>14146</v>
      </c>
      <c r="C3173" s="124" t="s">
        <v>9226</v>
      </c>
      <c r="D3173" s="125" t="s">
        <v>14147</v>
      </c>
    </row>
    <row r="3174" spans="1:4" ht="13.5" x14ac:dyDescent="0.25">
      <c r="A3174" s="124" t="s">
        <v>4268</v>
      </c>
      <c r="B3174" s="124" t="s">
        <v>14148</v>
      </c>
      <c r="C3174" s="124" t="s">
        <v>9226</v>
      </c>
      <c r="D3174" s="125" t="s">
        <v>14149</v>
      </c>
    </row>
    <row r="3175" spans="1:4" ht="13.5" x14ac:dyDescent="0.25">
      <c r="A3175" s="124" t="s">
        <v>4269</v>
      </c>
      <c r="B3175" s="124" t="s">
        <v>14150</v>
      </c>
      <c r="C3175" s="124" t="s">
        <v>9226</v>
      </c>
      <c r="D3175" s="125" t="s">
        <v>14151</v>
      </c>
    </row>
    <row r="3176" spans="1:4" ht="13.5" x14ac:dyDescent="0.25">
      <c r="A3176" s="124" t="s">
        <v>4270</v>
      </c>
      <c r="B3176" s="124" t="s">
        <v>14152</v>
      </c>
      <c r="C3176" s="124" t="s">
        <v>9226</v>
      </c>
      <c r="D3176" s="125" t="s">
        <v>14153</v>
      </c>
    </row>
    <row r="3177" spans="1:4" ht="13.5" x14ac:dyDescent="0.25">
      <c r="A3177" s="124" t="s">
        <v>4271</v>
      </c>
      <c r="B3177" s="124" t="s">
        <v>14154</v>
      </c>
      <c r="C3177" s="124" t="s">
        <v>9226</v>
      </c>
      <c r="D3177" s="125" t="s">
        <v>10825</v>
      </c>
    </row>
    <row r="3178" spans="1:4" ht="13.5" x14ac:dyDescent="0.25">
      <c r="A3178" s="124" t="s">
        <v>4272</v>
      </c>
      <c r="B3178" s="124" t="s">
        <v>14155</v>
      </c>
      <c r="C3178" s="124" t="s">
        <v>9226</v>
      </c>
      <c r="D3178" s="125" t="s">
        <v>14156</v>
      </c>
    </row>
    <row r="3179" spans="1:4" ht="13.5" x14ac:dyDescent="0.25">
      <c r="A3179" s="124" t="s">
        <v>4273</v>
      </c>
      <c r="B3179" s="124" t="s">
        <v>14157</v>
      </c>
      <c r="C3179" s="124" t="s">
        <v>9226</v>
      </c>
      <c r="D3179" s="125" t="s">
        <v>14158</v>
      </c>
    </row>
    <row r="3180" spans="1:4" ht="13.5" x14ac:dyDescent="0.25">
      <c r="A3180" s="124" t="s">
        <v>4274</v>
      </c>
      <c r="B3180" s="124" t="s">
        <v>14159</v>
      </c>
      <c r="C3180" s="124" t="s">
        <v>9226</v>
      </c>
      <c r="D3180" s="125" t="s">
        <v>14160</v>
      </c>
    </row>
    <row r="3181" spans="1:4" ht="13.5" x14ac:dyDescent="0.25">
      <c r="A3181" s="124" t="s">
        <v>4275</v>
      </c>
      <c r="B3181" s="124" t="s">
        <v>14161</v>
      </c>
      <c r="C3181" s="124" t="s">
        <v>9226</v>
      </c>
      <c r="D3181" s="125" t="s">
        <v>14162</v>
      </c>
    </row>
    <row r="3182" spans="1:4" ht="13.5" x14ac:dyDescent="0.25">
      <c r="A3182" s="124" t="s">
        <v>4277</v>
      </c>
      <c r="B3182" s="124" t="s">
        <v>14163</v>
      </c>
      <c r="C3182" s="124" t="s">
        <v>9226</v>
      </c>
      <c r="D3182" s="125" t="s">
        <v>12510</v>
      </c>
    </row>
    <row r="3183" spans="1:4" ht="13.5" x14ac:dyDescent="0.25">
      <c r="A3183" s="124" t="s">
        <v>4278</v>
      </c>
      <c r="B3183" s="124" t="s">
        <v>14164</v>
      </c>
      <c r="C3183" s="124" t="s">
        <v>9226</v>
      </c>
      <c r="D3183" s="125" t="s">
        <v>14165</v>
      </c>
    </row>
    <row r="3184" spans="1:4" ht="13.5" x14ac:dyDescent="0.25">
      <c r="A3184" s="124" t="s">
        <v>4279</v>
      </c>
      <c r="B3184" s="124" t="s">
        <v>14166</v>
      </c>
      <c r="C3184" s="124" t="s">
        <v>9226</v>
      </c>
      <c r="D3184" s="125" t="s">
        <v>14167</v>
      </c>
    </row>
    <row r="3185" spans="1:4" ht="13.5" x14ac:dyDescent="0.25">
      <c r="A3185" s="124" t="s">
        <v>4281</v>
      </c>
      <c r="B3185" s="124" t="s">
        <v>14168</v>
      </c>
      <c r="C3185" s="124" t="s">
        <v>9226</v>
      </c>
      <c r="D3185" s="125" t="s">
        <v>8707</v>
      </c>
    </row>
    <row r="3186" spans="1:4" ht="13.5" x14ac:dyDescent="0.25">
      <c r="A3186" s="124" t="s">
        <v>4283</v>
      </c>
      <c r="B3186" s="124" t="s">
        <v>14169</v>
      </c>
      <c r="C3186" s="124" t="s">
        <v>9226</v>
      </c>
      <c r="D3186" s="125" t="s">
        <v>14170</v>
      </c>
    </row>
    <row r="3187" spans="1:4" ht="13.5" x14ac:dyDescent="0.25">
      <c r="A3187" s="124" t="s">
        <v>4284</v>
      </c>
      <c r="B3187" s="124" t="s">
        <v>14171</v>
      </c>
      <c r="C3187" s="124" t="s">
        <v>9226</v>
      </c>
      <c r="D3187" s="125" t="s">
        <v>14172</v>
      </c>
    </row>
    <row r="3188" spans="1:4" ht="13.5" x14ac:dyDescent="0.25">
      <c r="A3188" s="124" t="s">
        <v>4286</v>
      </c>
      <c r="B3188" s="124" t="s">
        <v>14173</v>
      </c>
      <c r="C3188" s="124" t="s">
        <v>9226</v>
      </c>
      <c r="D3188" s="125" t="s">
        <v>14174</v>
      </c>
    </row>
    <row r="3189" spans="1:4" ht="13.5" x14ac:dyDescent="0.25">
      <c r="A3189" s="124" t="s">
        <v>4287</v>
      </c>
      <c r="B3189" s="124" t="s">
        <v>14175</v>
      </c>
      <c r="C3189" s="124" t="s">
        <v>9226</v>
      </c>
      <c r="D3189" s="125" t="s">
        <v>14176</v>
      </c>
    </row>
    <row r="3190" spans="1:4" ht="13.5" x14ac:dyDescent="0.25">
      <c r="A3190" s="124" t="s">
        <v>4288</v>
      </c>
      <c r="B3190" s="124" t="s">
        <v>14177</v>
      </c>
      <c r="C3190" s="124" t="s">
        <v>9226</v>
      </c>
      <c r="D3190" s="125" t="s">
        <v>8479</v>
      </c>
    </row>
    <row r="3191" spans="1:4" ht="13.5" x14ac:dyDescent="0.25">
      <c r="A3191" s="124" t="s">
        <v>4289</v>
      </c>
      <c r="B3191" s="124" t="s">
        <v>14178</v>
      </c>
      <c r="C3191" s="124" t="s">
        <v>9226</v>
      </c>
      <c r="D3191" s="125" t="s">
        <v>10215</v>
      </c>
    </row>
    <row r="3192" spans="1:4" ht="13.5" x14ac:dyDescent="0.25">
      <c r="A3192" s="124" t="s">
        <v>4291</v>
      </c>
      <c r="B3192" s="124" t="s">
        <v>14179</v>
      </c>
      <c r="C3192" s="124" t="s">
        <v>9226</v>
      </c>
      <c r="D3192" s="125" t="s">
        <v>8432</v>
      </c>
    </row>
    <row r="3193" spans="1:4" ht="13.5" x14ac:dyDescent="0.25">
      <c r="A3193" s="124" t="s">
        <v>4293</v>
      </c>
      <c r="B3193" s="124" t="s">
        <v>14180</v>
      </c>
      <c r="C3193" s="124" t="s">
        <v>9226</v>
      </c>
      <c r="D3193" s="125" t="s">
        <v>7435</v>
      </c>
    </row>
    <row r="3194" spans="1:4" ht="13.5" x14ac:dyDescent="0.25">
      <c r="A3194" s="124" t="s">
        <v>4294</v>
      </c>
      <c r="B3194" s="124" t="s">
        <v>14181</v>
      </c>
      <c r="C3194" s="124" t="s">
        <v>9226</v>
      </c>
      <c r="D3194" s="125" t="s">
        <v>14182</v>
      </c>
    </row>
    <row r="3195" spans="1:4" ht="13.5" x14ac:dyDescent="0.25">
      <c r="A3195" s="124" t="s">
        <v>4296</v>
      </c>
      <c r="B3195" s="124" t="s">
        <v>14183</v>
      </c>
      <c r="C3195" s="124" t="s">
        <v>9226</v>
      </c>
      <c r="D3195" s="125" t="s">
        <v>14184</v>
      </c>
    </row>
    <row r="3196" spans="1:4" ht="13.5" x14ac:dyDescent="0.25">
      <c r="A3196" s="124" t="s">
        <v>4297</v>
      </c>
      <c r="B3196" s="124" t="s">
        <v>14185</v>
      </c>
      <c r="C3196" s="124" t="s">
        <v>9226</v>
      </c>
      <c r="D3196" s="125" t="s">
        <v>14186</v>
      </c>
    </row>
    <row r="3197" spans="1:4" ht="13.5" x14ac:dyDescent="0.25">
      <c r="A3197" s="124" t="s">
        <v>4298</v>
      </c>
      <c r="B3197" s="124" t="s">
        <v>14187</v>
      </c>
      <c r="C3197" s="124" t="s">
        <v>9226</v>
      </c>
      <c r="D3197" s="125" t="s">
        <v>14188</v>
      </c>
    </row>
    <row r="3198" spans="1:4" ht="13.5" x14ac:dyDescent="0.25">
      <c r="A3198" s="124" t="s">
        <v>4299</v>
      </c>
      <c r="B3198" s="124" t="s">
        <v>14189</v>
      </c>
      <c r="C3198" s="124" t="s">
        <v>9226</v>
      </c>
      <c r="D3198" s="125" t="s">
        <v>14190</v>
      </c>
    </row>
    <row r="3199" spans="1:4" ht="13.5" x14ac:dyDescent="0.25">
      <c r="A3199" s="124" t="s">
        <v>4300</v>
      </c>
      <c r="B3199" s="124" t="s">
        <v>14191</v>
      </c>
      <c r="C3199" s="124" t="s">
        <v>9226</v>
      </c>
      <c r="D3199" s="125" t="s">
        <v>14192</v>
      </c>
    </row>
    <row r="3200" spans="1:4" ht="13.5" x14ac:dyDescent="0.25">
      <c r="A3200" s="124" t="s">
        <v>4301</v>
      </c>
      <c r="B3200" s="124" t="s">
        <v>14193</v>
      </c>
      <c r="C3200" s="124" t="s">
        <v>9226</v>
      </c>
      <c r="D3200" s="125" t="s">
        <v>14194</v>
      </c>
    </row>
    <row r="3201" spans="1:4" ht="13.5" x14ac:dyDescent="0.25">
      <c r="A3201" s="124" t="s">
        <v>4302</v>
      </c>
      <c r="B3201" s="124" t="s">
        <v>14195</v>
      </c>
      <c r="C3201" s="124" t="s">
        <v>9226</v>
      </c>
      <c r="D3201" s="125" t="s">
        <v>14196</v>
      </c>
    </row>
    <row r="3202" spans="1:4" ht="13.5" x14ac:dyDescent="0.25">
      <c r="A3202" s="124" t="s">
        <v>4303</v>
      </c>
      <c r="B3202" s="124" t="s">
        <v>14197</v>
      </c>
      <c r="C3202" s="124" t="s">
        <v>9226</v>
      </c>
      <c r="D3202" s="125" t="s">
        <v>14198</v>
      </c>
    </row>
    <row r="3203" spans="1:4" ht="13.5" x14ac:dyDescent="0.25">
      <c r="A3203" s="124" t="s">
        <v>4304</v>
      </c>
      <c r="B3203" s="124" t="s">
        <v>14199</v>
      </c>
      <c r="C3203" s="124" t="s">
        <v>9226</v>
      </c>
      <c r="D3203" s="125" t="s">
        <v>6391</v>
      </c>
    </row>
    <row r="3204" spans="1:4" ht="13.5" x14ac:dyDescent="0.25">
      <c r="A3204" s="124" t="s">
        <v>4306</v>
      </c>
      <c r="B3204" s="124" t="s">
        <v>14200</v>
      </c>
      <c r="C3204" s="124" t="s">
        <v>9226</v>
      </c>
      <c r="D3204" s="125" t="s">
        <v>8815</v>
      </c>
    </row>
    <row r="3205" spans="1:4" ht="13.5" x14ac:dyDescent="0.25">
      <c r="A3205" s="124" t="s">
        <v>4307</v>
      </c>
      <c r="B3205" s="124" t="s">
        <v>14201</v>
      </c>
      <c r="C3205" s="124" t="s">
        <v>9226</v>
      </c>
      <c r="D3205" s="125" t="s">
        <v>2717</v>
      </c>
    </row>
    <row r="3206" spans="1:4" ht="13.5" x14ac:dyDescent="0.25">
      <c r="A3206" s="124" t="s">
        <v>4308</v>
      </c>
      <c r="B3206" s="124" t="s">
        <v>14202</v>
      </c>
      <c r="C3206" s="124" t="s">
        <v>9226</v>
      </c>
      <c r="D3206" s="125" t="s">
        <v>8501</v>
      </c>
    </row>
    <row r="3207" spans="1:4" ht="13.5" x14ac:dyDescent="0.25">
      <c r="A3207" s="124" t="s">
        <v>4309</v>
      </c>
      <c r="B3207" s="124" t="s">
        <v>14203</v>
      </c>
      <c r="C3207" s="124" t="s">
        <v>9226</v>
      </c>
      <c r="D3207" s="125" t="s">
        <v>9830</v>
      </c>
    </row>
    <row r="3208" spans="1:4" ht="13.5" x14ac:dyDescent="0.25">
      <c r="A3208" s="124" t="s">
        <v>4311</v>
      </c>
      <c r="B3208" s="124" t="s">
        <v>14204</v>
      </c>
      <c r="C3208" s="124" t="s">
        <v>9226</v>
      </c>
      <c r="D3208" s="125" t="s">
        <v>8502</v>
      </c>
    </row>
    <row r="3209" spans="1:4" ht="13.5" x14ac:dyDescent="0.25">
      <c r="A3209" s="124" t="s">
        <v>4312</v>
      </c>
      <c r="B3209" s="124" t="s">
        <v>14205</v>
      </c>
      <c r="C3209" s="124" t="s">
        <v>9226</v>
      </c>
      <c r="D3209" s="125" t="s">
        <v>7553</v>
      </c>
    </row>
    <row r="3210" spans="1:4" ht="13.5" x14ac:dyDescent="0.25">
      <c r="A3210" s="124" t="s">
        <v>4313</v>
      </c>
      <c r="B3210" s="124" t="s">
        <v>14206</v>
      </c>
      <c r="C3210" s="124" t="s">
        <v>9226</v>
      </c>
      <c r="D3210" s="125" t="s">
        <v>14207</v>
      </c>
    </row>
    <row r="3211" spans="1:4" ht="13.5" x14ac:dyDescent="0.25">
      <c r="A3211" s="124" t="s">
        <v>4314</v>
      </c>
      <c r="B3211" s="124" t="s">
        <v>14208</v>
      </c>
      <c r="C3211" s="124" t="s">
        <v>9226</v>
      </c>
      <c r="D3211" s="125" t="s">
        <v>8926</v>
      </c>
    </row>
    <row r="3212" spans="1:4" ht="13.5" x14ac:dyDescent="0.25">
      <c r="A3212" s="124" t="s">
        <v>4316</v>
      </c>
      <c r="B3212" s="124" t="s">
        <v>14209</v>
      </c>
      <c r="C3212" s="124" t="s">
        <v>9226</v>
      </c>
      <c r="D3212" s="125" t="s">
        <v>5885</v>
      </c>
    </row>
    <row r="3213" spans="1:4" ht="13.5" x14ac:dyDescent="0.25">
      <c r="A3213" s="124" t="s">
        <v>4318</v>
      </c>
      <c r="B3213" s="124" t="s">
        <v>14210</v>
      </c>
      <c r="C3213" s="124" t="s">
        <v>9226</v>
      </c>
      <c r="D3213" s="125" t="s">
        <v>14211</v>
      </c>
    </row>
    <row r="3214" spans="1:4" ht="13.5" x14ac:dyDescent="0.25">
      <c r="A3214" s="124" t="s">
        <v>4319</v>
      </c>
      <c r="B3214" s="124" t="s">
        <v>14212</v>
      </c>
      <c r="C3214" s="124" t="s">
        <v>9226</v>
      </c>
      <c r="D3214" s="125" t="s">
        <v>14213</v>
      </c>
    </row>
    <row r="3215" spans="1:4" ht="13.5" x14ac:dyDescent="0.25">
      <c r="A3215" s="124" t="s">
        <v>4321</v>
      </c>
      <c r="B3215" s="124" t="s">
        <v>14214</v>
      </c>
      <c r="C3215" s="124" t="s">
        <v>9226</v>
      </c>
      <c r="D3215" s="125" t="s">
        <v>13130</v>
      </c>
    </row>
    <row r="3216" spans="1:4" ht="13.5" x14ac:dyDescent="0.25">
      <c r="A3216" s="124" t="s">
        <v>4322</v>
      </c>
      <c r="B3216" s="124" t="s">
        <v>14215</v>
      </c>
      <c r="C3216" s="124" t="s">
        <v>9226</v>
      </c>
      <c r="D3216" s="125" t="s">
        <v>14216</v>
      </c>
    </row>
    <row r="3217" spans="1:4" ht="13.5" x14ac:dyDescent="0.25">
      <c r="A3217" s="124" t="s">
        <v>4323</v>
      </c>
      <c r="B3217" s="124" t="s">
        <v>14217</v>
      </c>
      <c r="C3217" s="124" t="s">
        <v>9226</v>
      </c>
      <c r="D3217" s="125" t="s">
        <v>14218</v>
      </c>
    </row>
    <row r="3218" spans="1:4" ht="13.5" x14ac:dyDescent="0.25">
      <c r="A3218" s="124" t="s">
        <v>4325</v>
      </c>
      <c r="B3218" s="124" t="s">
        <v>14219</v>
      </c>
      <c r="C3218" s="124" t="s">
        <v>9226</v>
      </c>
      <c r="D3218" s="125" t="s">
        <v>14220</v>
      </c>
    </row>
    <row r="3219" spans="1:4" ht="13.5" x14ac:dyDescent="0.25">
      <c r="A3219" s="124" t="s">
        <v>4327</v>
      </c>
      <c r="B3219" s="124" t="s">
        <v>14221</v>
      </c>
      <c r="C3219" s="124" t="s">
        <v>9226</v>
      </c>
      <c r="D3219" s="125" t="s">
        <v>8805</v>
      </c>
    </row>
    <row r="3220" spans="1:4" ht="13.5" x14ac:dyDescent="0.25">
      <c r="A3220" s="124" t="s">
        <v>4329</v>
      </c>
      <c r="B3220" s="124" t="s">
        <v>14222</v>
      </c>
      <c r="C3220" s="124" t="s">
        <v>9226</v>
      </c>
      <c r="D3220" s="125" t="s">
        <v>14223</v>
      </c>
    </row>
    <row r="3221" spans="1:4" ht="13.5" x14ac:dyDescent="0.25">
      <c r="A3221" s="124" t="s">
        <v>4331</v>
      </c>
      <c r="B3221" s="124" t="s">
        <v>14224</v>
      </c>
      <c r="C3221" s="124" t="s">
        <v>9226</v>
      </c>
      <c r="D3221" s="125" t="s">
        <v>2340</v>
      </c>
    </row>
    <row r="3222" spans="1:4" ht="13.5" x14ac:dyDescent="0.25">
      <c r="A3222" s="124" t="s">
        <v>4333</v>
      </c>
      <c r="B3222" s="124" t="s">
        <v>14225</v>
      </c>
      <c r="C3222" s="124" t="s">
        <v>9226</v>
      </c>
      <c r="D3222" s="125" t="s">
        <v>14226</v>
      </c>
    </row>
    <row r="3223" spans="1:4" ht="13.5" x14ac:dyDescent="0.25">
      <c r="A3223" s="124" t="s">
        <v>4335</v>
      </c>
      <c r="B3223" s="124" t="s">
        <v>14227</v>
      </c>
      <c r="C3223" s="124" t="s">
        <v>9226</v>
      </c>
      <c r="D3223" s="125" t="s">
        <v>5815</v>
      </c>
    </row>
    <row r="3224" spans="1:4" ht="13.5" x14ac:dyDescent="0.25">
      <c r="A3224" s="124" t="s">
        <v>4337</v>
      </c>
      <c r="B3224" s="124" t="s">
        <v>14228</v>
      </c>
      <c r="C3224" s="124" t="s">
        <v>9226</v>
      </c>
      <c r="D3224" s="125" t="s">
        <v>8655</v>
      </c>
    </row>
    <row r="3225" spans="1:4" ht="13.5" x14ac:dyDescent="0.25">
      <c r="A3225" s="124" t="s">
        <v>4339</v>
      </c>
      <c r="B3225" s="124" t="s">
        <v>14229</v>
      </c>
      <c r="C3225" s="124" t="s">
        <v>9226</v>
      </c>
      <c r="D3225" s="125" t="s">
        <v>1923</v>
      </c>
    </row>
    <row r="3226" spans="1:4" ht="13.5" x14ac:dyDescent="0.25">
      <c r="A3226" s="124" t="s">
        <v>4340</v>
      </c>
      <c r="B3226" s="124" t="s">
        <v>14230</v>
      </c>
      <c r="C3226" s="124" t="s">
        <v>9226</v>
      </c>
      <c r="D3226" s="125" t="s">
        <v>14231</v>
      </c>
    </row>
    <row r="3227" spans="1:4" ht="13.5" x14ac:dyDescent="0.25">
      <c r="A3227" s="124" t="s">
        <v>4341</v>
      </c>
      <c r="B3227" s="124" t="s">
        <v>14232</v>
      </c>
      <c r="C3227" s="124" t="s">
        <v>9226</v>
      </c>
      <c r="D3227" s="125" t="s">
        <v>8271</v>
      </c>
    </row>
    <row r="3228" spans="1:4" ht="13.5" x14ac:dyDescent="0.25">
      <c r="A3228" s="124" t="s">
        <v>4343</v>
      </c>
      <c r="B3228" s="124" t="s">
        <v>14233</v>
      </c>
      <c r="C3228" s="124" t="s">
        <v>9226</v>
      </c>
      <c r="D3228" s="125" t="s">
        <v>3285</v>
      </c>
    </row>
    <row r="3229" spans="1:4" ht="13.5" x14ac:dyDescent="0.25">
      <c r="A3229" s="124" t="s">
        <v>4345</v>
      </c>
      <c r="B3229" s="124" t="s">
        <v>14234</v>
      </c>
      <c r="C3229" s="124" t="s">
        <v>9226</v>
      </c>
      <c r="D3229" s="125" t="s">
        <v>8284</v>
      </c>
    </row>
    <row r="3230" spans="1:4" ht="13.5" x14ac:dyDescent="0.25">
      <c r="A3230" s="124" t="s">
        <v>4346</v>
      </c>
      <c r="B3230" s="124" t="s">
        <v>14235</v>
      </c>
      <c r="C3230" s="124" t="s">
        <v>9226</v>
      </c>
      <c r="D3230" s="125" t="s">
        <v>2400</v>
      </c>
    </row>
    <row r="3231" spans="1:4" ht="13.5" x14ac:dyDescent="0.25">
      <c r="A3231" s="124" t="s">
        <v>4348</v>
      </c>
      <c r="B3231" s="124" t="s">
        <v>14236</v>
      </c>
      <c r="C3231" s="124" t="s">
        <v>9226</v>
      </c>
      <c r="D3231" s="125" t="s">
        <v>14237</v>
      </c>
    </row>
    <row r="3232" spans="1:4" ht="13.5" x14ac:dyDescent="0.25">
      <c r="A3232" s="124" t="s">
        <v>4350</v>
      </c>
      <c r="B3232" s="124" t="s">
        <v>14238</v>
      </c>
      <c r="C3232" s="124" t="s">
        <v>9226</v>
      </c>
      <c r="D3232" s="125" t="s">
        <v>7784</v>
      </c>
    </row>
    <row r="3233" spans="1:4" ht="13.5" x14ac:dyDescent="0.25">
      <c r="A3233" s="124" t="s">
        <v>4352</v>
      </c>
      <c r="B3233" s="124" t="s">
        <v>14239</v>
      </c>
      <c r="C3233" s="124" t="s">
        <v>9226</v>
      </c>
      <c r="D3233" s="125" t="s">
        <v>14240</v>
      </c>
    </row>
    <row r="3234" spans="1:4" ht="13.5" x14ac:dyDescent="0.25">
      <c r="A3234" s="124" t="s">
        <v>4353</v>
      </c>
      <c r="B3234" s="124" t="s">
        <v>14241</v>
      </c>
      <c r="C3234" s="124" t="s">
        <v>9226</v>
      </c>
      <c r="D3234" s="125" t="s">
        <v>14242</v>
      </c>
    </row>
    <row r="3235" spans="1:4" ht="13.5" x14ac:dyDescent="0.25">
      <c r="A3235" s="124" t="s">
        <v>4354</v>
      </c>
      <c r="B3235" s="124" t="s">
        <v>14243</v>
      </c>
      <c r="C3235" s="124" t="s">
        <v>9226</v>
      </c>
      <c r="D3235" s="125" t="s">
        <v>4514</v>
      </c>
    </row>
    <row r="3236" spans="1:4" ht="13.5" x14ac:dyDescent="0.25">
      <c r="A3236" s="124" t="s">
        <v>4356</v>
      </c>
      <c r="B3236" s="124" t="s">
        <v>14244</v>
      </c>
      <c r="C3236" s="124" t="s">
        <v>9226</v>
      </c>
      <c r="D3236" s="125" t="s">
        <v>5668</v>
      </c>
    </row>
    <row r="3237" spans="1:4" ht="13.5" x14ac:dyDescent="0.25">
      <c r="A3237" s="124" t="s">
        <v>4358</v>
      </c>
      <c r="B3237" s="124" t="s">
        <v>14245</v>
      </c>
      <c r="C3237" s="124" t="s">
        <v>9226</v>
      </c>
      <c r="D3237" s="125" t="s">
        <v>12286</v>
      </c>
    </row>
    <row r="3238" spans="1:4" ht="13.5" x14ac:dyDescent="0.25">
      <c r="A3238" s="124" t="s">
        <v>4360</v>
      </c>
      <c r="B3238" s="124" t="s">
        <v>14246</v>
      </c>
      <c r="C3238" s="124" t="s">
        <v>9226</v>
      </c>
      <c r="D3238" s="125" t="s">
        <v>14247</v>
      </c>
    </row>
    <row r="3239" spans="1:4" ht="13.5" x14ac:dyDescent="0.25">
      <c r="A3239" s="124" t="s">
        <v>4361</v>
      </c>
      <c r="B3239" s="124" t="s">
        <v>14248</v>
      </c>
      <c r="C3239" s="124" t="s">
        <v>9226</v>
      </c>
      <c r="D3239" s="125" t="s">
        <v>14085</v>
      </c>
    </row>
    <row r="3240" spans="1:4" ht="13.5" x14ac:dyDescent="0.25">
      <c r="A3240" s="124" t="s">
        <v>4363</v>
      </c>
      <c r="B3240" s="124" t="s">
        <v>14249</v>
      </c>
      <c r="C3240" s="124" t="s">
        <v>9226</v>
      </c>
      <c r="D3240" s="125" t="s">
        <v>14250</v>
      </c>
    </row>
    <row r="3241" spans="1:4" ht="13.5" x14ac:dyDescent="0.25">
      <c r="A3241" s="124" t="s">
        <v>4364</v>
      </c>
      <c r="B3241" s="124" t="s">
        <v>14251</v>
      </c>
      <c r="C3241" s="124" t="s">
        <v>9226</v>
      </c>
      <c r="D3241" s="125" t="s">
        <v>14252</v>
      </c>
    </row>
    <row r="3242" spans="1:4" ht="13.5" x14ac:dyDescent="0.25">
      <c r="A3242" s="124" t="s">
        <v>4365</v>
      </c>
      <c r="B3242" s="124" t="s">
        <v>14253</v>
      </c>
      <c r="C3242" s="124" t="s">
        <v>9226</v>
      </c>
      <c r="D3242" s="125" t="s">
        <v>14254</v>
      </c>
    </row>
    <row r="3243" spans="1:4" ht="13.5" x14ac:dyDescent="0.25">
      <c r="A3243" s="124" t="s">
        <v>4366</v>
      </c>
      <c r="B3243" s="124" t="s">
        <v>14255</v>
      </c>
      <c r="C3243" s="124" t="s">
        <v>9226</v>
      </c>
      <c r="D3243" s="125" t="s">
        <v>3077</v>
      </c>
    </row>
    <row r="3244" spans="1:4" ht="13.5" x14ac:dyDescent="0.25">
      <c r="A3244" s="124" t="s">
        <v>4367</v>
      </c>
      <c r="B3244" s="124" t="s">
        <v>14256</v>
      </c>
      <c r="C3244" s="124" t="s">
        <v>9226</v>
      </c>
      <c r="D3244" s="125" t="s">
        <v>14257</v>
      </c>
    </row>
    <row r="3245" spans="1:4" ht="13.5" x14ac:dyDescent="0.25">
      <c r="A3245" s="124" t="s">
        <v>4369</v>
      </c>
      <c r="B3245" s="124" t="s">
        <v>14258</v>
      </c>
      <c r="C3245" s="124" t="s">
        <v>9226</v>
      </c>
      <c r="D3245" s="125" t="s">
        <v>2024</v>
      </c>
    </row>
    <row r="3246" spans="1:4" ht="13.5" x14ac:dyDescent="0.25">
      <c r="A3246" s="124" t="s">
        <v>4371</v>
      </c>
      <c r="B3246" s="124" t="s">
        <v>14259</v>
      </c>
      <c r="C3246" s="124" t="s">
        <v>9226</v>
      </c>
      <c r="D3246" s="125" t="s">
        <v>3716</v>
      </c>
    </row>
    <row r="3247" spans="1:4" ht="13.5" x14ac:dyDescent="0.25">
      <c r="A3247" s="124" t="s">
        <v>4372</v>
      </c>
      <c r="B3247" s="124" t="s">
        <v>14260</v>
      </c>
      <c r="C3247" s="124" t="s">
        <v>9226</v>
      </c>
      <c r="D3247" s="125" t="s">
        <v>14261</v>
      </c>
    </row>
    <row r="3248" spans="1:4" ht="13.5" x14ac:dyDescent="0.25">
      <c r="A3248" s="124" t="s">
        <v>4374</v>
      </c>
      <c r="B3248" s="124" t="s">
        <v>14262</v>
      </c>
      <c r="C3248" s="124" t="s">
        <v>9226</v>
      </c>
      <c r="D3248" s="125" t="s">
        <v>13554</v>
      </c>
    </row>
    <row r="3249" spans="1:4" ht="13.5" x14ac:dyDescent="0.25">
      <c r="A3249" s="124" t="s">
        <v>4376</v>
      </c>
      <c r="B3249" s="124" t="s">
        <v>14263</v>
      </c>
      <c r="C3249" s="124" t="s">
        <v>9226</v>
      </c>
      <c r="D3249" s="125" t="s">
        <v>8235</v>
      </c>
    </row>
    <row r="3250" spans="1:4" ht="13.5" x14ac:dyDescent="0.25">
      <c r="A3250" s="124" t="s">
        <v>4377</v>
      </c>
      <c r="B3250" s="124" t="s">
        <v>14264</v>
      </c>
      <c r="C3250" s="124" t="s">
        <v>9226</v>
      </c>
      <c r="D3250" s="125" t="s">
        <v>14265</v>
      </c>
    </row>
    <row r="3251" spans="1:4" ht="13.5" x14ac:dyDescent="0.25">
      <c r="A3251" s="124" t="s">
        <v>4379</v>
      </c>
      <c r="B3251" s="124" t="s">
        <v>14266</v>
      </c>
      <c r="C3251" s="124" t="s">
        <v>9226</v>
      </c>
      <c r="D3251" s="125" t="s">
        <v>14267</v>
      </c>
    </row>
    <row r="3252" spans="1:4" ht="13.5" x14ac:dyDescent="0.25">
      <c r="A3252" s="124" t="s">
        <v>4380</v>
      </c>
      <c r="B3252" s="124" t="s">
        <v>14268</v>
      </c>
      <c r="C3252" s="124" t="s">
        <v>9226</v>
      </c>
      <c r="D3252" s="125" t="s">
        <v>4507</v>
      </c>
    </row>
    <row r="3253" spans="1:4" ht="13.5" x14ac:dyDescent="0.25">
      <c r="A3253" s="124" t="s">
        <v>4382</v>
      </c>
      <c r="B3253" s="124" t="s">
        <v>14269</v>
      </c>
      <c r="C3253" s="124" t="s">
        <v>9226</v>
      </c>
      <c r="D3253" s="125" t="s">
        <v>8809</v>
      </c>
    </row>
    <row r="3254" spans="1:4" ht="13.5" x14ac:dyDescent="0.25">
      <c r="A3254" s="124" t="s">
        <v>4384</v>
      </c>
      <c r="B3254" s="124" t="s">
        <v>14270</v>
      </c>
      <c r="C3254" s="124" t="s">
        <v>9226</v>
      </c>
      <c r="D3254" s="125" t="s">
        <v>14271</v>
      </c>
    </row>
    <row r="3255" spans="1:4" ht="13.5" x14ac:dyDescent="0.25">
      <c r="A3255" s="124" t="s">
        <v>4385</v>
      </c>
      <c r="B3255" s="124" t="s">
        <v>14272</v>
      </c>
      <c r="C3255" s="124" t="s">
        <v>9226</v>
      </c>
      <c r="D3255" s="125" t="s">
        <v>5775</v>
      </c>
    </row>
    <row r="3256" spans="1:4" ht="13.5" x14ac:dyDescent="0.25">
      <c r="A3256" s="124" t="s">
        <v>4387</v>
      </c>
      <c r="B3256" s="124" t="s">
        <v>14273</v>
      </c>
      <c r="C3256" s="124" t="s">
        <v>9226</v>
      </c>
      <c r="D3256" s="125" t="s">
        <v>9017</v>
      </c>
    </row>
    <row r="3257" spans="1:4" ht="13.5" x14ac:dyDescent="0.25">
      <c r="A3257" s="124" t="s">
        <v>4388</v>
      </c>
      <c r="B3257" s="124" t="s">
        <v>14274</v>
      </c>
      <c r="C3257" s="124" t="s">
        <v>9226</v>
      </c>
      <c r="D3257" s="125" t="s">
        <v>14275</v>
      </c>
    </row>
    <row r="3258" spans="1:4" ht="13.5" x14ac:dyDescent="0.25">
      <c r="A3258" s="124" t="s">
        <v>4389</v>
      </c>
      <c r="B3258" s="124" t="s">
        <v>14276</v>
      </c>
      <c r="C3258" s="124" t="s">
        <v>9226</v>
      </c>
      <c r="D3258" s="125" t="s">
        <v>2762</v>
      </c>
    </row>
    <row r="3259" spans="1:4" ht="13.5" x14ac:dyDescent="0.25">
      <c r="A3259" s="124" t="s">
        <v>4390</v>
      </c>
      <c r="B3259" s="124" t="s">
        <v>14277</v>
      </c>
      <c r="C3259" s="124" t="s">
        <v>9226</v>
      </c>
      <c r="D3259" s="125" t="s">
        <v>14278</v>
      </c>
    </row>
    <row r="3260" spans="1:4" ht="13.5" x14ac:dyDescent="0.25">
      <c r="A3260" s="124" t="s">
        <v>4391</v>
      </c>
      <c r="B3260" s="124" t="s">
        <v>14279</v>
      </c>
      <c r="C3260" s="124" t="s">
        <v>9226</v>
      </c>
      <c r="D3260" s="125" t="s">
        <v>8982</v>
      </c>
    </row>
    <row r="3261" spans="1:4" ht="13.5" x14ac:dyDescent="0.25">
      <c r="A3261" s="124" t="s">
        <v>4392</v>
      </c>
      <c r="B3261" s="124" t="s">
        <v>14280</v>
      </c>
      <c r="C3261" s="124" t="s">
        <v>9226</v>
      </c>
      <c r="D3261" s="125" t="s">
        <v>2964</v>
      </c>
    </row>
    <row r="3262" spans="1:4" ht="13.5" x14ac:dyDescent="0.25">
      <c r="A3262" s="124" t="s">
        <v>4393</v>
      </c>
      <c r="B3262" s="124" t="s">
        <v>14281</v>
      </c>
      <c r="C3262" s="124" t="s">
        <v>9226</v>
      </c>
      <c r="D3262" s="125" t="s">
        <v>473</v>
      </c>
    </row>
    <row r="3263" spans="1:4" ht="13.5" x14ac:dyDescent="0.25">
      <c r="A3263" s="124" t="s">
        <v>4394</v>
      </c>
      <c r="B3263" s="124" t="s">
        <v>14282</v>
      </c>
      <c r="C3263" s="124" t="s">
        <v>9226</v>
      </c>
      <c r="D3263" s="125" t="s">
        <v>1401</v>
      </c>
    </row>
    <row r="3264" spans="1:4" ht="13.5" x14ac:dyDescent="0.25">
      <c r="A3264" s="124" t="s">
        <v>4396</v>
      </c>
      <c r="B3264" s="124" t="s">
        <v>14283</v>
      </c>
      <c r="C3264" s="124" t="s">
        <v>9226</v>
      </c>
      <c r="D3264" s="125" t="s">
        <v>2376</v>
      </c>
    </row>
    <row r="3265" spans="1:4" ht="13.5" x14ac:dyDescent="0.25">
      <c r="A3265" s="124" t="s">
        <v>4398</v>
      </c>
      <c r="B3265" s="124" t="s">
        <v>14284</v>
      </c>
      <c r="C3265" s="124" t="s">
        <v>9226</v>
      </c>
      <c r="D3265" s="125" t="s">
        <v>8595</v>
      </c>
    </row>
    <row r="3266" spans="1:4" ht="13.5" x14ac:dyDescent="0.25">
      <c r="A3266" s="124" t="s">
        <v>4399</v>
      </c>
      <c r="B3266" s="124" t="s">
        <v>14285</v>
      </c>
      <c r="C3266" s="124" t="s">
        <v>9226</v>
      </c>
      <c r="D3266" s="125" t="s">
        <v>3464</v>
      </c>
    </row>
    <row r="3267" spans="1:4" ht="13.5" x14ac:dyDescent="0.25">
      <c r="A3267" s="124" t="s">
        <v>4401</v>
      </c>
      <c r="B3267" s="124" t="s">
        <v>14286</v>
      </c>
      <c r="C3267" s="124" t="s">
        <v>9226</v>
      </c>
      <c r="D3267" s="125" t="s">
        <v>8272</v>
      </c>
    </row>
    <row r="3268" spans="1:4" ht="13.5" x14ac:dyDescent="0.25">
      <c r="A3268" s="124" t="s">
        <v>4403</v>
      </c>
      <c r="B3268" s="124" t="s">
        <v>14287</v>
      </c>
      <c r="C3268" s="124" t="s">
        <v>9226</v>
      </c>
      <c r="D3268" s="125" t="s">
        <v>8287</v>
      </c>
    </row>
    <row r="3269" spans="1:4" ht="13.5" x14ac:dyDescent="0.25">
      <c r="A3269" s="124" t="s">
        <v>4405</v>
      </c>
      <c r="B3269" s="124" t="s">
        <v>14288</v>
      </c>
      <c r="C3269" s="124" t="s">
        <v>9226</v>
      </c>
      <c r="D3269" s="125" t="s">
        <v>9185</v>
      </c>
    </row>
    <row r="3270" spans="1:4" ht="13.5" x14ac:dyDescent="0.25">
      <c r="A3270" s="124" t="s">
        <v>4407</v>
      </c>
      <c r="B3270" s="124" t="s">
        <v>14289</v>
      </c>
      <c r="C3270" s="124" t="s">
        <v>9226</v>
      </c>
      <c r="D3270" s="125" t="s">
        <v>14290</v>
      </c>
    </row>
    <row r="3271" spans="1:4" ht="13.5" x14ac:dyDescent="0.25">
      <c r="A3271" s="124" t="s">
        <v>4409</v>
      </c>
      <c r="B3271" s="124" t="s">
        <v>14291</v>
      </c>
      <c r="C3271" s="124" t="s">
        <v>9226</v>
      </c>
      <c r="D3271" s="125" t="s">
        <v>7565</v>
      </c>
    </row>
    <row r="3272" spans="1:4" ht="13.5" x14ac:dyDescent="0.25">
      <c r="A3272" s="124" t="s">
        <v>4410</v>
      </c>
      <c r="B3272" s="124" t="s">
        <v>14292</v>
      </c>
      <c r="C3272" s="124" t="s">
        <v>9226</v>
      </c>
      <c r="D3272" s="125" t="s">
        <v>14293</v>
      </c>
    </row>
    <row r="3273" spans="1:4" ht="13.5" x14ac:dyDescent="0.25">
      <c r="A3273" s="124" t="s">
        <v>4411</v>
      </c>
      <c r="B3273" s="124" t="s">
        <v>14294</v>
      </c>
      <c r="C3273" s="124" t="s">
        <v>9226</v>
      </c>
      <c r="D3273" s="125" t="s">
        <v>3578</v>
      </c>
    </row>
    <row r="3274" spans="1:4" ht="13.5" x14ac:dyDescent="0.25">
      <c r="A3274" s="124" t="s">
        <v>4413</v>
      </c>
      <c r="B3274" s="124" t="s">
        <v>14295</v>
      </c>
      <c r="C3274" s="124" t="s">
        <v>9226</v>
      </c>
      <c r="D3274" s="125" t="s">
        <v>14296</v>
      </c>
    </row>
    <row r="3275" spans="1:4" ht="13.5" x14ac:dyDescent="0.25">
      <c r="A3275" s="124" t="s">
        <v>4414</v>
      </c>
      <c r="B3275" s="124" t="s">
        <v>14297</v>
      </c>
      <c r="C3275" s="124" t="s">
        <v>9226</v>
      </c>
      <c r="D3275" s="125" t="s">
        <v>5161</v>
      </c>
    </row>
    <row r="3276" spans="1:4" ht="13.5" x14ac:dyDescent="0.25">
      <c r="A3276" s="124" t="s">
        <v>4415</v>
      </c>
      <c r="B3276" s="124" t="s">
        <v>14298</v>
      </c>
      <c r="C3276" s="124" t="s">
        <v>9226</v>
      </c>
      <c r="D3276" s="125" t="s">
        <v>9012</v>
      </c>
    </row>
    <row r="3277" spans="1:4" ht="13.5" x14ac:dyDescent="0.25">
      <c r="A3277" s="124" t="s">
        <v>4416</v>
      </c>
      <c r="B3277" s="124" t="s">
        <v>14299</v>
      </c>
      <c r="C3277" s="124" t="s">
        <v>9226</v>
      </c>
      <c r="D3277" s="125" t="s">
        <v>14300</v>
      </c>
    </row>
    <row r="3278" spans="1:4" ht="13.5" x14ac:dyDescent="0.25">
      <c r="A3278" s="124" t="s">
        <v>4418</v>
      </c>
      <c r="B3278" s="124" t="s">
        <v>14301</v>
      </c>
      <c r="C3278" s="124" t="s">
        <v>9226</v>
      </c>
      <c r="D3278" s="125" t="s">
        <v>14302</v>
      </c>
    </row>
    <row r="3279" spans="1:4" ht="13.5" x14ac:dyDescent="0.25">
      <c r="A3279" s="124" t="s">
        <v>4419</v>
      </c>
      <c r="B3279" s="124" t="s">
        <v>14303</v>
      </c>
      <c r="C3279" s="124" t="s">
        <v>9226</v>
      </c>
      <c r="D3279" s="125" t="s">
        <v>14304</v>
      </c>
    </row>
    <row r="3280" spans="1:4" ht="13.5" x14ac:dyDescent="0.25">
      <c r="A3280" s="124" t="s">
        <v>4420</v>
      </c>
      <c r="B3280" s="124" t="s">
        <v>14305</v>
      </c>
      <c r="C3280" s="124" t="s">
        <v>9226</v>
      </c>
      <c r="D3280" s="125" t="s">
        <v>14306</v>
      </c>
    </row>
    <row r="3281" spans="1:4" ht="13.5" x14ac:dyDescent="0.25">
      <c r="A3281" s="124" t="s">
        <v>4421</v>
      </c>
      <c r="B3281" s="124" t="s">
        <v>14307</v>
      </c>
      <c r="C3281" s="124" t="s">
        <v>9226</v>
      </c>
      <c r="D3281" s="125" t="s">
        <v>14104</v>
      </c>
    </row>
    <row r="3282" spans="1:4" ht="13.5" x14ac:dyDescent="0.25">
      <c r="A3282" s="124" t="s">
        <v>4422</v>
      </c>
      <c r="B3282" s="124" t="s">
        <v>14308</v>
      </c>
      <c r="C3282" s="124" t="s">
        <v>9226</v>
      </c>
      <c r="D3282" s="125" t="s">
        <v>14309</v>
      </c>
    </row>
    <row r="3283" spans="1:4" ht="13.5" x14ac:dyDescent="0.25">
      <c r="A3283" s="124" t="s">
        <v>4423</v>
      </c>
      <c r="B3283" s="124" t="s">
        <v>14310</v>
      </c>
      <c r="C3283" s="124" t="s">
        <v>9226</v>
      </c>
      <c r="D3283" s="125" t="s">
        <v>2879</v>
      </c>
    </row>
    <row r="3284" spans="1:4" ht="13.5" x14ac:dyDescent="0.25">
      <c r="A3284" s="124" t="s">
        <v>4424</v>
      </c>
      <c r="B3284" s="124" t="s">
        <v>14311</v>
      </c>
      <c r="C3284" s="124" t="s">
        <v>9226</v>
      </c>
      <c r="D3284" s="125" t="s">
        <v>9178</v>
      </c>
    </row>
    <row r="3285" spans="1:4" ht="13.5" x14ac:dyDescent="0.25">
      <c r="A3285" s="124" t="s">
        <v>4426</v>
      </c>
      <c r="B3285" s="124" t="s">
        <v>14312</v>
      </c>
      <c r="C3285" s="124" t="s">
        <v>9226</v>
      </c>
      <c r="D3285" s="125" t="s">
        <v>8707</v>
      </c>
    </row>
    <row r="3286" spans="1:4" ht="13.5" x14ac:dyDescent="0.25">
      <c r="A3286" s="124" t="s">
        <v>4427</v>
      </c>
      <c r="B3286" s="124" t="s">
        <v>14313</v>
      </c>
      <c r="C3286" s="124" t="s">
        <v>9226</v>
      </c>
      <c r="D3286" s="125" t="s">
        <v>14314</v>
      </c>
    </row>
    <row r="3287" spans="1:4" ht="13.5" x14ac:dyDescent="0.25">
      <c r="A3287" s="124" t="s">
        <v>4428</v>
      </c>
      <c r="B3287" s="124" t="s">
        <v>14315</v>
      </c>
      <c r="C3287" s="124" t="s">
        <v>9226</v>
      </c>
      <c r="D3287" s="125" t="s">
        <v>6755</v>
      </c>
    </row>
    <row r="3288" spans="1:4" ht="13.5" x14ac:dyDescent="0.25">
      <c r="A3288" s="124" t="s">
        <v>4429</v>
      </c>
      <c r="B3288" s="124" t="s">
        <v>14316</v>
      </c>
      <c r="C3288" s="124" t="s">
        <v>9226</v>
      </c>
      <c r="D3288" s="125" t="s">
        <v>14317</v>
      </c>
    </row>
    <row r="3289" spans="1:4" ht="13.5" x14ac:dyDescent="0.25">
      <c r="A3289" s="124" t="s">
        <v>4430</v>
      </c>
      <c r="B3289" s="124" t="s">
        <v>14318</v>
      </c>
      <c r="C3289" s="124" t="s">
        <v>9226</v>
      </c>
      <c r="D3289" s="125" t="s">
        <v>14319</v>
      </c>
    </row>
    <row r="3290" spans="1:4" ht="13.5" x14ac:dyDescent="0.25">
      <c r="A3290" s="124" t="s">
        <v>4431</v>
      </c>
      <c r="B3290" s="124" t="s">
        <v>14320</v>
      </c>
      <c r="C3290" s="124" t="s">
        <v>9226</v>
      </c>
      <c r="D3290" s="125" t="s">
        <v>14321</v>
      </c>
    </row>
    <row r="3291" spans="1:4" ht="13.5" x14ac:dyDescent="0.25">
      <c r="A3291" s="124" t="s">
        <v>4432</v>
      </c>
      <c r="B3291" s="124" t="s">
        <v>14322</v>
      </c>
      <c r="C3291" s="124" t="s">
        <v>9226</v>
      </c>
      <c r="D3291" s="125" t="s">
        <v>14323</v>
      </c>
    </row>
    <row r="3292" spans="1:4" ht="13.5" x14ac:dyDescent="0.25">
      <c r="A3292" s="124" t="s">
        <v>4433</v>
      </c>
      <c r="B3292" s="124" t="s">
        <v>14324</v>
      </c>
      <c r="C3292" s="124" t="s">
        <v>9226</v>
      </c>
      <c r="D3292" s="125" t="s">
        <v>14325</v>
      </c>
    </row>
    <row r="3293" spans="1:4" ht="13.5" x14ac:dyDescent="0.25">
      <c r="A3293" s="124" t="s">
        <v>4435</v>
      </c>
      <c r="B3293" s="124" t="s">
        <v>14326</v>
      </c>
      <c r="C3293" s="124" t="s">
        <v>9226</v>
      </c>
      <c r="D3293" s="125" t="s">
        <v>14327</v>
      </c>
    </row>
    <row r="3294" spans="1:4" ht="13.5" x14ac:dyDescent="0.25">
      <c r="A3294" s="124" t="s">
        <v>4436</v>
      </c>
      <c r="B3294" s="124" t="s">
        <v>14328</v>
      </c>
      <c r="C3294" s="124" t="s">
        <v>9226</v>
      </c>
      <c r="D3294" s="125" t="s">
        <v>14329</v>
      </c>
    </row>
    <row r="3295" spans="1:4" ht="13.5" x14ac:dyDescent="0.25">
      <c r="A3295" s="124" t="s">
        <v>4437</v>
      </c>
      <c r="B3295" s="124" t="s">
        <v>14330</v>
      </c>
      <c r="C3295" s="124" t="s">
        <v>9226</v>
      </c>
      <c r="D3295" s="125" t="s">
        <v>14331</v>
      </c>
    </row>
    <row r="3296" spans="1:4" ht="13.5" x14ac:dyDescent="0.25">
      <c r="A3296" s="124" t="s">
        <v>4438</v>
      </c>
      <c r="B3296" s="124" t="s">
        <v>14332</v>
      </c>
      <c r="C3296" s="124" t="s">
        <v>9226</v>
      </c>
      <c r="D3296" s="125" t="s">
        <v>14333</v>
      </c>
    </row>
    <row r="3297" spans="1:4" ht="13.5" x14ac:dyDescent="0.25">
      <c r="A3297" s="124" t="s">
        <v>4439</v>
      </c>
      <c r="B3297" s="124" t="s">
        <v>14334</v>
      </c>
      <c r="C3297" s="124" t="s">
        <v>9226</v>
      </c>
      <c r="D3297" s="125" t="s">
        <v>14335</v>
      </c>
    </row>
    <row r="3298" spans="1:4" ht="13.5" x14ac:dyDescent="0.25">
      <c r="A3298" s="124" t="s">
        <v>4440</v>
      </c>
      <c r="B3298" s="124" t="s">
        <v>14336</v>
      </c>
      <c r="C3298" s="124" t="s">
        <v>9226</v>
      </c>
      <c r="D3298" s="125" t="s">
        <v>14337</v>
      </c>
    </row>
    <row r="3299" spans="1:4" ht="13.5" x14ac:dyDescent="0.25">
      <c r="A3299" s="124" t="s">
        <v>4442</v>
      </c>
      <c r="B3299" s="124" t="s">
        <v>14338</v>
      </c>
      <c r="C3299" s="124" t="s">
        <v>9226</v>
      </c>
      <c r="D3299" s="125" t="s">
        <v>4731</v>
      </c>
    </row>
    <row r="3300" spans="1:4" ht="13.5" x14ac:dyDescent="0.25">
      <c r="A3300" s="124" t="s">
        <v>4443</v>
      </c>
      <c r="B3300" s="124" t="s">
        <v>14339</v>
      </c>
      <c r="C3300" s="124" t="s">
        <v>9226</v>
      </c>
      <c r="D3300" s="125" t="s">
        <v>14340</v>
      </c>
    </row>
    <row r="3301" spans="1:4" ht="13.5" x14ac:dyDescent="0.25">
      <c r="A3301" s="124" t="s">
        <v>4444</v>
      </c>
      <c r="B3301" s="124" t="s">
        <v>14341</v>
      </c>
      <c r="C3301" s="124" t="s">
        <v>9226</v>
      </c>
      <c r="D3301" s="125" t="s">
        <v>3763</v>
      </c>
    </row>
    <row r="3302" spans="1:4" ht="13.5" x14ac:dyDescent="0.25">
      <c r="A3302" s="124" t="s">
        <v>4446</v>
      </c>
      <c r="B3302" s="124" t="s">
        <v>14342</v>
      </c>
      <c r="C3302" s="124" t="s">
        <v>9226</v>
      </c>
      <c r="D3302" s="125" t="s">
        <v>9060</v>
      </c>
    </row>
    <row r="3303" spans="1:4" ht="13.5" x14ac:dyDescent="0.25">
      <c r="A3303" s="124" t="s">
        <v>4448</v>
      </c>
      <c r="B3303" s="124" t="s">
        <v>14343</v>
      </c>
      <c r="C3303" s="124" t="s">
        <v>9226</v>
      </c>
      <c r="D3303" s="125" t="s">
        <v>14344</v>
      </c>
    </row>
    <row r="3304" spans="1:4" ht="13.5" x14ac:dyDescent="0.25">
      <c r="A3304" s="124" t="s">
        <v>4450</v>
      </c>
      <c r="B3304" s="124" t="s">
        <v>14345</v>
      </c>
      <c r="C3304" s="124" t="s">
        <v>9358</v>
      </c>
      <c r="D3304" s="125" t="s">
        <v>6927</v>
      </c>
    </row>
    <row r="3305" spans="1:4" ht="13.5" x14ac:dyDescent="0.25">
      <c r="A3305" s="124" t="s">
        <v>4451</v>
      </c>
      <c r="B3305" s="124" t="s">
        <v>14346</v>
      </c>
      <c r="C3305" s="124" t="s">
        <v>9358</v>
      </c>
      <c r="D3305" s="125" t="s">
        <v>6442</v>
      </c>
    </row>
    <row r="3306" spans="1:4" ht="13.5" x14ac:dyDescent="0.25">
      <c r="A3306" s="124" t="s">
        <v>4453</v>
      </c>
      <c r="B3306" s="124" t="s">
        <v>14347</v>
      </c>
      <c r="C3306" s="124" t="s">
        <v>9358</v>
      </c>
      <c r="D3306" s="125" t="s">
        <v>14348</v>
      </c>
    </row>
    <row r="3307" spans="1:4" ht="13.5" x14ac:dyDescent="0.25">
      <c r="A3307" s="124" t="s">
        <v>4454</v>
      </c>
      <c r="B3307" s="124" t="s">
        <v>14349</v>
      </c>
      <c r="C3307" s="124" t="s">
        <v>9358</v>
      </c>
      <c r="D3307" s="125" t="s">
        <v>14350</v>
      </c>
    </row>
    <row r="3308" spans="1:4" ht="13.5" x14ac:dyDescent="0.25">
      <c r="A3308" s="124" t="s">
        <v>4455</v>
      </c>
      <c r="B3308" s="124" t="s">
        <v>14351</v>
      </c>
      <c r="C3308" s="124" t="s">
        <v>9358</v>
      </c>
      <c r="D3308" s="125" t="s">
        <v>14352</v>
      </c>
    </row>
    <row r="3309" spans="1:4" ht="13.5" x14ac:dyDescent="0.25">
      <c r="A3309" s="124" t="s">
        <v>4456</v>
      </c>
      <c r="B3309" s="124" t="s">
        <v>14353</v>
      </c>
      <c r="C3309" s="124" t="s">
        <v>9358</v>
      </c>
      <c r="D3309" s="125" t="s">
        <v>14354</v>
      </c>
    </row>
    <row r="3310" spans="1:4" ht="13.5" x14ac:dyDescent="0.25">
      <c r="A3310" s="124" t="s">
        <v>4457</v>
      </c>
      <c r="B3310" s="124" t="s">
        <v>14355</v>
      </c>
      <c r="C3310" s="124" t="s">
        <v>9358</v>
      </c>
      <c r="D3310" s="125" t="s">
        <v>14356</v>
      </c>
    </row>
    <row r="3311" spans="1:4" ht="13.5" x14ac:dyDescent="0.25">
      <c r="A3311" s="124" t="s">
        <v>4458</v>
      </c>
      <c r="B3311" s="124" t="s">
        <v>14357</v>
      </c>
      <c r="C3311" s="124" t="s">
        <v>9358</v>
      </c>
      <c r="D3311" s="125" t="s">
        <v>14358</v>
      </c>
    </row>
    <row r="3312" spans="1:4" ht="13.5" x14ac:dyDescent="0.25">
      <c r="A3312" s="124" t="s">
        <v>4459</v>
      </c>
      <c r="B3312" s="124" t="s">
        <v>14359</v>
      </c>
      <c r="C3312" s="124" t="s">
        <v>9358</v>
      </c>
      <c r="D3312" s="125" t="s">
        <v>14360</v>
      </c>
    </row>
    <row r="3313" spans="1:4" ht="13.5" x14ac:dyDescent="0.25">
      <c r="A3313" s="124" t="s">
        <v>4460</v>
      </c>
      <c r="B3313" s="124" t="s">
        <v>14361</v>
      </c>
      <c r="C3313" s="124" t="s">
        <v>9358</v>
      </c>
      <c r="D3313" s="125" t="s">
        <v>14362</v>
      </c>
    </row>
    <row r="3314" spans="1:4" ht="13.5" x14ac:dyDescent="0.25">
      <c r="A3314" s="124" t="s">
        <v>4461</v>
      </c>
      <c r="B3314" s="124" t="s">
        <v>14363</v>
      </c>
      <c r="C3314" s="124" t="s">
        <v>9358</v>
      </c>
      <c r="D3314" s="125" t="s">
        <v>8541</v>
      </c>
    </row>
    <row r="3315" spans="1:4" ht="13.5" x14ac:dyDescent="0.25">
      <c r="A3315" s="124" t="s">
        <v>4462</v>
      </c>
      <c r="B3315" s="124" t="s">
        <v>14364</v>
      </c>
      <c r="C3315" s="124" t="s">
        <v>9358</v>
      </c>
      <c r="D3315" s="125" t="s">
        <v>14365</v>
      </c>
    </row>
    <row r="3316" spans="1:4" ht="13.5" x14ac:dyDescent="0.25">
      <c r="A3316" s="124" t="s">
        <v>4463</v>
      </c>
      <c r="B3316" s="124" t="s">
        <v>14366</v>
      </c>
      <c r="C3316" s="124" t="s">
        <v>9358</v>
      </c>
      <c r="D3316" s="125" t="s">
        <v>14367</v>
      </c>
    </row>
    <row r="3317" spans="1:4" ht="13.5" x14ac:dyDescent="0.25">
      <c r="A3317" s="124" t="s">
        <v>4464</v>
      </c>
      <c r="B3317" s="124" t="s">
        <v>14368</v>
      </c>
      <c r="C3317" s="124" t="s">
        <v>9358</v>
      </c>
      <c r="D3317" s="125" t="s">
        <v>14369</v>
      </c>
    </row>
    <row r="3318" spans="1:4" ht="13.5" x14ac:dyDescent="0.25">
      <c r="A3318" s="124" t="s">
        <v>4465</v>
      </c>
      <c r="B3318" s="124" t="s">
        <v>14370</v>
      </c>
      <c r="C3318" s="124" t="s">
        <v>9358</v>
      </c>
      <c r="D3318" s="125" t="s">
        <v>14371</v>
      </c>
    </row>
    <row r="3319" spans="1:4" ht="13.5" x14ac:dyDescent="0.25">
      <c r="A3319" s="124" t="s">
        <v>4466</v>
      </c>
      <c r="B3319" s="124" t="s">
        <v>14372</v>
      </c>
      <c r="C3319" s="124" t="s">
        <v>9358</v>
      </c>
      <c r="D3319" s="125" t="s">
        <v>14373</v>
      </c>
    </row>
    <row r="3320" spans="1:4" ht="13.5" x14ac:dyDescent="0.25">
      <c r="A3320" s="124" t="s">
        <v>4467</v>
      </c>
      <c r="B3320" s="124" t="s">
        <v>14374</v>
      </c>
      <c r="C3320" s="124" t="s">
        <v>9358</v>
      </c>
      <c r="D3320" s="125" t="s">
        <v>14375</v>
      </c>
    </row>
    <row r="3321" spans="1:4" ht="13.5" x14ac:dyDescent="0.25">
      <c r="A3321" s="124" t="s">
        <v>4468</v>
      </c>
      <c r="B3321" s="124" t="s">
        <v>14376</v>
      </c>
      <c r="C3321" s="124" t="s">
        <v>9358</v>
      </c>
      <c r="D3321" s="125" t="s">
        <v>14377</v>
      </c>
    </row>
    <row r="3322" spans="1:4" ht="13.5" x14ac:dyDescent="0.25">
      <c r="A3322" s="124" t="s">
        <v>4469</v>
      </c>
      <c r="B3322" s="124" t="s">
        <v>14378</v>
      </c>
      <c r="C3322" s="124" t="s">
        <v>9358</v>
      </c>
      <c r="D3322" s="125" t="s">
        <v>14379</v>
      </c>
    </row>
    <row r="3323" spans="1:4" ht="13.5" x14ac:dyDescent="0.25">
      <c r="A3323" s="124" t="s">
        <v>4470</v>
      </c>
      <c r="B3323" s="124" t="s">
        <v>14380</v>
      </c>
      <c r="C3323" s="124" t="s">
        <v>9358</v>
      </c>
      <c r="D3323" s="125" t="s">
        <v>2033</v>
      </c>
    </row>
    <row r="3324" spans="1:4" ht="13.5" x14ac:dyDescent="0.25">
      <c r="A3324" s="124" t="s">
        <v>4472</v>
      </c>
      <c r="B3324" s="124" t="s">
        <v>14381</v>
      </c>
      <c r="C3324" s="124" t="s">
        <v>9358</v>
      </c>
      <c r="D3324" s="125" t="s">
        <v>944</v>
      </c>
    </row>
    <row r="3325" spans="1:4" ht="13.5" x14ac:dyDescent="0.25">
      <c r="A3325" s="124" t="s">
        <v>4474</v>
      </c>
      <c r="B3325" s="124" t="s">
        <v>14382</v>
      </c>
      <c r="C3325" s="124" t="s">
        <v>9358</v>
      </c>
      <c r="D3325" s="125" t="s">
        <v>14383</v>
      </c>
    </row>
    <row r="3326" spans="1:4" ht="13.5" x14ac:dyDescent="0.25">
      <c r="A3326" s="124" t="s">
        <v>4475</v>
      </c>
      <c r="B3326" s="124" t="s">
        <v>14384</v>
      </c>
      <c r="C3326" s="124" t="s">
        <v>9358</v>
      </c>
      <c r="D3326" s="125" t="s">
        <v>144</v>
      </c>
    </row>
    <row r="3327" spans="1:4" ht="13.5" x14ac:dyDescent="0.25">
      <c r="A3327" s="124" t="s">
        <v>4477</v>
      </c>
      <c r="B3327" s="124" t="s">
        <v>14385</v>
      </c>
      <c r="C3327" s="124" t="s">
        <v>9358</v>
      </c>
      <c r="D3327" s="125" t="s">
        <v>1282</v>
      </c>
    </row>
    <row r="3328" spans="1:4" ht="13.5" x14ac:dyDescent="0.25">
      <c r="A3328" s="124" t="s">
        <v>4479</v>
      </c>
      <c r="B3328" s="124" t="s">
        <v>14386</v>
      </c>
      <c r="C3328" s="124" t="s">
        <v>9358</v>
      </c>
      <c r="D3328" s="125" t="s">
        <v>4305</v>
      </c>
    </row>
    <row r="3329" spans="1:4" ht="13.5" x14ac:dyDescent="0.25">
      <c r="A3329" s="124" t="s">
        <v>4480</v>
      </c>
      <c r="B3329" s="124" t="s">
        <v>14387</v>
      </c>
      <c r="C3329" s="124" t="s">
        <v>9358</v>
      </c>
      <c r="D3329" s="125" t="s">
        <v>4452</v>
      </c>
    </row>
    <row r="3330" spans="1:4" ht="13.5" x14ac:dyDescent="0.25">
      <c r="A3330" s="124" t="s">
        <v>4481</v>
      </c>
      <c r="B3330" s="124" t="s">
        <v>14388</v>
      </c>
      <c r="C3330" s="124" t="s">
        <v>9358</v>
      </c>
      <c r="D3330" s="125" t="s">
        <v>2977</v>
      </c>
    </row>
    <row r="3331" spans="1:4" ht="13.5" x14ac:dyDescent="0.25">
      <c r="A3331" s="124" t="s">
        <v>4483</v>
      </c>
      <c r="B3331" s="124" t="s">
        <v>14389</v>
      </c>
      <c r="C3331" s="124" t="s">
        <v>9358</v>
      </c>
      <c r="D3331" s="125" t="s">
        <v>8871</v>
      </c>
    </row>
    <row r="3332" spans="1:4" ht="13.5" x14ac:dyDescent="0.25">
      <c r="A3332" s="124" t="s">
        <v>4485</v>
      </c>
      <c r="B3332" s="124" t="s">
        <v>14390</v>
      </c>
      <c r="C3332" s="124" t="s">
        <v>9358</v>
      </c>
      <c r="D3332" s="125" t="s">
        <v>8356</v>
      </c>
    </row>
    <row r="3333" spans="1:4" ht="13.5" x14ac:dyDescent="0.25">
      <c r="A3333" s="124" t="s">
        <v>4486</v>
      </c>
      <c r="B3333" s="124" t="s">
        <v>14391</v>
      </c>
      <c r="C3333" s="124" t="s">
        <v>9358</v>
      </c>
      <c r="D3333" s="125" t="s">
        <v>8558</v>
      </c>
    </row>
    <row r="3334" spans="1:4" ht="13.5" x14ac:dyDescent="0.25">
      <c r="A3334" s="124" t="s">
        <v>4488</v>
      </c>
      <c r="B3334" s="124" t="s">
        <v>14392</v>
      </c>
      <c r="C3334" s="124" t="s">
        <v>9358</v>
      </c>
      <c r="D3334" s="125" t="s">
        <v>8272</v>
      </c>
    </row>
    <row r="3335" spans="1:4" ht="13.5" x14ac:dyDescent="0.25">
      <c r="A3335" s="124" t="s">
        <v>4490</v>
      </c>
      <c r="B3335" s="124" t="s">
        <v>14393</v>
      </c>
      <c r="C3335" s="124" t="s">
        <v>9358</v>
      </c>
      <c r="D3335" s="125" t="s">
        <v>3931</v>
      </c>
    </row>
    <row r="3336" spans="1:4" ht="13.5" x14ac:dyDescent="0.25">
      <c r="A3336" s="124" t="s">
        <v>4491</v>
      </c>
      <c r="B3336" s="124" t="s">
        <v>14394</v>
      </c>
      <c r="C3336" s="124" t="s">
        <v>9358</v>
      </c>
      <c r="D3336" s="125" t="s">
        <v>6943</v>
      </c>
    </row>
    <row r="3337" spans="1:4" ht="13.5" x14ac:dyDescent="0.25">
      <c r="A3337" s="124" t="s">
        <v>4492</v>
      </c>
      <c r="B3337" s="124" t="s">
        <v>14395</v>
      </c>
      <c r="C3337" s="124" t="s">
        <v>9358</v>
      </c>
      <c r="D3337" s="125" t="s">
        <v>1092</v>
      </c>
    </row>
    <row r="3338" spans="1:4" ht="13.5" x14ac:dyDescent="0.25">
      <c r="A3338" s="124" t="s">
        <v>4493</v>
      </c>
      <c r="B3338" s="124" t="s">
        <v>14396</v>
      </c>
      <c r="C3338" s="124" t="s">
        <v>9358</v>
      </c>
      <c r="D3338" s="125" t="s">
        <v>3070</v>
      </c>
    </row>
    <row r="3339" spans="1:4" ht="13.5" x14ac:dyDescent="0.25">
      <c r="A3339" s="124" t="s">
        <v>4494</v>
      </c>
      <c r="B3339" s="124" t="s">
        <v>14397</v>
      </c>
      <c r="C3339" s="124" t="s">
        <v>9358</v>
      </c>
      <c r="D3339" s="125" t="s">
        <v>10587</v>
      </c>
    </row>
    <row r="3340" spans="1:4" ht="13.5" x14ac:dyDescent="0.25">
      <c r="A3340" s="124" t="s">
        <v>4496</v>
      </c>
      <c r="B3340" s="124" t="s">
        <v>14398</v>
      </c>
      <c r="C3340" s="124" t="s">
        <v>9358</v>
      </c>
      <c r="D3340" s="125" t="s">
        <v>4218</v>
      </c>
    </row>
    <row r="3341" spans="1:4" ht="13.5" x14ac:dyDescent="0.25">
      <c r="A3341" s="124" t="s">
        <v>4497</v>
      </c>
      <c r="B3341" s="124" t="s">
        <v>14399</v>
      </c>
      <c r="C3341" s="124" t="s">
        <v>9358</v>
      </c>
      <c r="D3341" s="125" t="s">
        <v>14400</v>
      </c>
    </row>
    <row r="3342" spans="1:4" ht="13.5" x14ac:dyDescent="0.25">
      <c r="A3342" s="124" t="s">
        <v>4498</v>
      </c>
      <c r="B3342" s="124" t="s">
        <v>14401</v>
      </c>
      <c r="C3342" s="124" t="s">
        <v>9358</v>
      </c>
      <c r="D3342" s="125" t="s">
        <v>1227</v>
      </c>
    </row>
    <row r="3343" spans="1:4" ht="13.5" x14ac:dyDescent="0.25">
      <c r="A3343" s="124" t="s">
        <v>4499</v>
      </c>
      <c r="B3343" s="124" t="s">
        <v>14402</v>
      </c>
      <c r="C3343" s="124" t="s">
        <v>9358</v>
      </c>
      <c r="D3343" s="125" t="s">
        <v>3067</v>
      </c>
    </row>
    <row r="3344" spans="1:4" ht="13.5" x14ac:dyDescent="0.25">
      <c r="A3344" s="124" t="s">
        <v>4501</v>
      </c>
      <c r="B3344" s="124" t="s">
        <v>14403</v>
      </c>
      <c r="C3344" s="124" t="s">
        <v>9358</v>
      </c>
      <c r="D3344" s="125" t="s">
        <v>8455</v>
      </c>
    </row>
    <row r="3345" spans="1:4" ht="13.5" x14ac:dyDescent="0.25">
      <c r="A3345" s="124" t="s">
        <v>4503</v>
      </c>
      <c r="B3345" s="124" t="s">
        <v>14404</v>
      </c>
      <c r="C3345" s="124" t="s">
        <v>9358</v>
      </c>
      <c r="D3345" s="125" t="s">
        <v>8763</v>
      </c>
    </row>
    <row r="3346" spans="1:4" ht="13.5" x14ac:dyDescent="0.25">
      <c r="A3346" s="124" t="s">
        <v>4505</v>
      </c>
      <c r="B3346" s="124" t="s">
        <v>14405</v>
      </c>
      <c r="C3346" s="124" t="s">
        <v>9358</v>
      </c>
      <c r="D3346" s="125" t="s">
        <v>4939</v>
      </c>
    </row>
    <row r="3347" spans="1:4" ht="13.5" x14ac:dyDescent="0.25">
      <c r="A3347" s="124" t="s">
        <v>4506</v>
      </c>
      <c r="B3347" s="124" t="s">
        <v>14406</v>
      </c>
      <c r="C3347" s="124" t="s">
        <v>9358</v>
      </c>
      <c r="D3347" s="125" t="s">
        <v>14407</v>
      </c>
    </row>
    <row r="3348" spans="1:4" ht="13.5" x14ac:dyDescent="0.25">
      <c r="A3348" s="124" t="s">
        <v>4508</v>
      </c>
      <c r="B3348" s="124" t="s">
        <v>14408</v>
      </c>
      <c r="C3348" s="124" t="s">
        <v>9358</v>
      </c>
      <c r="D3348" s="125" t="s">
        <v>6514</v>
      </c>
    </row>
    <row r="3349" spans="1:4" ht="13.5" x14ac:dyDescent="0.25">
      <c r="A3349" s="124" t="s">
        <v>4509</v>
      </c>
      <c r="B3349" s="124" t="s">
        <v>14409</v>
      </c>
      <c r="C3349" s="124" t="s">
        <v>9358</v>
      </c>
      <c r="D3349" s="125" t="s">
        <v>9058</v>
      </c>
    </row>
    <row r="3350" spans="1:4" ht="13.5" x14ac:dyDescent="0.25">
      <c r="A3350" s="124" t="s">
        <v>4510</v>
      </c>
      <c r="B3350" s="124" t="s">
        <v>14410</v>
      </c>
      <c r="C3350" s="124" t="s">
        <v>9358</v>
      </c>
      <c r="D3350" s="125" t="s">
        <v>8534</v>
      </c>
    </row>
    <row r="3351" spans="1:4" ht="13.5" x14ac:dyDescent="0.25">
      <c r="A3351" s="124" t="s">
        <v>4511</v>
      </c>
      <c r="B3351" s="124" t="s">
        <v>14411</v>
      </c>
      <c r="C3351" s="124" t="s">
        <v>9358</v>
      </c>
      <c r="D3351" s="125" t="s">
        <v>8790</v>
      </c>
    </row>
    <row r="3352" spans="1:4" ht="13.5" x14ac:dyDescent="0.25">
      <c r="A3352" s="124" t="s">
        <v>4512</v>
      </c>
      <c r="B3352" s="124" t="s">
        <v>14412</v>
      </c>
      <c r="C3352" s="124" t="s">
        <v>9358</v>
      </c>
      <c r="D3352" s="125" t="s">
        <v>13127</v>
      </c>
    </row>
    <row r="3353" spans="1:4" ht="13.5" x14ac:dyDescent="0.25">
      <c r="A3353" s="124" t="s">
        <v>4513</v>
      </c>
      <c r="B3353" s="124" t="s">
        <v>14413</v>
      </c>
      <c r="C3353" s="124" t="s">
        <v>9358</v>
      </c>
      <c r="D3353" s="125" t="s">
        <v>3009</v>
      </c>
    </row>
    <row r="3354" spans="1:4" ht="13.5" x14ac:dyDescent="0.25">
      <c r="A3354" s="124" t="s">
        <v>4515</v>
      </c>
      <c r="B3354" s="124" t="s">
        <v>14414</v>
      </c>
      <c r="C3354" s="124" t="s">
        <v>9358</v>
      </c>
      <c r="D3354" s="125" t="s">
        <v>9101</v>
      </c>
    </row>
    <row r="3355" spans="1:4" ht="13.5" x14ac:dyDescent="0.25">
      <c r="A3355" s="124" t="s">
        <v>4516</v>
      </c>
      <c r="B3355" s="124" t="s">
        <v>14415</v>
      </c>
      <c r="C3355" s="124" t="s">
        <v>9358</v>
      </c>
      <c r="D3355" s="125" t="s">
        <v>12398</v>
      </c>
    </row>
    <row r="3356" spans="1:4" ht="13.5" x14ac:dyDescent="0.25">
      <c r="A3356" s="124" t="s">
        <v>4518</v>
      </c>
      <c r="B3356" s="124" t="s">
        <v>14416</v>
      </c>
      <c r="C3356" s="124" t="s">
        <v>9358</v>
      </c>
      <c r="D3356" s="125" t="s">
        <v>1761</v>
      </c>
    </row>
    <row r="3357" spans="1:4" ht="13.5" x14ac:dyDescent="0.25">
      <c r="A3357" s="124" t="s">
        <v>4520</v>
      </c>
      <c r="B3357" s="124" t="s">
        <v>14417</v>
      </c>
      <c r="C3357" s="124" t="s">
        <v>9358</v>
      </c>
      <c r="D3357" s="125" t="s">
        <v>9040</v>
      </c>
    </row>
    <row r="3358" spans="1:4" ht="13.5" x14ac:dyDescent="0.25">
      <c r="A3358" s="124" t="s">
        <v>4522</v>
      </c>
      <c r="B3358" s="124" t="s">
        <v>14418</v>
      </c>
      <c r="C3358" s="124" t="s">
        <v>9358</v>
      </c>
      <c r="D3358" s="125" t="s">
        <v>4342</v>
      </c>
    </row>
    <row r="3359" spans="1:4" ht="13.5" x14ac:dyDescent="0.25">
      <c r="A3359" s="124" t="s">
        <v>4523</v>
      </c>
      <c r="B3359" s="124" t="s">
        <v>14419</v>
      </c>
      <c r="C3359" s="124" t="s">
        <v>9358</v>
      </c>
      <c r="D3359" s="125" t="s">
        <v>14420</v>
      </c>
    </row>
    <row r="3360" spans="1:4" ht="13.5" x14ac:dyDescent="0.25">
      <c r="A3360" s="124" t="s">
        <v>4524</v>
      </c>
      <c r="B3360" s="124" t="s">
        <v>14421</v>
      </c>
      <c r="C3360" s="124" t="s">
        <v>9358</v>
      </c>
      <c r="D3360" s="125" t="s">
        <v>14422</v>
      </c>
    </row>
    <row r="3361" spans="1:4" ht="13.5" x14ac:dyDescent="0.25">
      <c r="A3361" s="124" t="s">
        <v>4526</v>
      </c>
      <c r="B3361" s="124" t="s">
        <v>14423</v>
      </c>
      <c r="C3361" s="124" t="s">
        <v>9358</v>
      </c>
      <c r="D3361" s="125" t="s">
        <v>639</v>
      </c>
    </row>
    <row r="3362" spans="1:4" ht="13.5" x14ac:dyDescent="0.25">
      <c r="A3362" s="124" t="s">
        <v>4528</v>
      </c>
      <c r="B3362" s="124" t="s">
        <v>14424</v>
      </c>
      <c r="C3362" s="124" t="s">
        <v>9358</v>
      </c>
      <c r="D3362" s="125" t="s">
        <v>1880</v>
      </c>
    </row>
    <row r="3363" spans="1:4" ht="13.5" x14ac:dyDescent="0.25">
      <c r="A3363" s="124" t="s">
        <v>4530</v>
      </c>
      <c r="B3363" s="124" t="s">
        <v>14425</v>
      </c>
      <c r="C3363" s="124" t="s">
        <v>9358</v>
      </c>
      <c r="D3363" s="125" t="s">
        <v>10348</v>
      </c>
    </row>
    <row r="3364" spans="1:4" ht="13.5" x14ac:dyDescent="0.25">
      <c r="A3364" s="124" t="s">
        <v>4531</v>
      </c>
      <c r="B3364" s="124" t="s">
        <v>14426</v>
      </c>
      <c r="C3364" s="124" t="s">
        <v>9358</v>
      </c>
      <c r="D3364" s="125" t="s">
        <v>8857</v>
      </c>
    </row>
    <row r="3365" spans="1:4" ht="13.5" x14ac:dyDescent="0.25">
      <c r="A3365" s="124" t="s">
        <v>4533</v>
      </c>
      <c r="B3365" s="124" t="s">
        <v>14427</v>
      </c>
      <c r="C3365" s="124" t="s">
        <v>9358</v>
      </c>
      <c r="D3365" s="125" t="s">
        <v>8773</v>
      </c>
    </row>
    <row r="3366" spans="1:4" ht="13.5" x14ac:dyDescent="0.25">
      <c r="A3366" s="124" t="s">
        <v>4534</v>
      </c>
      <c r="B3366" s="124" t="s">
        <v>14428</v>
      </c>
      <c r="C3366" s="124" t="s">
        <v>9358</v>
      </c>
      <c r="D3366" s="125" t="s">
        <v>1087</v>
      </c>
    </row>
    <row r="3367" spans="1:4" ht="13.5" x14ac:dyDescent="0.25">
      <c r="A3367" s="124" t="s">
        <v>4535</v>
      </c>
      <c r="B3367" s="124" t="s">
        <v>14429</v>
      </c>
      <c r="C3367" s="124" t="s">
        <v>9358</v>
      </c>
      <c r="D3367" s="125" t="s">
        <v>5665</v>
      </c>
    </row>
    <row r="3368" spans="1:4" ht="13.5" x14ac:dyDescent="0.25">
      <c r="A3368" s="124" t="s">
        <v>4537</v>
      </c>
      <c r="B3368" s="124" t="s">
        <v>14430</v>
      </c>
      <c r="C3368" s="124" t="s">
        <v>9358</v>
      </c>
      <c r="D3368" s="125" t="s">
        <v>8490</v>
      </c>
    </row>
    <row r="3369" spans="1:4" ht="13.5" x14ac:dyDescent="0.25">
      <c r="A3369" s="124" t="s">
        <v>4539</v>
      </c>
      <c r="B3369" s="124" t="s">
        <v>14431</v>
      </c>
      <c r="C3369" s="124" t="s">
        <v>9358</v>
      </c>
      <c r="D3369" s="125" t="s">
        <v>4578</v>
      </c>
    </row>
    <row r="3370" spans="1:4" ht="13.5" x14ac:dyDescent="0.25">
      <c r="A3370" s="124" t="s">
        <v>4540</v>
      </c>
      <c r="B3370" s="124" t="s">
        <v>14432</v>
      </c>
      <c r="C3370" s="124" t="s">
        <v>9358</v>
      </c>
      <c r="D3370" s="125" t="s">
        <v>4927</v>
      </c>
    </row>
    <row r="3371" spans="1:4" ht="13.5" x14ac:dyDescent="0.25">
      <c r="A3371" s="124" t="s">
        <v>4541</v>
      </c>
      <c r="B3371" s="124" t="s">
        <v>14433</v>
      </c>
      <c r="C3371" s="124" t="s">
        <v>9358</v>
      </c>
      <c r="D3371" s="125" t="s">
        <v>3105</v>
      </c>
    </row>
    <row r="3372" spans="1:4" ht="13.5" x14ac:dyDescent="0.25">
      <c r="A3372" s="124" t="s">
        <v>4542</v>
      </c>
      <c r="B3372" s="124" t="s">
        <v>14434</v>
      </c>
      <c r="C3372" s="124" t="s">
        <v>9358</v>
      </c>
      <c r="D3372" s="125" t="s">
        <v>3028</v>
      </c>
    </row>
    <row r="3373" spans="1:4" ht="13.5" x14ac:dyDescent="0.25">
      <c r="A3373" s="124" t="s">
        <v>4544</v>
      </c>
      <c r="B3373" s="124" t="s">
        <v>14435</v>
      </c>
      <c r="C3373" s="124" t="s">
        <v>9358</v>
      </c>
      <c r="D3373" s="125" t="s">
        <v>8404</v>
      </c>
    </row>
    <row r="3374" spans="1:4" ht="13.5" x14ac:dyDescent="0.25">
      <c r="A3374" s="124" t="s">
        <v>4546</v>
      </c>
      <c r="B3374" s="124" t="s">
        <v>14436</v>
      </c>
      <c r="C3374" s="124" t="s">
        <v>9358</v>
      </c>
      <c r="D3374" s="125" t="s">
        <v>3434</v>
      </c>
    </row>
    <row r="3375" spans="1:4" ht="13.5" x14ac:dyDescent="0.25">
      <c r="A3375" s="124" t="s">
        <v>4547</v>
      </c>
      <c r="B3375" s="124" t="s">
        <v>14437</v>
      </c>
      <c r="C3375" s="124" t="s">
        <v>9358</v>
      </c>
      <c r="D3375" s="125" t="s">
        <v>3483</v>
      </c>
    </row>
    <row r="3376" spans="1:4" ht="13.5" x14ac:dyDescent="0.25">
      <c r="A3376" s="124" t="s">
        <v>4548</v>
      </c>
      <c r="B3376" s="124" t="s">
        <v>14438</v>
      </c>
      <c r="C3376" s="124" t="s">
        <v>9358</v>
      </c>
      <c r="D3376" s="125" t="s">
        <v>1290</v>
      </c>
    </row>
    <row r="3377" spans="1:4" ht="13.5" x14ac:dyDescent="0.25">
      <c r="A3377" s="124" t="s">
        <v>4550</v>
      </c>
      <c r="B3377" s="124" t="s">
        <v>14439</v>
      </c>
      <c r="C3377" s="124" t="s">
        <v>9358</v>
      </c>
      <c r="D3377" s="125" t="s">
        <v>14440</v>
      </c>
    </row>
    <row r="3378" spans="1:4" ht="13.5" x14ac:dyDescent="0.25">
      <c r="A3378" s="124" t="s">
        <v>4552</v>
      </c>
      <c r="B3378" s="124" t="s">
        <v>14441</v>
      </c>
      <c r="C3378" s="124" t="s">
        <v>9358</v>
      </c>
      <c r="D3378" s="125" t="s">
        <v>3142</v>
      </c>
    </row>
    <row r="3379" spans="1:4" ht="13.5" x14ac:dyDescent="0.25">
      <c r="A3379" s="124" t="s">
        <v>4554</v>
      </c>
      <c r="B3379" s="124" t="s">
        <v>14442</v>
      </c>
      <c r="C3379" s="124" t="s">
        <v>9358</v>
      </c>
      <c r="D3379" s="125" t="s">
        <v>4084</v>
      </c>
    </row>
    <row r="3380" spans="1:4" ht="13.5" x14ac:dyDescent="0.25">
      <c r="A3380" s="124" t="s">
        <v>4555</v>
      </c>
      <c r="B3380" s="124" t="s">
        <v>14443</v>
      </c>
      <c r="C3380" s="124" t="s">
        <v>9358</v>
      </c>
      <c r="D3380" s="125" t="s">
        <v>14444</v>
      </c>
    </row>
    <row r="3381" spans="1:4" ht="13.5" x14ac:dyDescent="0.25">
      <c r="A3381" s="124" t="s">
        <v>4557</v>
      </c>
      <c r="B3381" s="124" t="s">
        <v>14445</v>
      </c>
      <c r="C3381" s="124" t="s">
        <v>9358</v>
      </c>
      <c r="D3381" s="125" t="s">
        <v>6992</v>
      </c>
    </row>
    <row r="3382" spans="1:4" ht="13.5" x14ac:dyDescent="0.25">
      <c r="A3382" s="124" t="s">
        <v>4559</v>
      </c>
      <c r="B3382" s="124" t="s">
        <v>14446</v>
      </c>
      <c r="C3382" s="124" t="s">
        <v>9358</v>
      </c>
      <c r="D3382" s="125" t="s">
        <v>4519</v>
      </c>
    </row>
    <row r="3383" spans="1:4" ht="13.5" x14ac:dyDescent="0.25">
      <c r="A3383" s="124" t="s">
        <v>4561</v>
      </c>
      <c r="B3383" s="124" t="s">
        <v>14447</v>
      </c>
      <c r="C3383" s="124" t="s">
        <v>9358</v>
      </c>
      <c r="D3383" s="125" t="s">
        <v>2019</v>
      </c>
    </row>
    <row r="3384" spans="1:4" ht="13.5" x14ac:dyDescent="0.25">
      <c r="A3384" s="124" t="s">
        <v>4562</v>
      </c>
      <c r="B3384" s="124" t="s">
        <v>14448</v>
      </c>
      <c r="C3384" s="124" t="s">
        <v>9358</v>
      </c>
      <c r="D3384" s="125" t="s">
        <v>1130</v>
      </c>
    </row>
    <row r="3385" spans="1:4" ht="13.5" x14ac:dyDescent="0.25">
      <c r="A3385" s="124" t="s">
        <v>4564</v>
      </c>
      <c r="B3385" s="124" t="s">
        <v>14449</v>
      </c>
      <c r="C3385" s="124" t="s">
        <v>9358</v>
      </c>
      <c r="D3385" s="125" t="s">
        <v>877</v>
      </c>
    </row>
    <row r="3386" spans="1:4" ht="13.5" x14ac:dyDescent="0.25">
      <c r="A3386" s="124" t="s">
        <v>4566</v>
      </c>
      <c r="B3386" s="124" t="s">
        <v>14450</v>
      </c>
      <c r="C3386" s="124" t="s">
        <v>9358</v>
      </c>
      <c r="D3386" s="125" t="s">
        <v>1590</v>
      </c>
    </row>
    <row r="3387" spans="1:4" ht="13.5" x14ac:dyDescent="0.25">
      <c r="A3387" s="124" t="s">
        <v>4567</v>
      </c>
      <c r="B3387" s="124" t="s">
        <v>14451</v>
      </c>
      <c r="C3387" s="124" t="s">
        <v>9358</v>
      </c>
      <c r="D3387" s="125" t="s">
        <v>3518</v>
      </c>
    </row>
    <row r="3388" spans="1:4" ht="13.5" x14ac:dyDescent="0.25">
      <c r="A3388" s="124" t="s">
        <v>4569</v>
      </c>
      <c r="B3388" s="124" t="s">
        <v>14452</v>
      </c>
      <c r="C3388" s="124" t="s">
        <v>9358</v>
      </c>
      <c r="D3388" s="125" t="s">
        <v>3030</v>
      </c>
    </row>
    <row r="3389" spans="1:4" ht="13.5" x14ac:dyDescent="0.25">
      <c r="A3389" s="124" t="s">
        <v>4571</v>
      </c>
      <c r="B3389" s="124" t="s">
        <v>14453</v>
      </c>
      <c r="C3389" s="124" t="s">
        <v>9358</v>
      </c>
      <c r="D3389" s="125" t="s">
        <v>845</v>
      </c>
    </row>
    <row r="3390" spans="1:4" ht="13.5" x14ac:dyDescent="0.25">
      <c r="A3390" s="124" t="s">
        <v>4573</v>
      </c>
      <c r="B3390" s="124" t="s">
        <v>14454</v>
      </c>
      <c r="C3390" s="124" t="s">
        <v>9358</v>
      </c>
      <c r="D3390" s="125" t="s">
        <v>9090</v>
      </c>
    </row>
    <row r="3391" spans="1:4" ht="13.5" x14ac:dyDescent="0.25">
      <c r="A3391" s="124" t="s">
        <v>4575</v>
      </c>
      <c r="B3391" s="124" t="s">
        <v>14455</v>
      </c>
      <c r="C3391" s="124" t="s">
        <v>9358</v>
      </c>
      <c r="D3391" s="125" t="s">
        <v>3558</v>
      </c>
    </row>
    <row r="3392" spans="1:4" ht="13.5" x14ac:dyDescent="0.25">
      <c r="A3392" s="124" t="s">
        <v>4576</v>
      </c>
      <c r="B3392" s="124" t="s">
        <v>14456</v>
      </c>
      <c r="C3392" s="124" t="s">
        <v>9358</v>
      </c>
      <c r="D3392" s="125" t="s">
        <v>5641</v>
      </c>
    </row>
    <row r="3393" spans="1:4" ht="13.5" x14ac:dyDescent="0.25">
      <c r="A3393" s="124" t="s">
        <v>4577</v>
      </c>
      <c r="B3393" s="124" t="s">
        <v>14457</v>
      </c>
      <c r="C3393" s="124" t="s">
        <v>9358</v>
      </c>
      <c r="D3393" s="125" t="s">
        <v>278</v>
      </c>
    </row>
    <row r="3394" spans="1:4" ht="13.5" x14ac:dyDescent="0.25">
      <c r="A3394" s="124" t="s">
        <v>4579</v>
      </c>
      <c r="B3394" s="124" t="s">
        <v>14458</v>
      </c>
      <c r="C3394" s="124" t="s">
        <v>9358</v>
      </c>
      <c r="D3394" s="125" t="s">
        <v>3804</v>
      </c>
    </row>
    <row r="3395" spans="1:4" ht="13.5" x14ac:dyDescent="0.25">
      <c r="A3395" s="124" t="s">
        <v>4581</v>
      </c>
      <c r="B3395" s="124" t="s">
        <v>14459</v>
      </c>
      <c r="C3395" s="124" t="s">
        <v>9358</v>
      </c>
      <c r="D3395" s="125" t="s">
        <v>1094</v>
      </c>
    </row>
    <row r="3396" spans="1:4" ht="13.5" x14ac:dyDescent="0.25">
      <c r="A3396" s="124" t="s">
        <v>4582</v>
      </c>
      <c r="B3396" s="124" t="s">
        <v>14460</v>
      </c>
      <c r="C3396" s="124" t="s">
        <v>9358</v>
      </c>
      <c r="D3396" s="125" t="s">
        <v>14461</v>
      </c>
    </row>
    <row r="3397" spans="1:4" ht="13.5" x14ac:dyDescent="0.25">
      <c r="A3397" s="124" t="s">
        <v>4583</v>
      </c>
      <c r="B3397" s="124" t="s">
        <v>14462</v>
      </c>
      <c r="C3397" s="124" t="s">
        <v>9358</v>
      </c>
      <c r="D3397" s="125" t="s">
        <v>1507</v>
      </c>
    </row>
    <row r="3398" spans="1:4" ht="13.5" x14ac:dyDescent="0.25">
      <c r="A3398" s="124" t="s">
        <v>4584</v>
      </c>
      <c r="B3398" s="124" t="s">
        <v>14463</v>
      </c>
      <c r="C3398" s="124" t="s">
        <v>9358</v>
      </c>
      <c r="D3398" s="125" t="s">
        <v>1594</v>
      </c>
    </row>
    <row r="3399" spans="1:4" ht="13.5" x14ac:dyDescent="0.25">
      <c r="A3399" s="124" t="s">
        <v>4585</v>
      </c>
      <c r="B3399" s="124" t="s">
        <v>14464</v>
      </c>
      <c r="C3399" s="124" t="s">
        <v>9358</v>
      </c>
      <c r="D3399" s="125" t="s">
        <v>5186</v>
      </c>
    </row>
    <row r="3400" spans="1:4" ht="13.5" x14ac:dyDescent="0.25">
      <c r="A3400" s="124" t="s">
        <v>4586</v>
      </c>
      <c r="B3400" s="124" t="s">
        <v>14465</v>
      </c>
      <c r="C3400" s="124" t="s">
        <v>9358</v>
      </c>
      <c r="D3400" s="125" t="s">
        <v>3083</v>
      </c>
    </row>
    <row r="3401" spans="1:4" ht="13.5" x14ac:dyDescent="0.25">
      <c r="A3401" s="124" t="s">
        <v>4588</v>
      </c>
      <c r="B3401" s="124" t="s">
        <v>14466</v>
      </c>
      <c r="C3401" s="124" t="s">
        <v>9358</v>
      </c>
      <c r="D3401" s="125" t="s">
        <v>286</v>
      </c>
    </row>
    <row r="3402" spans="1:4" ht="13.5" x14ac:dyDescent="0.25">
      <c r="A3402" s="124" t="s">
        <v>4589</v>
      </c>
      <c r="B3402" s="124" t="s">
        <v>14467</v>
      </c>
      <c r="C3402" s="124" t="s">
        <v>9358</v>
      </c>
      <c r="D3402" s="125" t="s">
        <v>4476</v>
      </c>
    </row>
    <row r="3403" spans="1:4" ht="13.5" x14ac:dyDescent="0.25">
      <c r="A3403" s="124" t="s">
        <v>4590</v>
      </c>
      <c r="B3403" s="124" t="s">
        <v>14468</v>
      </c>
      <c r="C3403" s="124" t="s">
        <v>9358</v>
      </c>
      <c r="D3403" s="125" t="s">
        <v>1192</v>
      </c>
    </row>
    <row r="3404" spans="1:4" ht="13.5" x14ac:dyDescent="0.25">
      <c r="A3404" s="124" t="s">
        <v>4592</v>
      </c>
      <c r="B3404" s="124" t="s">
        <v>14469</v>
      </c>
      <c r="C3404" s="124" t="s">
        <v>9358</v>
      </c>
      <c r="D3404" s="125" t="s">
        <v>3024</v>
      </c>
    </row>
    <row r="3405" spans="1:4" ht="13.5" x14ac:dyDescent="0.25">
      <c r="A3405" s="124" t="s">
        <v>4594</v>
      </c>
      <c r="B3405" s="124" t="s">
        <v>14470</v>
      </c>
      <c r="C3405" s="124" t="s">
        <v>9358</v>
      </c>
      <c r="D3405" s="125" t="s">
        <v>3022</v>
      </c>
    </row>
    <row r="3406" spans="1:4" ht="13.5" x14ac:dyDescent="0.25">
      <c r="A3406" s="124" t="s">
        <v>4596</v>
      </c>
      <c r="B3406" s="124" t="s">
        <v>14471</v>
      </c>
      <c r="C3406" s="124" t="s">
        <v>9358</v>
      </c>
      <c r="D3406" s="125" t="s">
        <v>14472</v>
      </c>
    </row>
    <row r="3407" spans="1:4" ht="13.5" x14ac:dyDescent="0.25">
      <c r="A3407" s="124" t="s">
        <v>4598</v>
      </c>
      <c r="B3407" s="124" t="s">
        <v>14473</v>
      </c>
      <c r="C3407" s="124" t="s">
        <v>9358</v>
      </c>
      <c r="D3407" s="125" t="s">
        <v>8727</v>
      </c>
    </row>
    <row r="3408" spans="1:4" ht="13.5" x14ac:dyDescent="0.25">
      <c r="A3408" s="124" t="s">
        <v>4600</v>
      </c>
      <c r="B3408" s="124" t="s">
        <v>14474</v>
      </c>
      <c r="C3408" s="124" t="s">
        <v>9358</v>
      </c>
      <c r="D3408" s="125" t="s">
        <v>272</v>
      </c>
    </row>
    <row r="3409" spans="1:4" ht="13.5" x14ac:dyDescent="0.25">
      <c r="A3409" s="124" t="s">
        <v>4602</v>
      </c>
      <c r="B3409" s="124" t="s">
        <v>14475</v>
      </c>
      <c r="C3409" s="124" t="s">
        <v>9358</v>
      </c>
      <c r="D3409" s="125" t="s">
        <v>8605</v>
      </c>
    </row>
    <row r="3410" spans="1:4" ht="13.5" x14ac:dyDescent="0.25">
      <c r="A3410" s="124" t="s">
        <v>4603</v>
      </c>
      <c r="B3410" s="124" t="s">
        <v>14476</v>
      </c>
      <c r="C3410" s="124" t="s">
        <v>9358</v>
      </c>
      <c r="D3410" s="125" t="s">
        <v>4570</v>
      </c>
    </row>
    <row r="3411" spans="1:4" ht="13.5" x14ac:dyDescent="0.25">
      <c r="A3411" s="124" t="s">
        <v>4604</v>
      </c>
      <c r="B3411" s="124" t="s">
        <v>14477</v>
      </c>
      <c r="C3411" s="124" t="s">
        <v>9358</v>
      </c>
      <c r="D3411" s="125" t="s">
        <v>7813</v>
      </c>
    </row>
    <row r="3412" spans="1:4" ht="13.5" x14ac:dyDescent="0.25">
      <c r="A3412" s="124" t="s">
        <v>4605</v>
      </c>
      <c r="B3412" s="124" t="s">
        <v>14478</v>
      </c>
      <c r="C3412" s="124" t="s">
        <v>9358</v>
      </c>
      <c r="D3412" s="125" t="s">
        <v>1989</v>
      </c>
    </row>
    <row r="3413" spans="1:4" ht="13.5" x14ac:dyDescent="0.25">
      <c r="A3413" s="124" t="s">
        <v>4606</v>
      </c>
      <c r="B3413" s="124" t="s">
        <v>14479</v>
      </c>
      <c r="C3413" s="124" t="s">
        <v>9358</v>
      </c>
      <c r="D3413" s="125" t="s">
        <v>1754</v>
      </c>
    </row>
    <row r="3414" spans="1:4" ht="13.5" x14ac:dyDescent="0.25">
      <c r="A3414" s="124" t="s">
        <v>4607</v>
      </c>
      <c r="B3414" s="124" t="s">
        <v>14480</v>
      </c>
      <c r="C3414" s="124" t="s">
        <v>9358</v>
      </c>
      <c r="D3414" s="125" t="s">
        <v>8639</v>
      </c>
    </row>
    <row r="3415" spans="1:4" ht="13.5" x14ac:dyDescent="0.25">
      <c r="A3415" s="124" t="s">
        <v>4609</v>
      </c>
      <c r="B3415" s="124" t="s">
        <v>14481</v>
      </c>
      <c r="C3415" s="124" t="s">
        <v>9358</v>
      </c>
      <c r="D3415" s="125" t="s">
        <v>1309</v>
      </c>
    </row>
    <row r="3416" spans="1:4" ht="13.5" x14ac:dyDescent="0.25">
      <c r="A3416" s="124" t="s">
        <v>4611</v>
      </c>
      <c r="B3416" s="124" t="s">
        <v>14482</v>
      </c>
      <c r="C3416" s="124" t="s">
        <v>9358</v>
      </c>
      <c r="D3416" s="125" t="s">
        <v>4120</v>
      </c>
    </row>
    <row r="3417" spans="1:4" ht="13.5" x14ac:dyDescent="0.25">
      <c r="A3417" s="124" t="s">
        <v>4613</v>
      </c>
      <c r="B3417" s="124" t="s">
        <v>14483</v>
      </c>
      <c r="C3417" s="124" t="s">
        <v>9358</v>
      </c>
      <c r="D3417" s="125" t="s">
        <v>8617</v>
      </c>
    </row>
    <row r="3418" spans="1:4" ht="13.5" x14ac:dyDescent="0.25">
      <c r="A3418" s="124" t="s">
        <v>4615</v>
      </c>
      <c r="B3418" s="124" t="s">
        <v>14484</v>
      </c>
      <c r="C3418" s="124" t="s">
        <v>9358</v>
      </c>
      <c r="D3418" s="125" t="s">
        <v>993</v>
      </c>
    </row>
    <row r="3419" spans="1:4" ht="13.5" x14ac:dyDescent="0.25">
      <c r="A3419" s="124" t="s">
        <v>4617</v>
      </c>
      <c r="B3419" s="124" t="s">
        <v>14485</v>
      </c>
      <c r="C3419" s="124" t="s">
        <v>9358</v>
      </c>
      <c r="D3419" s="125" t="s">
        <v>4790</v>
      </c>
    </row>
    <row r="3420" spans="1:4" ht="13.5" x14ac:dyDescent="0.25">
      <c r="A3420" s="124" t="s">
        <v>4618</v>
      </c>
      <c r="B3420" s="124" t="s">
        <v>14486</v>
      </c>
      <c r="C3420" s="124" t="s">
        <v>9358</v>
      </c>
      <c r="D3420" s="125" t="s">
        <v>8426</v>
      </c>
    </row>
    <row r="3421" spans="1:4" ht="13.5" x14ac:dyDescent="0.25">
      <c r="A3421" s="124" t="s">
        <v>4620</v>
      </c>
      <c r="B3421" s="124" t="s">
        <v>14487</v>
      </c>
      <c r="C3421" s="124" t="s">
        <v>9358</v>
      </c>
      <c r="D3421" s="125" t="s">
        <v>4950</v>
      </c>
    </row>
    <row r="3422" spans="1:4" ht="13.5" x14ac:dyDescent="0.25">
      <c r="A3422" s="124" t="s">
        <v>4621</v>
      </c>
      <c r="B3422" s="124" t="s">
        <v>14488</v>
      </c>
      <c r="C3422" s="124" t="s">
        <v>9358</v>
      </c>
      <c r="D3422" s="125" t="s">
        <v>4646</v>
      </c>
    </row>
    <row r="3423" spans="1:4" ht="13.5" x14ac:dyDescent="0.25">
      <c r="A3423" s="124" t="s">
        <v>4623</v>
      </c>
      <c r="B3423" s="124" t="s">
        <v>14489</v>
      </c>
      <c r="C3423" s="124" t="s">
        <v>9358</v>
      </c>
      <c r="D3423" s="125" t="s">
        <v>14490</v>
      </c>
    </row>
    <row r="3424" spans="1:4" ht="13.5" x14ac:dyDescent="0.25">
      <c r="A3424" s="124" t="s">
        <v>4625</v>
      </c>
      <c r="B3424" s="124" t="s">
        <v>14491</v>
      </c>
      <c r="C3424" s="124" t="s">
        <v>9358</v>
      </c>
      <c r="D3424" s="125" t="s">
        <v>14182</v>
      </c>
    </row>
    <row r="3425" spans="1:4" ht="13.5" x14ac:dyDescent="0.25">
      <c r="A3425" s="124" t="s">
        <v>4626</v>
      </c>
      <c r="B3425" s="124" t="s">
        <v>14492</v>
      </c>
      <c r="C3425" s="124" t="s">
        <v>9358</v>
      </c>
      <c r="D3425" s="125" t="s">
        <v>14493</v>
      </c>
    </row>
    <row r="3426" spans="1:4" ht="13.5" x14ac:dyDescent="0.25">
      <c r="A3426" s="124" t="s">
        <v>4627</v>
      </c>
      <c r="B3426" s="124" t="s">
        <v>14494</v>
      </c>
      <c r="C3426" s="124" t="s">
        <v>9358</v>
      </c>
      <c r="D3426" s="125" t="s">
        <v>8846</v>
      </c>
    </row>
    <row r="3427" spans="1:4" ht="13.5" x14ac:dyDescent="0.25">
      <c r="A3427" s="124" t="s">
        <v>4628</v>
      </c>
      <c r="B3427" s="124" t="s">
        <v>14495</v>
      </c>
      <c r="C3427" s="124" t="s">
        <v>9358</v>
      </c>
      <c r="D3427" s="125" t="s">
        <v>14496</v>
      </c>
    </row>
    <row r="3428" spans="1:4" ht="13.5" x14ac:dyDescent="0.25">
      <c r="A3428" s="124" t="s">
        <v>4630</v>
      </c>
      <c r="B3428" s="124" t="s">
        <v>14497</v>
      </c>
      <c r="C3428" s="124" t="s">
        <v>9358</v>
      </c>
      <c r="D3428" s="125" t="s">
        <v>14498</v>
      </c>
    </row>
    <row r="3429" spans="1:4" ht="13.5" x14ac:dyDescent="0.25">
      <c r="A3429" s="124" t="s">
        <v>4631</v>
      </c>
      <c r="B3429" s="124" t="s">
        <v>14499</v>
      </c>
      <c r="C3429" s="124" t="s">
        <v>9358</v>
      </c>
      <c r="D3429" s="125" t="s">
        <v>3024</v>
      </c>
    </row>
    <row r="3430" spans="1:4" ht="13.5" x14ac:dyDescent="0.25">
      <c r="A3430" s="124" t="s">
        <v>4632</v>
      </c>
      <c r="B3430" s="124" t="s">
        <v>14500</v>
      </c>
      <c r="C3430" s="124" t="s">
        <v>9358</v>
      </c>
      <c r="D3430" s="125" t="s">
        <v>14501</v>
      </c>
    </row>
    <row r="3431" spans="1:4" ht="13.5" x14ac:dyDescent="0.25">
      <c r="A3431" s="124" t="s">
        <v>4633</v>
      </c>
      <c r="B3431" s="124" t="s">
        <v>14502</v>
      </c>
      <c r="C3431" s="124" t="s">
        <v>9358</v>
      </c>
      <c r="D3431" s="125" t="s">
        <v>1316</v>
      </c>
    </row>
    <row r="3432" spans="1:4" ht="13.5" x14ac:dyDescent="0.25">
      <c r="A3432" s="124" t="s">
        <v>4634</v>
      </c>
      <c r="B3432" s="124" t="s">
        <v>14503</v>
      </c>
      <c r="C3432" s="124" t="s">
        <v>9358</v>
      </c>
      <c r="D3432" s="125" t="s">
        <v>14504</v>
      </c>
    </row>
    <row r="3433" spans="1:4" ht="13.5" x14ac:dyDescent="0.25">
      <c r="A3433" s="124" t="s">
        <v>4635</v>
      </c>
      <c r="B3433" s="124" t="s">
        <v>14505</v>
      </c>
      <c r="C3433" s="124" t="s">
        <v>9358</v>
      </c>
      <c r="D3433" s="125" t="s">
        <v>5497</v>
      </c>
    </row>
    <row r="3434" spans="1:4" ht="13.5" x14ac:dyDescent="0.25">
      <c r="A3434" s="124" t="s">
        <v>4637</v>
      </c>
      <c r="B3434" s="124" t="s">
        <v>14506</v>
      </c>
      <c r="C3434" s="124" t="s">
        <v>9358</v>
      </c>
      <c r="D3434" s="125" t="s">
        <v>14507</v>
      </c>
    </row>
    <row r="3435" spans="1:4" ht="13.5" x14ac:dyDescent="0.25">
      <c r="A3435" s="124" t="s">
        <v>4639</v>
      </c>
      <c r="B3435" s="124" t="s">
        <v>14508</v>
      </c>
      <c r="C3435" s="124" t="s">
        <v>9358</v>
      </c>
      <c r="D3435" s="125" t="s">
        <v>8559</v>
      </c>
    </row>
    <row r="3436" spans="1:4" ht="13.5" x14ac:dyDescent="0.25">
      <c r="A3436" s="124" t="s">
        <v>4640</v>
      </c>
      <c r="B3436" s="124" t="s">
        <v>14509</v>
      </c>
      <c r="C3436" s="124" t="s">
        <v>9358</v>
      </c>
      <c r="D3436" s="125" t="s">
        <v>5046</v>
      </c>
    </row>
    <row r="3437" spans="1:4" ht="13.5" x14ac:dyDescent="0.25">
      <c r="A3437" s="124" t="s">
        <v>4642</v>
      </c>
      <c r="B3437" s="124" t="s">
        <v>14510</v>
      </c>
      <c r="C3437" s="124" t="s">
        <v>9358</v>
      </c>
      <c r="D3437" s="125" t="s">
        <v>14511</v>
      </c>
    </row>
    <row r="3438" spans="1:4" ht="13.5" x14ac:dyDescent="0.25">
      <c r="A3438" s="124" t="s">
        <v>4644</v>
      </c>
      <c r="B3438" s="124" t="s">
        <v>14512</v>
      </c>
      <c r="C3438" s="124" t="s">
        <v>9358</v>
      </c>
      <c r="D3438" s="125" t="s">
        <v>14513</v>
      </c>
    </row>
    <row r="3439" spans="1:4" ht="13.5" x14ac:dyDescent="0.25">
      <c r="A3439" s="124" t="s">
        <v>4645</v>
      </c>
      <c r="B3439" s="124" t="s">
        <v>14514</v>
      </c>
      <c r="C3439" s="124" t="s">
        <v>9358</v>
      </c>
      <c r="D3439" s="125" t="s">
        <v>8776</v>
      </c>
    </row>
    <row r="3440" spans="1:4" ht="13.5" x14ac:dyDescent="0.25">
      <c r="A3440" s="124" t="s">
        <v>4647</v>
      </c>
      <c r="B3440" s="124" t="s">
        <v>14515</v>
      </c>
      <c r="C3440" s="124" t="s">
        <v>9358</v>
      </c>
      <c r="D3440" s="125" t="s">
        <v>14516</v>
      </c>
    </row>
    <row r="3441" spans="1:4" ht="13.5" x14ac:dyDescent="0.25">
      <c r="A3441" s="124" t="s">
        <v>4648</v>
      </c>
      <c r="B3441" s="124" t="s">
        <v>14517</v>
      </c>
      <c r="C3441" s="124" t="s">
        <v>9358</v>
      </c>
      <c r="D3441" s="125" t="s">
        <v>5888</v>
      </c>
    </row>
    <row r="3442" spans="1:4" ht="13.5" x14ac:dyDescent="0.25">
      <c r="A3442" s="124" t="s">
        <v>4649</v>
      </c>
      <c r="B3442" s="124" t="s">
        <v>14518</v>
      </c>
      <c r="C3442" s="124" t="s">
        <v>9358</v>
      </c>
      <c r="D3442" s="125" t="s">
        <v>12538</v>
      </c>
    </row>
    <row r="3443" spans="1:4" ht="13.5" x14ac:dyDescent="0.25">
      <c r="A3443" s="124" t="s">
        <v>4650</v>
      </c>
      <c r="B3443" s="124" t="s">
        <v>14519</v>
      </c>
      <c r="C3443" s="124" t="s">
        <v>9358</v>
      </c>
      <c r="D3443" s="125" t="s">
        <v>14520</v>
      </c>
    </row>
    <row r="3444" spans="1:4" ht="13.5" x14ac:dyDescent="0.25">
      <c r="A3444" s="124" t="s">
        <v>4652</v>
      </c>
      <c r="B3444" s="124" t="s">
        <v>14521</v>
      </c>
      <c r="C3444" s="124" t="s">
        <v>9358</v>
      </c>
      <c r="D3444" s="125" t="s">
        <v>12590</v>
      </c>
    </row>
    <row r="3445" spans="1:4" ht="13.5" x14ac:dyDescent="0.25">
      <c r="A3445" s="124" t="s">
        <v>4653</v>
      </c>
      <c r="B3445" s="124" t="s">
        <v>14522</v>
      </c>
      <c r="C3445" s="124" t="s">
        <v>9358</v>
      </c>
      <c r="D3445" s="125" t="s">
        <v>374</v>
      </c>
    </row>
    <row r="3446" spans="1:4" ht="13.5" x14ac:dyDescent="0.25">
      <c r="A3446" s="124" t="s">
        <v>4654</v>
      </c>
      <c r="B3446" s="124" t="s">
        <v>14523</v>
      </c>
      <c r="C3446" s="124" t="s">
        <v>9358</v>
      </c>
      <c r="D3446" s="125" t="s">
        <v>14524</v>
      </c>
    </row>
    <row r="3447" spans="1:4" ht="13.5" x14ac:dyDescent="0.25">
      <c r="A3447" s="124" t="s">
        <v>4656</v>
      </c>
      <c r="B3447" s="124" t="s">
        <v>14525</v>
      </c>
      <c r="C3447" s="124" t="s">
        <v>9358</v>
      </c>
      <c r="D3447" s="125" t="s">
        <v>12748</v>
      </c>
    </row>
    <row r="3448" spans="1:4" ht="13.5" x14ac:dyDescent="0.25">
      <c r="A3448" s="124" t="s">
        <v>4658</v>
      </c>
      <c r="B3448" s="124" t="s">
        <v>14526</v>
      </c>
      <c r="C3448" s="124" t="s">
        <v>9358</v>
      </c>
      <c r="D3448" s="125" t="s">
        <v>14524</v>
      </c>
    </row>
    <row r="3449" spans="1:4" ht="13.5" x14ac:dyDescent="0.25">
      <c r="A3449" s="124" t="s">
        <v>4659</v>
      </c>
      <c r="B3449" s="124" t="s">
        <v>14527</v>
      </c>
      <c r="C3449" s="124" t="s">
        <v>9358</v>
      </c>
      <c r="D3449" s="125" t="s">
        <v>8578</v>
      </c>
    </row>
    <row r="3450" spans="1:4" ht="13.5" x14ac:dyDescent="0.25">
      <c r="A3450" s="124" t="s">
        <v>4660</v>
      </c>
      <c r="B3450" s="124" t="s">
        <v>14528</v>
      </c>
      <c r="C3450" s="124" t="s">
        <v>9358</v>
      </c>
      <c r="D3450" s="125" t="s">
        <v>14529</v>
      </c>
    </row>
    <row r="3451" spans="1:4" ht="13.5" x14ac:dyDescent="0.25">
      <c r="A3451" s="124" t="s">
        <v>4662</v>
      </c>
      <c r="B3451" s="124" t="s">
        <v>14530</v>
      </c>
      <c r="C3451" s="124" t="s">
        <v>9358</v>
      </c>
      <c r="D3451" s="125" t="s">
        <v>8850</v>
      </c>
    </row>
    <row r="3452" spans="1:4" ht="13.5" x14ac:dyDescent="0.25">
      <c r="A3452" s="124" t="s">
        <v>4664</v>
      </c>
      <c r="B3452" s="124" t="s">
        <v>14531</v>
      </c>
      <c r="C3452" s="124" t="s">
        <v>9358</v>
      </c>
      <c r="D3452" s="125" t="s">
        <v>697</v>
      </c>
    </row>
    <row r="3453" spans="1:4" ht="13.5" x14ac:dyDescent="0.25">
      <c r="A3453" s="124" t="s">
        <v>4665</v>
      </c>
      <c r="B3453" s="124" t="s">
        <v>14532</v>
      </c>
      <c r="C3453" s="124" t="s">
        <v>9358</v>
      </c>
      <c r="D3453" s="125" t="s">
        <v>4593</v>
      </c>
    </row>
    <row r="3454" spans="1:4" ht="13.5" x14ac:dyDescent="0.25">
      <c r="A3454" s="124" t="s">
        <v>4666</v>
      </c>
      <c r="B3454" s="124" t="s">
        <v>14533</v>
      </c>
      <c r="C3454" s="124" t="s">
        <v>9358</v>
      </c>
      <c r="D3454" s="125" t="s">
        <v>1474</v>
      </c>
    </row>
    <row r="3455" spans="1:4" ht="13.5" x14ac:dyDescent="0.25">
      <c r="A3455" s="124" t="s">
        <v>4667</v>
      </c>
      <c r="B3455" s="124" t="s">
        <v>14534</v>
      </c>
      <c r="C3455" s="124" t="s">
        <v>9358</v>
      </c>
      <c r="D3455" s="125" t="s">
        <v>7050</v>
      </c>
    </row>
    <row r="3456" spans="1:4" ht="13.5" x14ac:dyDescent="0.25">
      <c r="A3456" s="124" t="s">
        <v>4669</v>
      </c>
      <c r="B3456" s="124" t="s">
        <v>14535</v>
      </c>
      <c r="C3456" s="124" t="s">
        <v>9358</v>
      </c>
      <c r="D3456" s="125" t="s">
        <v>3059</v>
      </c>
    </row>
    <row r="3457" spans="1:4" ht="13.5" x14ac:dyDescent="0.25">
      <c r="A3457" s="124" t="s">
        <v>4670</v>
      </c>
      <c r="B3457" s="124" t="s">
        <v>14536</v>
      </c>
      <c r="C3457" s="124" t="s">
        <v>9358</v>
      </c>
      <c r="D3457" s="125" t="s">
        <v>5581</v>
      </c>
    </row>
    <row r="3458" spans="1:4" ht="13.5" x14ac:dyDescent="0.25">
      <c r="A3458" s="124" t="s">
        <v>4672</v>
      </c>
      <c r="B3458" s="124" t="s">
        <v>14537</v>
      </c>
      <c r="C3458" s="124" t="s">
        <v>9358</v>
      </c>
      <c r="D3458" s="125" t="s">
        <v>1096</v>
      </c>
    </row>
    <row r="3459" spans="1:4" ht="13.5" x14ac:dyDescent="0.25">
      <c r="A3459" s="124" t="s">
        <v>4674</v>
      </c>
      <c r="B3459" s="124" t="s">
        <v>14538</v>
      </c>
      <c r="C3459" s="124" t="s">
        <v>9358</v>
      </c>
      <c r="D3459" s="125" t="s">
        <v>7000</v>
      </c>
    </row>
    <row r="3460" spans="1:4" ht="13.5" x14ac:dyDescent="0.25">
      <c r="A3460" s="124" t="s">
        <v>4676</v>
      </c>
      <c r="B3460" s="124" t="s">
        <v>14539</v>
      </c>
      <c r="C3460" s="124" t="s">
        <v>9358</v>
      </c>
      <c r="D3460" s="125" t="s">
        <v>7035</v>
      </c>
    </row>
    <row r="3461" spans="1:4" ht="13.5" x14ac:dyDescent="0.25">
      <c r="A3461" s="124" t="s">
        <v>4677</v>
      </c>
      <c r="B3461" s="124" t="s">
        <v>14540</v>
      </c>
      <c r="C3461" s="124" t="s">
        <v>9358</v>
      </c>
      <c r="D3461" s="125" t="s">
        <v>1775</v>
      </c>
    </row>
    <row r="3462" spans="1:4" ht="13.5" x14ac:dyDescent="0.25">
      <c r="A3462" s="124" t="s">
        <v>4679</v>
      </c>
      <c r="B3462" s="124" t="s">
        <v>14541</v>
      </c>
      <c r="C3462" s="124" t="s">
        <v>9358</v>
      </c>
      <c r="D3462" s="125" t="s">
        <v>14542</v>
      </c>
    </row>
    <row r="3463" spans="1:4" ht="13.5" x14ac:dyDescent="0.25">
      <c r="A3463" s="124" t="s">
        <v>4680</v>
      </c>
      <c r="B3463" s="124" t="s">
        <v>14543</v>
      </c>
      <c r="C3463" s="124" t="s">
        <v>9358</v>
      </c>
      <c r="D3463" s="125" t="s">
        <v>172</v>
      </c>
    </row>
    <row r="3464" spans="1:4" ht="13.5" x14ac:dyDescent="0.25">
      <c r="A3464" s="124" t="s">
        <v>4681</v>
      </c>
      <c r="B3464" s="124" t="s">
        <v>14544</v>
      </c>
      <c r="C3464" s="124" t="s">
        <v>9358</v>
      </c>
      <c r="D3464" s="125" t="s">
        <v>4527</v>
      </c>
    </row>
    <row r="3465" spans="1:4" ht="13.5" x14ac:dyDescent="0.25">
      <c r="A3465" s="124" t="s">
        <v>4682</v>
      </c>
      <c r="B3465" s="124" t="s">
        <v>14545</v>
      </c>
      <c r="C3465" s="124" t="s">
        <v>9358</v>
      </c>
      <c r="D3465" s="125" t="s">
        <v>1234</v>
      </c>
    </row>
    <row r="3466" spans="1:4" ht="13.5" x14ac:dyDescent="0.25">
      <c r="A3466" s="124" t="s">
        <v>4684</v>
      </c>
      <c r="B3466" s="124" t="s">
        <v>14546</v>
      </c>
      <c r="C3466" s="124" t="s">
        <v>9358</v>
      </c>
      <c r="D3466" s="125" t="s">
        <v>5017</v>
      </c>
    </row>
    <row r="3467" spans="1:4" ht="13.5" x14ac:dyDescent="0.25">
      <c r="A3467" s="124" t="s">
        <v>4685</v>
      </c>
      <c r="B3467" s="124" t="s">
        <v>14547</v>
      </c>
      <c r="C3467" s="124" t="s">
        <v>9358</v>
      </c>
      <c r="D3467" s="125" t="s">
        <v>8611</v>
      </c>
    </row>
    <row r="3468" spans="1:4" ht="13.5" x14ac:dyDescent="0.25">
      <c r="A3468" s="124" t="s">
        <v>4687</v>
      </c>
      <c r="B3468" s="124" t="s">
        <v>14548</v>
      </c>
      <c r="C3468" s="124" t="s">
        <v>9358</v>
      </c>
      <c r="D3468" s="125" t="s">
        <v>1385</v>
      </c>
    </row>
    <row r="3469" spans="1:4" ht="13.5" x14ac:dyDescent="0.25">
      <c r="A3469" s="124" t="s">
        <v>4689</v>
      </c>
      <c r="B3469" s="124" t="s">
        <v>14549</v>
      </c>
      <c r="C3469" s="124" t="s">
        <v>9358</v>
      </c>
      <c r="D3469" s="125" t="s">
        <v>13254</v>
      </c>
    </row>
    <row r="3470" spans="1:4" ht="13.5" x14ac:dyDescent="0.25">
      <c r="A3470" s="124" t="s">
        <v>4690</v>
      </c>
      <c r="B3470" s="124" t="s">
        <v>14550</v>
      </c>
      <c r="C3470" s="124" t="s">
        <v>9358</v>
      </c>
      <c r="D3470" s="125" t="s">
        <v>618</v>
      </c>
    </row>
    <row r="3471" spans="1:4" ht="13.5" x14ac:dyDescent="0.25">
      <c r="A3471" s="124" t="s">
        <v>4691</v>
      </c>
      <c r="B3471" s="124" t="s">
        <v>14551</v>
      </c>
      <c r="C3471" s="124" t="s">
        <v>9358</v>
      </c>
      <c r="D3471" s="125" t="s">
        <v>8807</v>
      </c>
    </row>
    <row r="3472" spans="1:4" ht="13.5" x14ac:dyDescent="0.25">
      <c r="A3472" s="124" t="s">
        <v>4693</v>
      </c>
      <c r="B3472" s="124" t="s">
        <v>14552</v>
      </c>
      <c r="C3472" s="124" t="s">
        <v>9358</v>
      </c>
      <c r="D3472" s="125" t="s">
        <v>5581</v>
      </c>
    </row>
    <row r="3473" spans="1:4" ht="13.5" x14ac:dyDescent="0.25">
      <c r="A3473" s="124" t="s">
        <v>4695</v>
      </c>
      <c r="B3473" s="124" t="s">
        <v>14553</v>
      </c>
      <c r="C3473" s="124" t="s">
        <v>9358</v>
      </c>
      <c r="D3473" s="125" t="s">
        <v>3478</v>
      </c>
    </row>
    <row r="3474" spans="1:4" ht="13.5" x14ac:dyDescent="0.25">
      <c r="A3474" s="124" t="s">
        <v>4697</v>
      </c>
      <c r="B3474" s="124" t="s">
        <v>14554</v>
      </c>
      <c r="C3474" s="124" t="s">
        <v>9358</v>
      </c>
      <c r="D3474" s="125" t="s">
        <v>7074</v>
      </c>
    </row>
    <row r="3475" spans="1:4" ht="13.5" x14ac:dyDescent="0.25">
      <c r="A3475" s="124" t="s">
        <v>4699</v>
      </c>
      <c r="B3475" s="124" t="s">
        <v>14555</v>
      </c>
      <c r="C3475" s="124" t="s">
        <v>9358</v>
      </c>
      <c r="D3475" s="125" t="s">
        <v>8531</v>
      </c>
    </row>
    <row r="3476" spans="1:4" ht="13.5" x14ac:dyDescent="0.25">
      <c r="A3476" s="124" t="s">
        <v>4701</v>
      </c>
      <c r="B3476" s="124" t="s">
        <v>14556</v>
      </c>
      <c r="C3476" s="124" t="s">
        <v>9358</v>
      </c>
      <c r="D3476" s="125" t="s">
        <v>7598</v>
      </c>
    </row>
    <row r="3477" spans="1:4" ht="13.5" x14ac:dyDescent="0.25">
      <c r="A3477" s="124" t="s">
        <v>4702</v>
      </c>
      <c r="B3477" s="124" t="s">
        <v>14557</v>
      </c>
      <c r="C3477" s="124" t="s">
        <v>9358</v>
      </c>
      <c r="D3477" s="125" t="s">
        <v>14558</v>
      </c>
    </row>
    <row r="3478" spans="1:4" ht="13.5" x14ac:dyDescent="0.25">
      <c r="A3478" s="124" t="s">
        <v>4703</v>
      </c>
      <c r="B3478" s="124" t="s">
        <v>14559</v>
      </c>
      <c r="C3478" s="124" t="s">
        <v>9358</v>
      </c>
      <c r="D3478" s="125" t="s">
        <v>14560</v>
      </c>
    </row>
    <row r="3479" spans="1:4" ht="13.5" x14ac:dyDescent="0.25">
      <c r="A3479" s="124" t="s">
        <v>4704</v>
      </c>
      <c r="B3479" s="124" t="s">
        <v>14561</v>
      </c>
      <c r="C3479" s="124" t="s">
        <v>9358</v>
      </c>
      <c r="D3479" s="125" t="s">
        <v>8702</v>
      </c>
    </row>
    <row r="3480" spans="1:4" ht="13.5" x14ac:dyDescent="0.25">
      <c r="A3480" s="124" t="s">
        <v>4706</v>
      </c>
      <c r="B3480" s="124" t="s">
        <v>14562</v>
      </c>
      <c r="C3480" s="124" t="s">
        <v>9358</v>
      </c>
      <c r="D3480" s="125" t="s">
        <v>14563</v>
      </c>
    </row>
    <row r="3481" spans="1:4" ht="13.5" x14ac:dyDescent="0.25">
      <c r="A3481" s="124" t="s">
        <v>4707</v>
      </c>
      <c r="B3481" s="124" t="s">
        <v>14564</v>
      </c>
      <c r="C3481" s="124" t="s">
        <v>9358</v>
      </c>
      <c r="D3481" s="125" t="s">
        <v>5458</v>
      </c>
    </row>
    <row r="3482" spans="1:4" ht="13.5" x14ac:dyDescent="0.25">
      <c r="A3482" s="124" t="s">
        <v>4708</v>
      </c>
      <c r="B3482" s="124" t="s">
        <v>14565</v>
      </c>
      <c r="C3482" s="124" t="s">
        <v>9358</v>
      </c>
      <c r="D3482" s="125" t="s">
        <v>8737</v>
      </c>
    </row>
    <row r="3483" spans="1:4" ht="13.5" x14ac:dyDescent="0.25">
      <c r="A3483" s="124" t="s">
        <v>4710</v>
      </c>
      <c r="B3483" s="124" t="s">
        <v>14566</v>
      </c>
      <c r="C3483" s="124" t="s">
        <v>9358</v>
      </c>
      <c r="D3483" s="125" t="s">
        <v>3091</v>
      </c>
    </row>
    <row r="3484" spans="1:4" ht="13.5" x14ac:dyDescent="0.25">
      <c r="A3484" s="124" t="s">
        <v>4711</v>
      </c>
      <c r="B3484" s="124" t="s">
        <v>14567</v>
      </c>
      <c r="C3484" s="124" t="s">
        <v>9358</v>
      </c>
      <c r="D3484" s="125" t="s">
        <v>10823</v>
      </c>
    </row>
    <row r="3485" spans="1:4" ht="13.5" x14ac:dyDescent="0.25">
      <c r="A3485" s="124" t="s">
        <v>4712</v>
      </c>
      <c r="B3485" s="124" t="s">
        <v>14568</v>
      </c>
      <c r="C3485" s="124" t="s">
        <v>9358</v>
      </c>
      <c r="D3485" s="125" t="s">
        <v>14569</v>
      </c>
    </row>
    <row r="3486" spans="1:4" ht="13.5" x14ac:dyDescent="0.25">
      <c r="A3486" s="124" t="s">
        <v>4713</v>
      </c>
      <c r="B3486" s="124" t="s">
        <v>14570</v>
      </c>
      <c r="C3486" s="124" t="s">
        <v>9358</v>
      </c>
      <c r="D3486" s="125" t="s">
        <v>14571</v>
      </c>
    </row>
    <row r="3487" spans="1:4" ht="13.5" x14ac:dyDescent="0.25">
      <c r="A3487" s="124" t="s">
        <v>4715</v>
      </c>
      <c r="B3487" s="124" t="s">
        <v>14572</v>
      </c>
      <c r="C3487" s="124" t="s">
        <v>9358</v>
      </c>
      <c r="D3487" s="125" t="s">
        <v>14573</v>
      </c>
    </row>
    <row r="3488" spans="1:4" ht="13.5" x14ac:dyDescent="0.25">
      <c r="A3488" s="124" t="s">
        <v>4717</v>
      </c>
      <c r="B3488" s="124" t="s">
        <v>14574</v>
      </c>
      <c r="C3488" s="124" t="s">
        <v>9358</v>
      </c>
      <c r="D3488" s="125" t="s">
        <v>473</v>
      </c>
    </row>
    <row r="3489" spans="1:4" ht="13.5" x14ac:dyDescent="0.25">
      <c r="A3489" s="124" t="s">
        <v>4719</v>
      </c>
      <c r="B3489" s="124" t="s">
        <v>14575</v>
      </c>
      <c r="C3489" s="124" t="s">
        <v>9358</v>
      </c>
      <c r="D3489" s="125" t="s">
        <v>7026</v>
      </c>
    </row>
    <row r="3490" spans="1:4" ht="13.5" x14ac:dyDescent="0.25">
      <c r="A3490" s="124" t="s">
        <v>4721</v>
      </c>
      <c r="B3490" s="124" t="s">
        <v>14576</v>
      </c>
      <c r="C3490" s="124" t="s">
        <v>9358</v>
      </c>
      <c r="D3490" s="125" t="s">
        <v>14577</v>
      </c>
    </row>
    <row r="3491" spans="1:4" ht="13.5" x14ac:dyDescent="0.25">
      <c r="A3491" s="124" t="s">
        <v>4722</v>
      </c>
      <c r="B3491" s="124" t="s">
        <v>14578</v>
      </c>
      <c r="C3491" s="124" t="s">
        <v>9358</v>
      </c>
      <c r="D3491" s="125" t="s">
        <v>14579</v>
      </c>
    </row>
    <row r="3492" spans="1:4" ht="13.5" x14ac:dyDescent="0.25">
      <c r="A3492" s="124" t="s">
        <v>4724</v>
      </c>
      <c r="B3492" s="124" t="s">
        <v>14580</v>
      </c>
      <c r="C3492" s="124" t="s">
        <v>9358</v>
      </c>
      <c r="D3492" s="125" t="s">
        <v>3584</v>
      </c>
    </row>
    <row r="3493" spans="1:4" ht="13.5" x14ac:dyDescent="0.25">
      <c r="A3493" s="124" t="s">
        <v>4726</v>
      </c>
      <c r="B3493" s="124" t="s">
        <v>14581</v>
      </c>
      <c r="C3493" s="124" t="s">
        <v>9358</v>
      </c>
      <c r="D3493" s="125" t="s">
        <v>7005</v>
      </c>
    </row>
    <row r="3494" spans="1:4" ht="13.5" x14ac:dyDescent="0.25">
      <c r="A3494" s="124" t="s">
        <v>4727</v>
      </c>
      <c r="B3494" s="124" t="s">
        <v>14582</v>
      </c>
      <c r="C3494" s="124" t="s">
        <v>9358</v>
      </c>
      <c r="D3494" s="125" t="s">
        <v>7005</v>
      </c>
    </row>
    <row r="3495" spans="1:4" ht="13.5" x14ac:dyDescent="0.25">
      <c r="A3495" s="124" t="s">
        <v>4728</v>
      </c>
      <c r="B3495" s="124" t="s">
        <v>14583</v>
      </c>
      <c r="C3495" s="124" t="s">
        <v>9358</v>
      </c>
      <c r="D3495" s="125" t="s">
        <v>14584</v>
      </c>
    </row>
    <row r="3496" spans="1:4" ht="13.5" x14ac:dyDescent="0.25">
      <c r="A3496" s="124" t="s">
        <v>4729</v>
      </c>
      <c r="B3496" s="124" t="s">
        <v>14585</v>
      </c>
      <c r="C3496" s="124" t="s">
        <v>9358</v>
      </c>
      <c r="D3496" s="125" t="s">
        <v>14586</v>
      </c>
    </row>
    <row r="3497" spans="1:4" ht="13.5" x14ac:dyDescent="0.25">
      <c r="A3497" s="124" t="s">
        <v>4730</v>
      </c>
      <c r="B3497" s="124" t="s">
        <v>14587</v>
      </c>
      <c r="C3497" s="124" t="s">
        <v>9358</v>
      </c>
      <c r="D3497" s="125" t="s">
        <v>14588</v>
      </c>
    </row>
    <row r="3498" spans="1:4" ht="13.5" x14ac:dyDescent="0.25">
      <c r="A3498" s="124" t="s">
        <v>4732</v>
      </c>
      <c r="B3498" s="124" t="s">
        <v>14589</v>
      </c>
      <c r="C3498" s="124" t="s">
        <v>9358</v>
      </c>
      <c r="D3498" s="125" t="s">
        <v>14590</v>
      </c>
    </row>
    <row r="3499" spans="1:4" ht="13.5" x14ac:dyDescent="0.25">
      <c r="A3499" s="124" t="s">
        <v>4734</v>
      </c>
      <c r="B3499" s="124" t="s">
        <v>14591</v>
      </c>
      <c r="C3499" s="124" t="s">
        <v>9358</v>
      </c>
      <c r="D3499" s="125" t="s">
        <v>3365</v>
      </c>
    </row>
    <row r="3500" spans="1:4" ht="13.5" x14ac:dyDescent="0.25">
      <c r="A3500" s="124" t="s">
        <v>4735</v>
      </c>
      <c r="B3500" s="124" t="s">
        <v>14592</v>
      </c>
      <c r="C3500" s="124" t="s">
        <v>9358</v>
      </c>
      <c r="D3500" s="125" t="s">
        <v>8421</v>
      </c>
    </row>
    <row r="3501" spans="1:4" ht="13.5" x14ac:dyDescent="0.25">
      <c r="A3501" s="124" t="s">
        <v>4736</v>
      </c>
      <c r="B3501" s="124" t="s">
        <v>14593</v>
      </c>
      <c r="C3501" s="124" t="s">
        <v>9358</v>
      </c>
      <c r="D3501" s="125" t="s">
        <v>8523</v>
      </c>
    </row>
    <row r="3502" spans="1:4" ht="13.5" x14ac:dyDescent="0.25">
      <c r="A3502" s="124" t="s">
        <v>4738</v>
      </c>
      <c r="B3502" s="124" t="s">
        <v>14594</v>
      </c>
      <c r="C3502" s="124" t="s">
        <v>9358</v>
      </c>
      <c r="D3502" s="125" t="s">
        <v>5994</v>
      </c>
    </row>
    <row r="3503" spans="1:4" ht="13.5" x14ac:dyDescent="0.25">
      <c r="A3503" s="124" t="s">
        <v>4740</v>
      </c>
      <c r="B3503" s="124" t="s">
        <v>14595</v>
      </c>
      <c r="C3503" s="124" t="s">
        <v>9358</v>
      </c>
      <c r="D3503" s="125" t="s">
        <v>14596</v>
      </c>
    </row>
    <row r="3504" spans="1:4" ht="13.5" x14ac:dyDescent="0.25">
      <c r="A3504" s="124" t="s">
        <v>4741</v>
      </c>
      <c r="B3504" s="124" t="s">
        <v>14597</v>
      </c>
      <c r="C3504" s="124" t="s">
        <v>9358</v>
      </c>
      <c r="D3504" s="125" t="s">
        <v>12624</v>
      </c>
    </row>
    <row r="3505" spans="1:4" ht="13.5" x14ac:dyDescent="0.25">
      <c r="A3505" s="124" t="s">
        <v>4742</v>
      </c>
      <c r="B3505" s="124" t="s">
        <v>14598</v>
      </c>
      <c r="C3505" s="124" t="s">
        <v>9358</v>
      </c>
      <c r="D3505" s="125" t="s">
        <v>14599</v>
      </c>
    </row>
    <row r="3506" spans="1:4" ht="13.5" x14ac:dyDescent="0.25">
      <c r="A3506" s="124" t="s">
        <v>4743</v>
      </c>
      <c r="B3506" s="124" t="s">
        <v>14600</v>
      </c>
      <c r="C3506" s="124" t="s">
        <v>9358</v>
      </c>
      <c r="D3506" s="125" t="s">
        <v>7099</v>
      </c>
    </row>
    <row r="3507" spans="1:4" ht="13.5" x14ac:dyDescent="0.25">
      <c r="A3507" s="124" t="s">
        <v>4744</v>
      </c>
      <c r="B3507" s="124" t="s">
        <v>14601</v>
      </c>
      <c r="C3507" s="124" t="s">
        <v>9358</v>
      </c>
      <c r="D3507" s="125" t="s">
        <v>7040</v>
      </c>
    </row>
    <row r="3508" spans="1:4" ht="13.5" x14ac:dyDescent="0.25">
      <c r="A3508" s="124" t="s">
        <v>4746</v>
      </c>
      <c r="B3508" s="124" t="s">
        <v>14602</v>
      </c>
      <c r="C3508" s="124" t="s">
        <v>9358</v>
      </c>
      <c r="D3508" s="125" t="s">
        <v>14603</v>
      </c>
    </row>
    <row r="3509" spans="1:4" ht="13.5" x14ac:dyDescent="0.25">
      <c r="A3509" s="124" t="s">
        <v>4748</v>
      </c>
      <c r="B3509" s="124" t="s">
        <v>14604</v>
      </c>
      <c r="C3509" s="124" t="s">
        <v>9358</v>
      </c>
      <c r="D3509" s="125" t="s">
        <v>8802</v>
      </c>
    </row>
    <row r="3510" spans="1:4" ht="13.5" x14ac:dyDescent="0.25">
      <c r="A3510" s="124" t="s">
        <v>4750</v>
      </c>
      <c r="B3510" s="124" t="s">
        <v>14605</v>
      </c>
      <c r="C3510" s="124" t="s">
        <v>9358</v>
      </c>
      <c r="D3510" s="125" t="s">
        <v>10166</v>
      </c>
    </row>
    <row r="3511" spans="1:4" ht="13.5" x14ac:dyDescent="0.25">
      <c r="A3511" s="124" t="s">
        <v>4752</v>
      </c>
      <c r="B3511" s="124" t="s">
        <v>14606</v>
      </c>
      <c r="C3511" s="124" t="s">
        <v>9358</v>
      </c>
      <c r="D3511" s="125" t="s">
        <v>14607</v>
      </c>
    </row>
    <row r="3512" spans="1:4" ht="13.5" x14ac:dyDescent="0.25">
      <c r="A3512" s="124" t="s">
        <v>4753</v>
      </c>
      <c r="B3512" s="124" t="s">
        <v>14608</v>
      </c>
      <c r="C3512" s="124" t="s">
        <v>9358</v>
      </c>
      <c r="D3512" s="125" t="s">
        <v>8273</v>
      </c>
    </row>
    <row r="3513" spans="1:4" ht="13.5" x14ac:dyDescent="0.25">
      <c r="A3513" s="124" t="s">
        <v>4754</v>
      </c>
      <c r="B3513" s="124" t="s">
        <v>14609</v>
      </c>
      <c r="C3513" s="124" t="s">
        <v>9358</v>
      </c>
      <c r="D3513" s="125" t="s">
        <v>14610</v>
      </c>
    </row>
    <row r="3514" spans="1:4" ht="13.5" x14ac:dyDescent="0.25">
      <c r="A3514" s="124" t="s">
        <v>4755</v>
      </c>
      <c r="B3514" s="124" t="s">
        <v>14611</v>
      </c>
      <c r="C3514" s="124" t="s">
        <v>9358</v>
      </c>
      <c r="D3514" s="125" t="s">
        <v>14612</v>
      </c>
    </row>
    <row r="3515" spans="1:4" ht="13.5" x14ac:dyDescent="0.25">
      <c r="A3515" s="124" t="s">
        <v>4756</v>
      </c>
      <c r="B3515" s="124" t="s">
        <v>14613</v>
      </c>
      <c r="C3515" s="124" t="s">
        <v>9358</v>
      </c>
      <c r="D3515" s="125" t="s">
        <v>8928</v>
      </c>
    </row>
    <row r="3516" spans="1:4" ht="13.5" x14ac:dyDescent="0.25">
      <c r="A3516" s="124" t="s">
        <v>4757</v>
      </c>
      <c r="B3516" s="124" t="s">
        <v>14614</v>
      </c>
      <c r="C3516" s="124" t="s">
        <v>9358</v>
      </c>
      <c r="D3516" s="125" t="s">
        <v>1594</v>
      </c>
    </row>
    <row r="3517" spans="1:4" ht="13.5" x14ac:dyDescent="0.25">
      <c r="A3517" s="124" t="s">
        <v>4759</v>
      </c>
      <c r="B3517" s="124" t="s">
        <v>14615</v>
      </c>
      <c r="C3517" s="124" t="s">
        <v>9358</v>
      </c>
      <c r="D3517" s="125" t="s">
        <v>3413</v>
      </c>
    </row>
    <row r="3518" spans="1:4" ht="13.5" x14ac:dyDescent="0.25">
      <c r="A3518" s="124" t="s">
        <v>4761</v>
      </c>
      <c r="B3518" s="124" t="s">
        <v>14616</v>
      </c>
      <c r="C3518" s="124" t="s">
        <v>9358</v>
      </c>
      <c r="D3518" s="125" t="s">
        <v>3483</v>
      </c>
    </row>
    <row r="3519" spans="1:4" ht="13.5" x14ac:dyDescent="0.25">
      <c r="A3519" s="124" t="s">
        <v>4763</v>
      </c>
      <c r="B3519" s="124" t="s">
        <v>14617</v>
      </c>
      <c r="C3519" s="124" t="s">
        <v>9358</v>
      </c>
      <c r="D3519" s="125" t="s">
        <v>657</v>
      </c>
    </row>
    <row r="3520" spans="1:4" ht="13.5" x14ac:dyDescent="0.25">
      <c r="A3520" s="124" t="s">
        <v>4765</v>
      </c>
      <c r="B3520" s="124" t="s">
        <v>14618</v>
      </c>
      <c r="C3520" s="124" t="s">
        <v>9358</v>
      </c>
      <c r="D3520" s="125" t="s">
        <v>7986</v>
      </c>
    </row>
    <row r="3521" spans="1:4" ht="13.5" x14ac:dyDescent="0.25">
      <c r="A3521" s="124" t="s">
        <v>4766</v>
      </c>
      <c r="B3521" s="124" t="s">
        <v>14619</v>
      </c>
      <c r="C3521" s="124" t="s">
        <v>9358</v>
      </c>
      <c r="D3521" s="125" t="s">
        <v>4990</v>
      </c>
    </row>
    <row r="3522" spans="1:4" ht="13.5" x14ac:dyDescent="0.25">
      <c r="A3522" s="124" t="s">
        <v>4768</v>
      </c>
      <c r="B3522" s="124" t="s">
        <v>14620</v>
      </c>
      <c r="C3522" s="124" t="s">
        <v>9358</v>
      </c>
      <c r="D3522" s="125" t="s">
        <v>14621</v>
      </c>
    </row>
    <row r="3523" spans="1:4" ht="13.5" x14ac:dyDescent="0.25">
      <c r="A3523" s="124" t="s">
        <v>4769</v>
      </c>
      <c r="B3523" s="124" t="s">
        <v>14622</v>
      </c>
      <c r="C3523" s="124" t="s">
        <v>9358</v>
      </c>
      <c r="D3523" s="125" t="s">
        <v>8427</v>
      </c>
    </row>
    <row r="3524" spans="1:4" ht="13.5" x14ac:dyDescent="0.25">
      <c r="A3524" s="124" t="s">
        <v>4771</v>
      </c>
      <c r="B3524" s="124" t="s">
        <v>14623</v>
      </c>
      <c r="C3524" s="124" t="s">
        <v>9358</v>
      </c>
      <c r="D3524" s="125" t="s">
        <v>6020</v>
      </c>
    </row>
    <row r="3525" spans="1:4" ht="13.5" x14ac:dyDescent="0.25">
      <c r="A3525" s="124" t="s">
        <v>4773</v>
      </c>
      <c r="B3525" s="124" t="s">
        <v>14624</v>
      </c>
      <c r="C3525" s="124" t="s">
        <v>9358</v>
      </c>
      <c r="D3525" s="125" t="s">
        <v>3917</v>
      </c>
    </row>
    <row r="3526" spans="1:4" ht="13.5" x14ac:dyDescent="0.25">
      <c r="A3526" s="124" t="s">
        <v>4775</v>
      </c>
      <c r="B3526" s="124" t="s">
        <v>14625</v>
      </c>
      <c r="C3526" s="124" t="s">
        <v>9358</v>
      </c>
      <c r="D3526" s="125" t="s">
        <v>8802</v>
      </c>
    </row>
    <row r="3527" spans="1:4" ht="13.5" x14ac:dyDescent="0.25">
      <c r="A3527" s="124" t="s">
        <v>4776</v>
      </c>
      <c r="B3527" s="124" t="s">
        <v>14626</v>
      </c>
      <c r="C3527" s="124" t="s">
        <v>9358</v>
      </c>
      <c r="D3527" s="125" t="s">
        <v>3385</v>
      </c>
    </row>
    <row r="3528" spans="1:4" ht="13.5" x14ac:dyDescent="0.25">
      <c r="A3528" s="124" t="s">
        <v>4778</v>
      </c>
      <c r="B3528" s="124" t="s">
        <v>14627</v>
      </c>
      <c r="C3528" s="124" t="s">
        <v>9358</v>
      </c>
      <c r="D3528" s="125" t="s">
        <v>6659</v>
      </c>
    </row>
    <row r="3529" spans="1:4" ht="13.5" x14ac:dyDescent="0.25">
      <c r="A3529" s="124" t="s">
        <v>4779</v>
      </c>
      <c r="B3529" s="124" t="s">
        <v>14628</v>
      </c>
      <c r="C3529" s="124" t="s">
        <v>9358</v>
      </c>
      <c r="D3529" s="125" t="s">
        <v>14629</v>
      </c>
    </row>
    <row r="3530" spans="1:4" ht="13.5" x14ac:dyDescent="0.25">
      <c r="A3530" s="124" t="s">
        <v>4780</v>
      </c>
      <c r="B3530" s="124" t="s">
        <v>14630</v>
      </c>
      <c r="C3530" s="124" t="s">
        <v>9358</v>
      </c>
      <c r="D3530" s="125" t="s">
        <v>14631</v>
      </c>
    </row>
    <row r="3531" spans="1:4" ht="13.5" x14ac:dyDescent="0.25">
      <c r="A3531" s="124" t="s">
        <v>4781</v>
      </c>
      <c r="B3531" s="124" t="s">
        <v>14632</v>
      </c>
      <c r="C3531" s="124" t="s">
        <v>9358</v>
      </c>
      <c r="D3531" s="125" t="s">
        <v>8947</v>
      </c>
    </row>
    <row r="3532" spans="1:4" ht="13.5" x14ac:dyDescent="0.25">
      <c r="A3532" s="124" t="s">
        <v>4783</v>
      </c>
      <c r="B3532" s="124" t="s">
        <v>14633</v>
      </c>
      <c r="C3532" s="124" t="s">
        <v>9358</v>
      </c>
      <c r="D3532" s="125" t="s">
        <v>4610</v>
      </c>
    </row>
    <row r="3533" spans="1:4" ht="13.5" x14ac:dyDescent="0.25">
      <c r="A3533" s="124" t="s">
        <v>4784</v>
      </c>
      <c r="B3533" s="124" t="s">
        <v>14634</v>
      </c>
      <c r="C3533" s="124" t="s">
        <v>9358</v>
      </c>
      <c r="D3533" s="125" t="s">
        <v>3113</v>
      </c>
    </row>
    <row r="3534" spans="1:4" ht="13.5" x14ac:dyDescent="0.25">
      <c r="A3534" s="124" t="s">
        <v>4785</v>
      </c>
      <c r="B3534" s="124" t="s">
        <v>14635</v>
      </c>
      <c r="C3534" s="124" t="s">
        <v>9358</v>
      </c>
      <c r="D3534" s="125" t="s">
        <v>6386</v>
      </c>
    </row>
    <row r="3535" spans="1:4" ht="13.5" x14ac:dyDescent="0.25">
      <c r="A3535" s="124" t="s">
        <v>14636</v>
      </c>
      <c r="B3535" s="124" t="s">
        <v>14637</v>
      </c>
      <c r="C3535" s="124" t="s">
        <v>9358</v>
      </c>
      <c r="D3535" s="125" t="s">
        <v>9101</v>
      </c>
    </row>
    <row r="3536" spans="1:4" ht="13.5" x14ac:dyDescent="0.25">
      <c r="A3536" s="124" t="s">
        <v>4786</v>
      </c>
      <c r="B3536" s="124" t="s">
        <v>14638</v>
      </c>
      <c r="C3536" s="124" t="s">
        <v>9358</v>
      </c>
      <c r="D3536" s="125" t="s">
        <v>3623</v>
      </c>
    </row>
    <row r="3537" spans="1:4" ht="13.5" x14ac:dyDescent="0.25">
      <c r="A3537" s="124" t="s">
        <v>4787</v>
      </c>
      <c r="B3537" s="124" t="s">
        <v>14639</v>
      </c>
      <c r="C3537" s="124" t="s">
        <v>9358</v>
      </c>
      <c r="D3537" s="125" t="s">
        <v>7742</v>
      </c>
    </row>
    <row r="3538" spans="1:4" ht="13.5" x14ac:dyDescent="0.25">
      <c r="A3538" s="124" t="s">
        <v>4789</v>
      </c>
      <c r="B3538" s="124" t="s">
        <v>14640</v>
      </c>
      <c r="C3538" s="124" t="s">
        <v>9358</v>
      </c>
      <c r="D3538" s="125" t="s">
        <v>13163</v>
      </c>
    </row>
    <row r="3539" spans="1:4" ht="13.5" x14ac:dyDescent="0.25">
      <c r="A3539" s="124" t="s">
        <v>14641</v>
      </c>
      <c r="B3539" s="124" t="s">
        <v>14642</v>
      </c>
      <c r="C3539" s="124" t="s">
        <v>9358</v>
      </c>
      <c r="D3539" s="125" t="s">
        <v>8800</v>
      </c>
    </row>
    <row r="3540" spans="1:4" ht="13.5" x14ac:dyDescent="0.25">
      <c r="A3540" s="124" t="s">
        <v>4791</v>
      </c>
      <c r="B3540" s="124" t="s">
        <v>14643</v>
      </c>
      <c r="C3540" s="124" t="s">
        <v>9358</v>
      </c>
      <c r="D3540" s="125" t="s">
        <v>9600</v>
      </c>
    </row>
    <row r="3541" spans="1:4" ht="13.5" x14ac:dyDescent="0.25">
      <c r="A3541" s="124" t="s">
        <v>4792</v>
      </c>
      <c r="B3541" s="124" t="s">
        <v>14644</v>
      </c>
      <c r="C3541" s="124" t="s">
        <v>9358</v>
      </c>
      <c r="D3541" s="125" t="s">
        <v>3034</v>
      </c>
    </row>
    <row r="3542" spans="1:4" ht="13.5" x14ac:dyDescent="0.25">
      <c r="A3542" s="124" t="s">
        <v>4794</v>
      </c>
      <c r="B3542" s="124" t="s">
        <v>14645</v>
      </c>
      <c r="C3542" s="124" t="s">
        <v>9358</v>
      </c>
      <c r="D3542" s="125" t="s">
        <v>4134</v>
      </c>
    </row>
    <row r="3543" spans="1:4" ht="13.5" x14ac:dyDescent="0.25">
      <c r="A3543" s="124" t="s">
        <v>4796</v>
      </c>
      <c r="B3543" s="124" t="s">
        <v>14646</v>
      </c>
      <c r="C3543" s="124" t="s">
        <v>9358</v>
      </c>
      <c r="D3543" s="125" t="s">
        <v>3573</v>
      </c>
    </row>
    <row r="3544" spans="1:4" ht="13.5" x14ac:dyDescent="0.25">
      <c r="A3544" s="124" t="s">
        <v>4798</v>
      </c>
      <c r="B3544" s="124" t="s">
        <v>14647</v>
      </c>
      <c r="C3544" s="124" t="s">
        <v>9358</v>
      </c>
      <c r="D3544" s="125" t="s">
        <v>2026</v>
      </c>
    </row>
    <row r="3545" spans="1:4" ht="13.5" x14ac:dyDescent="0.25">
      <c r="A3545" s="124" t="s">
        <v>4800</v>
      </c>
      <c r="B3545" s="124" t="s">
        <v>14648</v>
      </c>
      <c r="C3545" s="124" t="s">
        <v>9358</v>
      </c>
      <c r="D3545" s="125" t="s">
        <v>2026</v>
      </c>
    </row>
    <row r="3546" spans="1:4" ht="13.5" x14ac:dyDescent="0.25">
      <c r="A3546" s="124" t="s">
        <v>4801</v>
      </c>
      <c r="B3546" s="124" t="s">
        <v>14649</v>
      </c>
      <c r="C3546" s="124" t="s">
        <v>9358</v>
      </c>
      <c r="D3546" s="125" t="s">
        <v>828</v>
      </c>
    </row>
    <row r="3547" spans="1:4" ht="13.5" x14ac:dyDescent="0.25">
      <c r="A3547" s="124" t="s">
        <v>4802</v>
      </c>
      <c r="B3547" s="124" t="s">
        <v>14650</v>
      </c>
      <c r="C3547" s="124" t="s">
        <v>9358</v>
      </c>
      <c r="D3547" s="125" t="s">
        <v>4696</v>
      </c>
    </row>
    <row r="3548" spans="1:4" ht="13.5" x14ac:dyDescent="0.25">
      <c r="A3548" s="124" t="s">
        <v>4804</v>
      </c>
      <c r="B3548" s="124" t="s">
        <v>14651</v>
      </c>
      <c r="C3548" s="124" t="s">
        <v>9358</v>
      </c>
      <c r="D3548" s="125" t="s">
        <v>4595</v>
      </c>
    </row>
    <row r="3549" spans="1:4" ht="13.5" x14ac:dyDescent="0.25">
      <c r="A3549" s="124" t="s">
        <v>4806</v>
      </c>
      <c r="B3549" s="124" t="s">
        <v>14652</v>
      </c>
      <c r="C3549" s="124" t="s">
        <v>9358</v>
      </c>
      <c r="D3549" s="125" t="s">
        <v>8356</v>
      </c>
    </row>
    <row r="3550" spans="1:4" ht="13.5" x14ac:dyDescent="0.25">
      <c r="A3550" s="124" t="s">
        <v>4808</v>
      </c>
      <c r="B3550" s="124" t="s">
        <v>14653</v>
      </c>
      <c r="C3550" s="124" t="s">
        <v>9358</v>
      </c>
      <c r="D3550" s="125" t="s">
        <v>9022</v>
      </c>
    </row>
    <row r="3551" spans="1:4" ht="13.5" x14ac:dyDescent="0.25">
      <c r="A3551" s="124" t="s">
        <v>4810</v>
      </c>
      <c r="B3551" s="124" t="s">
        <v>14654</v>
      </c>
      <c r="C3551" s="124" t="s">
        <v>9358</v>
      </c>
      <c r="D3551" s="125" t="s">
        <v>4039</v>
      </c>
    </row>
    <row r="3552" spans="1:4" ht="13.5" x14ac:dyDescent="0.25">
      <c r="A3552" s="124" t="s">
        <v>4811</v>
      </c>
      <c r="B3552" s="124" t="s">
        <v>14655</v>
      </c>
      <c r="C3552" s="124" t="s">
        <v>9358</v>
      </c>
      <c r="D3552" s="125" t="s">
        <v>3046</v>
      </c>
    </row>
    <row r="3553" spans="1:4" ht="13.5" x14ac:dyDescent="0.25">
      <c r="A3553" s="124" t="s">
        <v>4812</v>
      </c>
      <c r="B3553" s="124" t="s">
        <v>14656</v>
      </c>
      <c r="C3553" s="124" t="s">
        <v>9358</v>
      </c>
      <c r="D3553" s="125" t="s">
        <v>1164</v>
      </c>
    </row>
    <row r="3554" spans="1:4" ht="13.5" x14ac:dyDescent="0.25">
      <c r="A3554" s="124" t="s">
        <v>4814</v>
      </c>
      <c r="B3554" s="124" t="s">
        <v>14657</v>
      </c>
      <c r="C3554" s="124" t="s">
        <v>9358</v>
      </c>
      <c r="D3554" s="125" t="s">
        <v>314</v>
      </c>
    </row>
    <row r="3555" spans="1:4" ht="13.5" x14ac:dyDescent="0.25">
      <c r="A3555" s="124" t="s">
        <v>4816</v>
      </c>
      <c r="B3555" s="124" t="s">
        <v>14658</v>
      </c>
      <c r="C3555" s="124" t="s">
        <v>9358</v>
      </c>
      <c r="D3555" s="125" t="s">
        <v>5107</v>
      </c>
    </row>
    <row r="3556" spans="1:4" ht="13.5" x14ac:dyDescent="0.25">
      <c r="A3556" s="124" t="s">
        <v>4818</v>
      </c>
      <c r="B3556" s="124" t="s">
        <v>14659</v>
      </c>
      <c r="C3556" s="124" t="s">
        <v>9358</v>
      </c>
      <c r="D3556" s="125" t="s">
        <v>3418</v>
      </c>
    </row>
    <row r="3557" spans="1:4" ht="13.5" x14ac:dyDescent="0.25">
      <c r="A3557" s="124" t="s">
        <v>4819</v>
      </c>
      <c r="B3557" s="124" t="s">
        <v>14660</v>
      </c>
      <c r="C3557" s="124" t="s">
        <v>9358</v>
      </c>
      <c r="D3557" s="125" t="s">
        <v>2031</v>
      </c>
    </row>
    <row r="3558" spans="1:4" ht="13.5" x14ac:dyDescent="0.25">
      <c r="A3558" s="124" t="s">
        <v>4820</v>
      </c>
      <c r="B3558" s="124" t="s">
        <v>14661</v>
      </c>
      <c r="C3558" s="124" t="s">
        <v>9358</v>
      </c>
      <c r="D3558" s="125" t="s">
        <v>4893</v>
      </c>
    </row>
    <row r="3559" spans="1:4" ht="13.5" x14ac:dyDescent="0.25">
      <c r="A3559" s="124" t="s">
        <v>4822</v>
      </c>
      <c r="B3559" s="124" t="s">
        <v>14662</v>
      </c>
      <c r="C3559" s="124" t="s">
        <v>9358</v>
      </c>
      <c r="D3559" s="125" t="s">
        <v>314</v>
      </c>
    </row>
    <row r="3560" spans="1:4" ht="13.5" x14ac:dyDescent="0.25">
      <c r="A3560" s="124" t="s">
        <v>4823</v>
      </c>
      <c r="B3560" s="124" t="s">
        <v>14663</v>
      </c>
      <c r="C3560" s="124" t="s">
        <v>9358</v>
      </c>
      <c r="D3560" s="125" t="s">
        <v>1778</v>
      </c>
    </row>
    <row r="3561" spans="1:4" ht="13.5" x14ac:dyDescent="0.25">
      <c r="A3561" s="124" t="s">
        <v>4824</v>
      </c>
      <c r="B3561" s="124" t="s">
        <v>14664</v>
      </c>
      <c r="C3561" s="124" t="s">
        <v>9358</v>
      </c>
      <c r="D3561" s="125" t="s">
        <v>3067</v>
      </c>
    </row>
    <row r="3562" spans="1:4" ht="13.5" x14ac:dyDescent="0.25">
      <c r="A3562" s="124" t="s">
        <v>4825</v>
      </c>
      <c r="B3562" s="124" t="s">
        <v>14665</v>
      </c>
      <c r="C3562" s="124" t="s">
        <v>9358</v>
      </c>
      <c r="D3562" s="125" t="s">
        <v>8033</v>
      </c>
    </row>
    <row r="3563" spans="1:4" ht="13.5" x14ac:dyDescent="0.25">
      <c r="A3563" s="124" t="s">
        <v>4826</v>
      </c>
      <c r="B3563" s="124" t="s">
        <v>14666</v>
      </c>
      <c r="C3563" s="124" t="s">
        <v>9358</v>
      </c>
      <c r="D3563" s="125" t="s">
        <v>4970</v>
      </c>
    </row>
    <row r="3564" spans="1:4" ht="13.5" x14ac:dyDescent="0.25">
      <c r="A3564" s="124" t="s">
        <v>4828</v>
      </c>
      <c r="B3564" s="124" t="s">
        <v>14667</v>
      </c>
      <c r="C3564" s="124" t="s">
        <v>9358</v>
      </c>
      <c r="D3564" s="125" t="s">
        <v>2918</v>
      </c>
    </row>
    <row r="3565" spans="1:4" ht="13.5" x14ac:dyDescent="0.25">
      <c r="A3565" s="124" t="s">
        <v>4830</v>
      </c>
      <c r="B3565" s="124" t="s">
        <v>14668</v>
      </c>
      <c r="C3565" s="124" t="s">
        <v>9358</v>
      </c>
      <c r="D3565" s="125" t="s">
        <v>4663</v>
      </c>
    </row>
    <row r="3566" spans="1:4" ht="13.5" x14ac:dyDescent="0.25">
      <c r="A3566" s="124" t="s">
        <v>4831</v>
      </c>
      <c r="B3566" s="124" t="s">
        <v>14669</v>
      </c>
      <c r="C3566" s="124" t="s">
        <v>9358</v>
      </c>
      <c r="D3566" s="125" t="s">
        <v>14670</v>
      </c>
    </row>
    <row r="3567" spans="1:4" ht="13.5" x14ac:dyDescent="0.25">
      <c r="A3567" s="124" t="s">
        <v>4833</v>
      </c>
      <c r="B3567" s="124" t="s">
        <v>14671</v>
      </c>
      <c r="C3567" s="124" t="s">
        <v>9358</v>
      </c>
      <c r="D3567" s="125" t="s">
        <v>4847</v>
      </c>
    </row>
    <row r="3568" spans="1:4" ht="13.5" x14ac:dyDescent="0.25">
      <c r="A3568" s="124" t="s">
        <v>4834</v>
      </c>
      <c r="B3568" s="124" t="s">
        <v>14672</v>
      </c>
      <c r="C3568" s="124" t="s">
        <v>9358</v>
      </c>
      <c r="D3568" s="125" t="s">
        <v>9088</v>
      </c>
    </row>
    <row r="3569" spans="1:4" ht="13.5" x14ac:dyDescent="0.25">
      <c r="A3569" s="124" t="s">
        <v>4836</v>
      </c>
      <c r="B3569" s="124" t="s">
        <v>14673</v>
      </c>
      <c r="C3569" s="124" t="s">
        <v>9358</v>
      </c>
      <c r="D3569" s="125" t="s">
        <v>9176</v>
      </c>
    </row>
    <row r="3570" spans="1:4" ht="13.5" x14ac:dyDescent="0.25">
      <c r="A3570" s="124" t="s">
        <v>4838</v>
      </c>
      <c r="B3570" s="124" t="s">
        <v>14674</v>
      </c>
      <c r="C3570" s="124" t="s">
        <v>9358</v>
      </c>
      <c r="D3570" s="125" t="s">
        <v>14675</v>
      </c>
    </row>
    <row r="3571" spans="1:4" ht="13.5" x14ac:dyDescent="0.25">
      <c r="A3571" s="124" t="s">
        <v>4840</v>
      </c>
      <c r="B3571" s="124" t="s">
        <v>14676</v>
      </c>
      <c r="C3571" s="124" t="s">
        <v>9358</v>
      </c>
      <c r="D3571" s="125" t="s">
        <v>14677</v>
      </c>
    </row>
    <row r="3572" spans="1:4" ht="13.5" x14ac:dyDescent="0.25">
      <c r="A3572" s="124" t="s">
        <v>4842</v>
      </c>
      <c r="B3572" s="124" t="s">
        <v>14678</v>
      </c>
      <c r="C3572" s="124" t="s">
        <v>9358</v>
      </c>
      <c r="D3572" s="125" t="s">
        <v>8807</v>
      </c>
    </row>
    <row r="3573" spans="1:4" ht="13.5" x14ac:dyDescent="0.25">
      <c r="A3573" s="124" t="s">
        <v>4843</v>
      </c>
      <c r="B3573" s="124" t="s">
        <v>14679</v>
      </c>
      <c r="C3573" s="124" t="s">
        <v>9358</v>
      </c>
      <c r="D3573" s="125" t="s">
        <v>3028</v>
      </c>
    </row>
    <row r="3574" spans="1:4" ht="13.5" x14ac:dyDescent="0.25">
      <c r="A3574" s="124" t="s">
        <v>4844</v>
      </c>
      <c r="B3574" s="124" t="s">
        <v>14680</v>
      </c>
      <c r="C3574" s="124" t="s">
        <v>9358</v>
      </c>
      <c r="D3574" s="125" t="s">
        <v>14681</v>
      </c>
    </row>
    <row r="3575" spans="1:4" ht="13.5" x14ac:dyDescent="0.25">
      <c r="A3575" s="124" t="s">
        <v>4846</v>
      </c>
      <c r="B3575" s="124" t="s">
        <v>14682</v>
      </c>
      <c r="C3575" s="124" t="s">
        <v>9358</v>
      </c>
      <c r="D3575" s="125" t="s">
        <v>8288</v>
      </c>
    </row>
    <row r="3576" spans="1:4" ht="13.5" x14ac:dyDescent="0.25">
      <c r="A3576" s="124" t="s">
        <v>4848</v>
      </c>
      <c r="B3576" s="124" t="s">
        <v>14683</v>
      </c>
      <c r="C3576" s="124" t="s">
        <v>9358</v>
      </c>
      <c r="D3576" s="125" t="s">
        <v>14684</v>
      </c>
    </row>
    <row r="3577" spans="1:4" ht="13.5" x14ac:dyDescent="0.25">
      <c r="A3577" s="124" t="s">
        <v>4849</v>
      </c>
      <c r="B3577" s="124" t="s">
        <v>14685</v>
      </c>
      <c r="C3577" s="124" t="s">
        <v>9358</v>
      </c>
      <c r="D3577" s="125" t="s">
        <v>7425</v>
      </c>
    </row>
    <row r="3578" spans="1:4" ht="13.5" x14ac:dyDescent="0.25">
      <c r="A3578" s="124" t="s">
        <v>4851</v>
      </c>
      <c r="B3578" s="124" t="s">
        <v>14686</v>
      </c>
      <c r="C3578" s="124" t="s">
        <v>9358</v>
      </c>
      <c r="D3578" s="125" t="s">
        <v>14687</v>
      </c>
    </row>
    <row r="3579" spans="1:4" ht="13.5" x14ac:dyDescent="0.25">
      <c r="A3579" s="124" t="s">
        <v>4852</v>
      </c>
      <c r="B3579" s="124" t="s">
        <v>14688</v>
      </c>
      <c r="C3579" s="124" t="s">
        <v>9358</v>
      </c>
      <c r="D3579" s="125" t="s">
        <v>14689</v>
      </c>
    </row>
    <row r="3580" spans="1:4" ht="13.5" x14ac:dyDescent="0.25">
      <c r="A3580" s="124" t="s">
        <v>4853</v>
      </c>
      <c r="B3580" s="124" t="s">
        <v>14690</v>
      </c>
      <c r="C3580" s="124" t="s">
        <v>9358</v>
      </c>
      <c r="D3580" s="125" t="s">
        <v>14691</v>
      </c>
    </row>
    <row r="3581" spans="1:4" ht="13.5" x14ac:dyDescent="0.25">
      <c r="A3581" s="124" t="s">
        <v>4854</v>
      </c>
      <c r="B3581" s="124" t="s">
        <v>14692</v>
      </c>
      <c r="C3581" s="124" t="s">
        <v>9358</v>
      </c>
      <c r="D3581" s="125" t="s">
        <v>2887</v>
      </c>
    </row>
    <row r="3582" spans="1:4" ht="13.5" x14ac:dyDescent="0.25">
      <c r="A3582" s="124" t="s">
        <v>4855</v>
      </c>
      <c r="B3582" s="124" t="s">
        <v>14693</v>
      </c>
      <c r="C3582" s="124" t="s">
        <v>9358</v>
      </c>
      <c r="D3582" s="125" t="s">
        <v>8468</v>
      </c>
    </row>
    <row r="3583" spans="1:4" ht="13.5" x14ac:dyDescent="0.25">
      <c r="A3583" s="124" t="s">
        <v>4856</v>
      </c>
      <c r="B3583" s="124" t="s">
        <v>14694</v>
      </c>
      <c r="C3583" s="124" t="s">
        <v>9358</v>
      </c>
      <c r="D3583" s="125" t="s">
        <v>8784</v>
      </c>
    </row>
    <row r="3584" spans="1:4" ht="13.5" x14ac:dyDescent="0.25">
      <c r="A3584" s="124" t="s">
        <v>4857</v>
      </c>
      <c r="B3584" s="124" t="s">
        <v>14695</v>
      </c>
      <c r="C3584" s="124" t="s">
        <v>9358</v>
      </c>
      <c r="D3584" s="125" t="s">
        <v>4663</v>
      </c>
    </row>
    <row r="3585" spans="1:4" ht="13.5" x14ac:dyDescent="0.25">
      <c r="A3585" s="124" t="s">
        <v>4858</v>
      </c>
      <c r="B3585" s="124" t="s">
        <v>14696</v>
      </c>
      <c r="C3585" s="124" t="s">
        <v>9358</v>
      </c>
      <c r="D3585" s="125" t="s">
        <v>14697</v>
      </c>
    </row>
    <row r="3586" spans="1:4" ht="13.5" x14ac:dyDescent="0.25">
      <c r="A3586" s="124" t="s">
        <v>4859</v>
      </c>
      <c r="B3586" s="124" t="s">
        <v>14698</v>
      </c>
      <c r="C3586" s="124" t="s">
        <v>9358</v>
      </c>
      <c r="D3586" s="125" t="s">
        <v>14699</v>
      </c>
    </row>
    <row r="3587" spans="1:4" ht="13.5" x14ac:dyDescent="0.25">
      <c r="A3587" s="124" t="s">
        <v>4861</v>
      </c>
      <c r="B3587" s="124" t="s">
        <v>14700</v>
      </c>
      <c r="C3587" s="124" t="s">
        <v>9358</v>
      </c>
      <c r="D3587" s="125" t="s">
        <v>5013</v>
      </c>
    </row>
    <row r="3588" spans="1:4" ht="13.5" x14ac:dyDescent="0.25">
      <c r="A3588" s="124" t="s">
        <v>4862</v>
      </c>
      <c r="B3588" s="124" t="s">
        <v>14701</v>
      </c>
      <c r="C3588" s="124" t="s">
        <v>9358</v>
      </c>
      <c r="D3588" s="125" t="s">
        <v>8351</v>
      </c>
    </row>
    <row r="3589" spans="1:4" ht="13.5" x14ac:dyDescent="0.25">
      <c r="A3589" s="124" t="s">
        <v>4863</v>
      </c>
      <c r="B3589" s="124" t="s">
        <v>14702</v>
      </c>
      <c r="C3589" s="124" t="s">
        <v>9358</v>
      </c>
      <c r="D3589" s="125" t="s">
        <v>14703</v>
      </c>
    </row>
    <row r="3590" spans="1:4" ht="13.5" x14ac:dyDescent="0.25">
      <c r="A3590" s="124" t="s">
        <v>4864</v>
      </c>
      <c r="B3590" s="124" t="s">
        <v>14704</v>
      </c>
      <c r="C3590" s="124" t="s">
        <v>9358</v>
      </c>
      <c r="D3590" s="125" t="s">
        <v>14422</v>
      </c>
    </row>
    <row r="3591" spans="1:4" ht="13.5" x14ac:dyDescent="0.25">
      <c r="A3591" s="124" t="s">
        <v>4865</v>
      </c>
      <c r="B3591" s="124" t="s">
        <v>14705</v>
      </c>
      <c r="C3591" s="124" t="s">
        <v>9358</v>
      </c>
      <c r="D3591" s="125" t="s">
        <v>12239</v>
      </c>
    </row>
    <row r="3592" spans="1:4" ht="13.5" x14ac:dyDescent="0.25">
      <c r="A3592" s="124" t="s">
        <v>4866</v>
      </c>
      <c r="B3592" s="124" t="s">
        <v>14706</v>
      </c>
      <c r="C3592" s="124" t="s">
        <v>9358</v>
      </c>
      <c r="D3592" s="125" t="s">
        <v>14707</v>
      </c>
    </row>
    <row r="3593" spans="1:4" ht="13.5" x14ac:dyDescent="0.25">
      <c r="A3593" s="124" t="s">
        <v>4867</v>
      </c>
      <c r="B3593" s="124" t="s">
        <v>14708</v>
      </c>
      <c r="C3593" s="124" t="s">
        <v>9358</v>
      </c>
      <c r="D3593" s="125" t="s">
        <v>14709</v>
      </c>
    </row>
    <row r="3594" spans="1:4" ht="13.5" x14ac:dyDescent="0.25">
      <c r="A3594" s="124" t="s">
        <v>4869</v>
      </c>
      <c r="B3594" s="124" t="s">
        <v>14710</v>
      </c>
      <c r="C3594" s="124" t="s">
        <v>9358</v>
      </c>
      <c r="D3594" s="125" t="s">
        <v>14711</v>
      </c>
    </row>
    <row r="3595" spans="1:4" ht="13.5" x14ac:dyDescent="0.25">
      <c r="A3595" s="124" t="s">
        <v>4871</v>
      </c>
      <c r="B3595" s="124" t="s">
        <v>14712</v>
      </c>
      <c r="C3595" s="124" t="s">
        <v>9358</v>
      </c>
      <c r="D3595" s="125" t="s">
        <v>14709</v>
      </c>
    </row>
    <row r="3596" spans="1:4" ht="13.5" x14ac:dyDescent="0.25">
      <c r="A3596" s="124" t="s">
        <v>4872</v>
      </c>
      <c r="B3596" s="124" t="s">
        <v>14713</v>
      </c>
      <c r="C3596" s="124" t="s">
        <v>9358</v>
      </c>
      <c r="D3596" s="125" t="s">
        <v>14714</v>
      </c>
    </row>
    <row r="3597" spans="1:4" ht="13.5" x14ac:dyDescent="0.25">
      <c r="A3597" s="124" t="s">
        <v>4873</v>
      </c>
      <c r="B3597" s="124" t="s">
        <v>14715</v>
      </c>
      <c r="C3597" s="124" t="s">
        <v>9358</v>
      </c>
      <c r="D3597" s="125" t="s">
        <v>535</v>
      </c>
    </row>
    <row r="3598" spans="1:4" ht="13.5" x14ac:dyDescent="0.25">
      <c r="A3598" s="124" t="s">
        <v>4874</v>
      </c>
      <c r="B3598" s="124" t="s">
        <v>14716</v>
      </c>
      <c r="C3598" s="124" t="s">
        <v>9358</v>
      </c>
      <c r="D3598" s="125" t="s">
        <v>10905</v>
      </c>
    </row>
    <row r="3599" spans="1:4" ht="13.5" x14ac:dyDescent="0.25">
      <c r="A3599" s="124" t="s">
        <v>4875</v>
      </c>
      <c r="B3599" s="124" t="s">
        <v>14717</v>
      </c>
      <c r="C3599" s="124" t="s">
        <v>9358</v>
      </c>
      <c r="D3599" s="125" t="s">
        <v>5744</v>
      </c>
    </row>
    <row r="3600" spans="1:4" ht="13.5" x14ac:dyDescent="0.25">
      <c r="A3600" s="124" t="s">
        <v>4877</v>
      </c>
      <c r="B3600" s="124" t="s">
        <v>14718</v>
      </c>
      <c r="C3600" s="124" t="s">
        <v>9226</v>
      </c>
      <c r="D3600" s="125" t="s">
        <v>1154</v>
      </c>
    </row>
    <row r="3601" spans="1:4" ht="13.5" x14ac:dyDescent="0.25">
      <c r="A3601" s="124" t="s">
        <v>4879</v>
      </c>
      <c r="B3601" s="124" t="s">
        <v>14719</v>
      </c>
      <c r="C3601" s="124" t="s">
        <v>9358</v>
      </c>
      <c r="D3601" s="125" t="s">
        <v>3485</v>
      </c>
    </row>
    <row r="3602" spans="1:4" ht="13.5" x14ac:dyDescent="0.25">
      <c r="A3602" s="124" t="s">
        <v>4880</v>
      </c>
      <c r="B3602" s="124" t="s">
        <v>14720</v>
      </c>
      <c r="C3602" s="124" t="s">
        <v>9358</v>
      </c>
      <c r="D3602" s="125" t="s">
        <v>9086</v>
      </c>
    </row>
    <row r="3603" spans="1:4" ht="13.5" x14ac:dyDescent="0.25">
      <c r="A3603" s="124" t="s">
        <v>4882</v>
      </c>
      <c r="B3603" s="124" t="s">
        <v>14721</v>
      </c>
      <c r="C3603" s="124" t="s">
        <v>9358</v>
      </c>
      <c r="D3603" s="125" t="s">
        <v>3474</v>
      </c>
    </row>
    <row r="3604" spans="1:4" ht="13.5" x14ac:dyDescent="0.25">
      <c r="A3604" s="124" t="s">
        <v>14722</v>
      </c>
      <c r="B3604" s="124" t="s">
        <v>14723</v>
      </c>
      <c r="C3604" s="124" t="s">
        <v>9358</v>
      </c>
      <c r="D3604" s="125" t="s">
        <v>4383</v>
      </c>
    </row>
    <row r="3605" spans="1:4" ht="13.5" x14ac:dyDescent="0.25">
      <c r="A3605" s="124" t="s">
        <v>4883</v>
      </c>
      <c r="B3605" s="124" t="s">
        <v>14724</v>
      </c>
      <c r="C3605" s="124" t="s">
        <v>9358</v>
      </c>
      <c r="D3605" s="125" t="s">
        <v>9058</v>
      </c>
    </row>
    <row r="3606" spans="1:4" ht="13.5" x14ac:dyDescent="0.25">
      <c r="A3606" s="124" t="s">
        <v>4885</v>
      </c>
      <c r="B3606" s="124" t="s">
        <v>14725</v>
      </c>
      <c r="C3606" s="124" t="s">
        <v>9358</v>
      </c>
      <c r="D3606" s="125" t="s">
        <v>1973</v>
      </c>
    </row>
    <row r="3607" spans="1:4" ht="13.5" x14ac:dyDescent="0.25">
      <c r="A3607" s="124" t="s">
        <v>4886</v>
      </c>
      <c r="B3607" s="124" t="s">
        <v>14726</v>
      </c>
      <c r="C3607" s="124" t="s">
        <v>9358</v>
      </c>
      <c r="D3607" s="125" t="s">
        <v>7076</v>
      </c>
    </row>
    <row r="3608" spans="1:4" ht="13.5" x14ac:dyDescent="0.25">
      <c r="A3608" s="124" t="s">
        <v>4888</v>
      </c>
      <c r="B3608" s="124" t="s">
        <v>14727</v>
      </c>
      <c r="C3608" s="124" t="s">
        <v>9358</v>
      </c>
      <c r="D3608" s="125" t="s">
        <v>3534</v>
      </c>
    </row>
    <row r="3609" spans="1:4" ht="13.5" x14ac:dyDescent="0.25">
      <c r="A3609" s="124" t="s">
        <v>4890</v>
      </c>
      <c r="B3609" s="124" t="s">
        <v>14728</v>
      </c>
      <c r="C3609" s="124" t="s">
        <v>9358</v>
      </c>
      <c r="D3609" s="125" t="s">
        <v>176</v>
      </c>
    </row>
    <row r="3610" spans="1:4" ht="13.5" x14ac:dyDescent="0.25">
      <c r="A3610" s="124" t="s">
        <v>4892</v>
      </c>
      <c r="B3610" s="124" t="s">
        <v>14729</v>
      </c>
      <c r="C3610" s="124" t="s">
        <v>9358</v>
      </c>
      <c r="D3610" s="125" t="s">
        <v>371</v>
      </c>
    </row>
    <row r="3611" spans="1:4" ht="13.5" x14ac:dyDescent="0.25">
      <c r="A3611" s="124" t="s">
        <v>4894</v>
      </c>
      <c r="B3611" s="124" t="s">
        <v>14730</v>
      </c>
      <c r="C3611" s="124" t="s">
        <v>9358</v>
      </c>
      <c r="D3611" s="125" t="s">
        <v>14731</v>
      </c>
    </row>
    <row r="3612" spans="1:4" ht="13.5" x14ac:dyDescent="0.25">
      <c r="A3612" s="124" t="s">
        <v>4896</v>
      </c>
      <c r="B3612" s="124" t="s">
        <v>14732</v>
      </c>
      <c r="C3612" s="124" t="s">
        <v>9358</v>
      </c>
      <c r="D3612" s="125" t="s">
        <v>3488</v>
      </c>
    </row>
    <row r="3613" spans="1:4" ht="13.5" x14ac:dyDescent="0.25">
      <c r="A3613" s="124" t="s">
        <v>4897</v>
      </c>
      <c r="B3613" s="124" t="s">
        <v>14733</v>
      </c>
      <c r="C3613" s="124" t="s">
        <v>9358</v>
      </c>
      <c r="D3613" s="125" t="s">
        <v>3399</v>
      </c>
    </row>
    <row r="3614" spans="1:4" ht="13.5" x14ac:dyDescent="0.25">
      <c r="A3614" s="124" t="s">
        <v>4898</v>
      </c>
      <c r="B3614" s="124" t="s">
        <v>14734</v>
      </c>
      <c r="C3614" s="124" t="s">
        <v>9358</v>
      </c>
      <c r="D3614" s="125" t="s">
        <v>6932</v>
      </c>
    </row>
    <row r="3615" spans="1:4" ht="13.5" x14ac:dyDescent="0.25">
      <c r="A3615" s="124" t="s">
        <v>4899</v>
      </c>
      <c r="B3615" s="124" t="s">
        <v>14735</v>
      </c>
      <c r="C3615" s="124" t="s">
        <v>9358</v>
      </c>
      <c r="D3615" s="125" t="s">
        <v>7525</v>
      </c>
    </row>
    <row r="3616" spans="1:4" ht="13.5" x14ac:dyDescent="0.25">
      <c r="A3616" s="124" t="s">
        <v>4900</v>
      </c>
      <c r="B3616" s="124" t="s">
        <v>14736</v>
      </c>
      <c r="C3616" s="124" t="s">
        <v>9358</v>
      </c>
      <c r="D3616" s="125" t="s">
        <v>14731</v>
      </c>
    </row>
    <row r="3617" spans="1:4" ht="13.5" x14ac:dyDescent="0.25">
      <c r="A3617" s="124" t="s">
        <v>4901</v>
      </c>
      <c r="B3617" s="124" t="s">
        <v>14737</v>
      </c>
      <c r="C3617" s="124" t="s">
        <v>9358</v>
      </c>
      <c r="D3617" s="125" t="s">
        <v>14738</v>
      </c>
    </row>
    <row r="3618" spans="1:4" ht="13.5" x14ac:dyDescent="0.25">
      <c r="A3618" s="124" t="s">
        <v>4902</v>
      </c>
      <c r="B3618" s="124" t="s">
        <v>14739</v>
      </c>
      <c r="C3618" s="124" t="s">
        <v>9358</v>
      </c>
      <c r="D3618" s="125" t="s">
        <v>8264</v>
      </c>
    </row>
    <row r="3619" spans="1:4" ht="13.5" x14ac:dyDescent="0.25">
      <c r="A3619" s="124" t="s">
        <v>4904</v>
      </c>
      <c r="B3619" s="124" t="s">
        <v>14740</v>
      </c>
      <c r="C3619" s="124" t="s">
        <v>9358</v>
      </c>
      <c r="D3619" s="125" t="s">
        <v>6528</v>
      </c>
    </row>
    <row r="3620" spans="1:4" ht="13.5" x14ac:dyDescent="0.25">
      <c r="A3620" s="124" t="s">
        <v>4906</v>
      </c>
      <c r="B3620" s="124" t="s">
        <v>14741</v>
      </c>
      <c r="C3620" s="124" t="s">
        <v>9358</v>
      </c>
      <c r="D3620" s="125" t="s">
        <v>8285</v>
      </c>
    </row>
    <row r="3621" spans="1:4" ht="13.5" x14ac:dyDescent="0.25">
      <c r="A3621" s="124" t="s">
        <v>4907</v>
      </c>
      <c r="B3621" s="124" t="s">
        <v>14742</v>
      </c>
      <c r="C3621" s="124" t="s">
        <v>9358</v>
      </c>
      <c r="D3621" s="125" t="s">
        <v>14490</v>
      </c>
    </row>
    <row r="3622" spans="1:4" ht="13.5" x14ac:dyDescent="0.25">
      <c r="A3622" s="124" t="s">
        <v>4909</v>
      </c>
      <c r="B3622" s="124" t="s">
        <v>14743</v>
      </c>
      <c r="C3622" s="124" t="s">
        <v>9358</v>
      </c>
      <c r="D3622" s="125" t="s">
        <v>486</v>
      </c>
    </row>
    <row r="3623" spans="1:4" ht="13.5" x14ac:dyDescent="0.25">
      <c r="A3623" s="124" t="s">
        <v>4911</v>
      </c>
      <c r="B3623" s="124" t="s">
        <v>14744</v>
      </c>
      <c r="C3623" s="124" t="s">
        <v>9358</v>
      </c>
      <c r="D3623" s="125" t="s">
        <v>4990</v>
      </c>
    </row>
    <row r="3624" spans="1:4" ht="13.5" x14ac:dyDescent="0.25">
      <c r="A3624" s="124" t="s">
        <v>4913</v>
      </c>
      <c r="B3624" s="124" t="s">
        <v>14745</v>
      </c>
      <c r="C3624" s="124" t="s">
        <v>9358</v>
      </c>
      <c r="D3624" s="125" t="s">
        <v>9434</v>
      </c>
    </row>
    <row r="3625" spans="1:4" ht="13.5" x14ac:dyDescent="0.25">
      <c r="A3625" s="124" t="s">
        <v>4914</v>
      </c>
      <c r="B3625" s="124" t="s">
        <v>14746</v>
      </c>
      <c r="C3625" s="124" t="s">
        <v>9358</v>
      </c>
      <c r="D3625" s="125" t="s">
        <v>3448</v>
      </c>
    </row>
    <row r="3626" spans="1:4" ht="13.5" x14ac:dyDescent="0.25">
      <c r="A3626" s="124" t="s">
        <v>4916</v>
      </c>
      <c r="B3626" s="124" t="s">
        <v>14747</v>
      </c>
      <c r="C3626" s="124" t="s">
        <v>9358</v>
      </c>
      <c r="D3626" s="125" t="s">
        <v>14748</v>
      </c>
    </row>
    <row r="3627" spans="1:4" ht="13.5" x14ac:dyDescent="0.25">
      <c r="A3627" s="124" t="s">
        <v>4918</v>
      </c>
      <c r="B3627" s="124" t="s">
        <v>14749</v>
      </c>
      <c r="C3627" s="124" t="s">
        <v>9358</v>
      </c>
      <c r="D3627" s="125" t="s">
        <v>14750</v>
      </c>
    </row>
    <row r="3628" spans="1:4" ht="13.5" x14ac:dyDescent="0.25">
      <c r="A3628" s="124" t="s">
        <v>4919</v>
      </c>
      <c r="B3628" s="124" t="s">
        <v>14751</v>
      </c>
      <c r="C3628" s="124" t="s">
        <v>9358</v>
      </c>
      <c r="D3628" s="125" t="s">
        <v>6978</v>
      </c>
    </row>
    <row r="3629" spans="1:4" ht="13.5" x14ac:dyDescent="0.25">
      <c r="A3629" s="124" t="s">
        <v>4921</v>
      </c>
      <c r="B3629" s="124" t="s">
        <v>14752</v>
      </c>
      <c r="C3629" s="124" t="s">
        <v>9358</v>
      </c>
      <c r="D3629" s="125" t="s">
        <v>4476</v>
      </c>
    </row>
    <row r="3630" spans="1:4" ht="13.5" x14ac:dyDescent="0.25">
      <c r="A3630" s="124" t="s">
        <v>4922</v>
      </c>
      <c r="B3630" s="124" t="s">
        <v>14753</v>
      </c>
      <c r="C3630" s="124" t="s">
        <v>9358</v>
      </c>
      <c r="D3630" s="125" t="s">
        <v>5150</v>
      </c>
    </row>
    <row r="3631" spans="1:4" ht="13.5" x14ac:dyDescent="0.25">
      <c r="A3631" s="124" t="s">
        <v>4923</v>
      </c>
      <c r="B3631" s="124" t="s">
        <v>14754</v>
      </c>
      <c r="C3631" s="124" t="s">
        <v>9358</v>
      </c>
      <c r="D3631" s="125" t="s">
        <v>8285</v>
      </c>
    </row>
    <row r="3632" spans="1:4" ht="13.5" x14ac:dyDescent="0.25">
      <c r="A3632" s="124" t="s">
        <v>4924</v>
      </c>
      <c r="B3632" s="124" t="s">
        <v>14755</v>
      </c>
      <c r="C3632" s="124" t="s">
        <v>9358</v>
      </c>
      <c r="D3632" s="125" t="s">
        <v>14756</v>
      </c>
    </row>
    <row r="3633" spans="1:4" ht="13.5" x14ac:dyDescent="0.25">
      <c r="A3633" s="124" t="s">
        <v>4925</v>
      </c>
      <c r="B3633" s="124" t="s">
        <v>14757</v>
      </c>
      <c r="C3633" s="124" t="s">
        <v>9358</v>
      </c>
      <c r="D3633" s="125" t="s">
        <v>6295</v>
      </c>
    </row>
    <row r="3634" spans="1:4" ht="13.5" x14ac:dyDescent="0.25">
      <c r="A3634" s="124" t="s">
        <v>4926</v>
      </c>
      <c r="B3634" s="124" t="s">
        <v>14758</v>
      </c>
      <c r="C3634" s="124" t="s">
        <v>9358</v>
      </c>
      <c r="D3634" s="125" t="s">
        <v>14759</v>
      </c>
    </row>
    <row r="3635" spans="1:4" ht="13.5" x14ac:dyDescent="0.25">
      <c r="A3635" s="124" t="s">
        <v>4928</v>
      </c>
      <c r="B3635" s="124" t="s">
        <v>14760</v>
      </c>
      <c r="C3635" s="124" t="s">
        <v>9358</v>
      </c>
      <c r="D3635" s="125" t="s">
        <v>304</v>
      </c>
    </row>
    <row r="3636" spans="1:4" ht="13.5" x14ac:dyDescent="0.25">
      <c r="A3636" s="124" t="s">
        <v>4929</v>
      </c>
      <c r="B3636" s="124" t="s">
        <v>14761</v>
      </c>
      <c r="C3636" s="124" t="s">
        <v>9358</v>
      </c>
      <c r="D3636" s="125" t="s">
        <v>3520</v>
      </c>
    </row>
    <row r="3637" spans="1:4" ht="13.5" x14ac:dyDescent="0.25">
      <c r="A3637" s="124" t="s">
        <v>4931</v>
      </c>
      <c r="B3637" s="124" t="s">
        <v>14762</v>
      </c>
      <c r="C3637" s="124" t="s">
        <v>9358</v>
      </c>
      <c r="D3637" s="125" t="s">
        <v>4476</v>
      </c>
    </row>
    <row r="3638" spans="1:4" ht="13.5" x14ac:dyDescent="0.25">
      <c r="A3638" s="124" t="s">
        <v>4932</v>
      </c>
      <c r="B3638" s="124" t="s">
        <v>14763</v>
      </c>
      <c r="C3638" s="124" t="s">
        <v>9358</v>
      </c>
      <c r="D3638" s="125" t="s">
        <v>5610</v>
      </c>
    </row>
    <row r="3639" spans="1:4" ht="13.5" x14ac:dyDescent="0.25">
      <c r="A3639" s="124" t="s">
        <v>4934</v>
      </c>
      <c r="B3639" s="124" t="s">
        <v>14764</v>
      </c>
      <c r="C3639" s="124" t="s">
        <v>9358</v>
      </c>
      <c r="D3639" s="125" t="s">
        <v>1950</v>
      </c>
    </row>
    <row r="3640" spans="1:4" ht="13.5" x14ac:dyDescent="0.25">
      <c r="A3640" s="124" t="s">
        <v>4935</v>
      </c>
      <c r="B3640" s="124" t="s">
        <v>14765</v>
      </c>
      <c r="C3640" s="124" t="s">
        <v>9358</v>
      </c>
      <c r="D3640" s="125" t="s">
        <v>8586</v>
      </c>
    </row>
    <row r="3641" spans="1:4" ht="13.5" x14ac:dyDescent="0.25">
      <c r="A3641" s="124" t="s">
        <v>4937</v>
      </c>
      <c r="B3641" s="124" t="s">
        <v>14766</v>
      </c>
      <c r="C3641" s="124" t="s">
        <v>9358</v>
      </c>
      <c r="D3641" s="125" t="s">
        <v>8653</v>
      </c>
    </row>
    <row r="3642" spans="1:4" ht="13.5" x14ac:dyDescent="0.25">
      <c r="A3642" s="124" t="s">
        <v>4938</v>
      </c>
      <c r="B3642" s="124" t="s">
        <v>14767</v>
      </c>
      <c r="C3642" s="124" t="s">
        <v>9358</v>
      </c>
      <c r="D3642" s="125" t="s">
        <v>9090</v>
      </c>
    </row>
    <row r="3643" spans="1:4" ht="13.5" x14ac:dyDescent="0.25">
      <c r="A3643" s="124" t="s">
        <v>4940</v>
      </c>
      <c r="B3643" s="124" t="s">
        <v>14768</v>
      </c>
      <c r="C3643" s="124" t="s">
        <v>9358</v>
      </c>
      <c r="D3643" s="125" t="s">
        <v>4827</v>
      </c>
    </row>
    <row r="3644" spans="1:4" ht="13.5" x14ac:dyDescent="0.25">
      <c r="A3644" s="124" t="s">
        <v>4941</v>
      </c>
      <c r="B3644" s="124" t="s">
        <v>14769</v>
      </c>
      <c r="C3644" s="124" t="s">
        <v>9358</v>
      </c>
      <c r="D3644" s="125" t="s">
        <v>14770</v>
      </c>
    </row>
    <row r="3645" spans="1:4" ht="13.5" x14ac:dyDescent="0.25">
      <c r="A3645" s="124" t="s">
        <v>4943</v>
      </c>
      <c r="B3645" s="124" t="s">
        <v>14771</v>
      </c>
      <c r="C3645" s="124" t="s">
        <v>9358</v>
      </c>
      <c r="D3645" s="125" t="s">
        <v>14772</v>
      </c>
    </row>
    <row r="3646" spans="1:4" ht="13.5" x14ac:dyDescent="0.25">
      <c r="A3646" s="124" t="s">
        <v>4944</v>
      </c>
      <c r="B3646" s="124" t="s">
        <v>14773</v>
      </c>
      <c r="C3646" s="124" t="s">
        <v>9358</v>
      </c>
      <c r="D3646" s="125" t="s">
        <v>7748</v>
      </c>
    </row>
    <row r="3647" spans="1:4" ht="13.5" x14ac:dyDescent="0.25">
      <c r="A3647" s="124" t="s">
        <v>4946</v>
      </c>
      <c r="B3647" s="124" t="s">
        <v>14774</v>
      </c>
      <c r="C3647" s="124" t="s">
        <v>9358</v>
      </c>
      <c r="D3647" s="125" t="s">
        <v>473</v>
      </c>
    </row>
    <row r="3648" spans="1:4" ht="13.5" x14ac:dyDescent="0.25">
      <c r="A3648" s="124" t="s">
        <v>4947</v>
      </c>
      <c r="B3648" s="124" t="s">
        <v>14775</v>
      </c>
      <c r="C3648" s="124" t="s">
        <v>9358</v>
      </c>
      <c r="D3648" s="125" t="s">
        <v>14776</v>
      </c>
    </row>
    <row r="3649" spans="1:4" ht="13.5" x14ac:dyDescent="0.25">
      <c r="A3649" s="124" t="s">
        <v>4948</v>
      </c>
      <c r="B3649" s="124" t="s">
        <v>14777</v>
      </c>
      <c r="C3649" s="124" t="s">
        <v>9358</v>
      </c>
      <c r="D3649" s="125" t="s">
        <v>14776</v>
      </c>
    </row>
    <row r="3650" spans="1:4" ht="13.5" x14ac:dyDescent="0.25">
      <c r="A3650" s="124" t="s">
        <v>4949</v>
      </c>
      <c r="B3650" s="124" t="s">
        <v>14778</v>
      </c>
      <c r="C3650" s="124" t="s">
        <v>9358</v>
      </c>
      <c r="D3650" s="125" t="s">
        <v>2698</v>
      </c>
    </row>
    <row r="3651" spans="1:4" ht="13.5" x14ac:dyDescent="0.25">
      <c r="A3651" s="124" t="s">
        <v>4951</v>
      </c>
      <c r="B3651" s="124" t="s">
        <v>14779</v>
      </c>
      <c r="C3651" s="124" t="s">
        <v>9358</v>
      </c>
      <c r="D3651" s="125" t="s">
        <v>13151</v>
      </c>
    </row>
    <row r="3652" spans="1:4" ht="13.5" x14ac:dyDescent="0.25">
      <c r="A3652" s="124" t="s">
        <v>4952</v>
      </c>
      <c r="B3652" s="124" t="s">
        <v>14780</v>
      </c>
      <c r="C3652" s="124" t="s">
        <v>9226</v>
      </c>
      <c r="D3652" s="125" t="s">
        <v>9150</v>
      </c>
    </row>
    <row r="3653" spans="1:4" ht="13.5" x14ac:dyDescent="0.25">
      <c r="A3653" s="124" t="s">
        <v>4953</v>
      </c>
      <c r="B3653" s="124" t="s">
        <v>14781</v>
      </c>
      <c r="C3653" s="124" t="s">
        <v>9358</v>
      </c>
      <c r="D3653" s="125" t="s">
        <v>14782</v>
      </c>
    </row>
    <row r="3654" spans="1:4" ht="13.5" x14ac:dyDescent="0.25">
      <c r="A3654" s="124" t="s">
        <v>4954</v>
      </c>
      <c r="B3654" s="124" t="s">
        <v>14783</v>
      </c>
      <c r="C3654" s="124" t="s">
        <v>9358</v>
      </c>
      <c r="D3654" s="125" t="s">
        <v>14784</v>
      </c>
    </row>
    <row r="3655" spans="1:4" ht="13.5" x14ac:dyDescent="0.25">
      <c r="A3655" s="124" t="s">
        <v>4956</v>
      </c>
      <c r="B3655" s="124" t="s">
        <v>14785</v>
      </c>
      <c r="C3655" s="124" t="s">
        <v>9358</v>
      </c>
      <c r="D3655" s="125" t="s">
        <v>8449</v>
      </c>
    </row>
    <row r="3656" spans="1:4" ht="13.5" x14ac:dyDescent="0.25">
      <c r="A3656" s="124" t="s">
        <v>4957</v>
      </c>
      <c r="B3656" s="124" t="s">
        <v>14786</v>
      </c>
      <c r="C3656" s="124" t="s">
        <v>9358</v>
      </c>
      <c r="D3656" s="125" t="s">
        <v>9197</v>
      </c>
    </row>
    <row r="3657" spans="1:4" ht="13.5" x14ac:dyDescent="0.25">
      <c r="A3657" s="124" t="s">
        <v>4959</v>
      </c>
      <c r="B3657" s="124" t="s">
        <v>14787</v>
      </c>
      <c r="C3657" s="124" t="s">
        <v>9358</v>
      </c>
      <c r="D3657" s="125" t="s">
        <v>4194</v>
      </c>
    </row>
    <row r="3658" spans="1:4" ht="13.5" x14ac:dyDescent="0.25">
      <c r="A3658" s="124" t="s">
        <v>4960</v>
      </c>
      <c r="B3658" s="124" t="s">
        <v>14788</v>
      </c>
      <c r="C3658" s="124" t="s">
        <v>9358</v>
      </c>
      <c r="D3658" s="125" t="s">
        <v>8449</v>
      </c>
    </row>
    <row r="3659" spans="1:4" ht="13.5" x14ac:dyDescent="0.25">
      <c r="A3659" s="124" t="s">
        <v>4961</v>
      </c>
      <c r="B3659" s="124" t="s">
        <v>14789</v>
      </c>
      <c r="C3659" s="124" t="s">
        <v>9358</v>
      </c>
      <c r="D3659" s="125" t="s">
        <v>5757</v>
      </c>
    </row>
    <row r="3660" spans="1:4" ht="13.5" x14ac:dyDescent="0.25">
      <c r="A3660" s="124" t="s">
        <v>4963</v>
      </c>
      <c r="B3660" s="124" t="s">
        <v>14790</v>
      </c>
      <c r="C3660" s="124" t="s">
        <v>9358</v>
      </c>
      <c r="D3660" s="125" t="s">
        <v>147</v>
      </c>
    </row>
    <row r="3661" spans="1:4" ht="13.5" x14ac:dyDescent="0.25">
      <c r="A3661" s="124" t="s">
        <v>4965</v>
      </c>
      <c r="B3661" s="124" t="s">
        <v>14791</v>
      </c>
      <c r="C3661" s="124" t="s">
        <v>9358</v>
      </c>
      <c r="D3661" s="125" t="s">
        <v>1045</v>
      </c>
    </row>
    <row r="3662" spans="1:4" ht="13.5" x14ac:dyDescent="0.25">
      <c r="A3662" s="124" t="s">
        <v>4967</v>
      </c>
      <c r="B3662" s="124" t="s">
        <v>14792</v>
      </c>
      <c r="C3662" s="124" t="s">
        <v>9358</v>
      </c>
      <c r="D3662" s="125" t="s">
        <v>8830</v>
      </c>
    </row>
    <row r="3663" spans="1:4" ht="13.5" x14ac:dyDescent="0.25">
      <c r="A3663" s="124" t="s">
        <v>4969</v>
      </c>
      <c r="B3663" s="124" t="s">
        <v>14793</v>
      </c>
      <c r="C3663" s="124" t="s">
        <v>9358</v>
      </c>
      <c r="D3663" s="125" t="s">
        <v>665</v>
      </c>
    </row>
    <row r="3664" spans="1:4" ht="13.5" x14ac:dyDescent="0.25">
      <c r="A3664" s="124" t="s">
        <v>4971</v>
      </c>
      <c r="B3664" s="124" t="s">
        <v>14794</v>
      </c>
      <c r="C3664" s="124" t="s">
        <v>9358</v>
      </c>
      <c r="D3664" s="125" t="s">
        <v>5235</v>
      </c>
    </row>
    <row r="3665" spans="1:4" ht="13.5" x14ac:dyDescent="0.25">
      <c r="A3665" s="124" t="s">
        <v>4973</v>
      </c>
      <c r="B3665" s="124" t="s">
        <v>14795</v>
      </c>
      <c r="C3665" s="124" t="s">
        <v>9358</v>
      </c>
      <c r="D3665" s="125" t="s">
        <v>5757</v>
      </c>
    </row>
    <row r="3666" spans="1:4" ht="13.5" x14ac:dyDescent="0.25">
      <c r="A3666" s="124" t="s">
        <v>4974</v>
      </c>
      <c r="B3666" s="124" t="s">
        <v>14796</v>
      </c>
      <c r="C3666" s="124" t="s">
        <v>9358</v>
      </c>
      <c r="D3666" s="125" t="s">
        <v>14797</v>
      </c>
    </row>
    <row r="3667" spans="1:4" ht="13.5" x14ac:dyDescent="0.25">
      <c r="A3667" s="124" t="s">
        <v>4975</v>
      </c>
      <c r="B3667" s="124" t="s">
        <v>14798</v>
      </c>
      <c r="C3667" s="124" t="s">
        <v>9358</v>
      </c>
      <c r="D3667" s="125" t="s">
        <v>14799</v>
      </c>
    </row>
    <row r="3668" spans="1:4" ht="13.5" x14ac:dyDescent="0.25">
      <c r="A3668" s="124" t="s">
        <v>4976</v>
      </c>
      <c r="B3668" s="124" t="s">
        <v>14800</v>
      </c>
      <c r="C3668" s="124" t="s">
        <v>9358</v>
      </c>
      <c r="D3668" s="125" t="s">
        <v>9152</v>
      </c>
    </row>
    <row r="3669" spans="1:4" ht="13.5" x14ac:dyDescent="0.25">
      <c r="A3669" s="124" t="s">
        <v>4977</v>
      </c>
      <c r="B3669" s="124" t="s">
        <v>14801</v>
      </c>
      <c r="C3669" s="124" t="s">
        <v>9358</v>
      </c>
      <c r="D3669" s="125" t="s">
        <v>5182</v>
      </c>
    </row>
    <row r="3670" spans="1:4" ht="13.5" x14ac:dyDescent="0.25">
      <c r="A3670" s="124" t="s">
        <v>4978</v>
      </c>
      <c r="B3670" s="124" t="s">
        <v>14802</v>
      </c>
      <c r="C3670" s="124" t="s">
        <v>9358</v>
      </c>
      <c r="D3670" s="125" t="s">
        <v>14803</v>
      </c>
    </row>
    <row r="3671" spans="1:4" ht="13.5" x14ac:dyDescent="0.25">
      <c r="A3671" s="124" t="s">
        <v>4979</v>
      </c>
      <c r="B3671" s="124" t="s">
        <v>14804</v>
      </c>
      <c r="C3671" s="124" t="s">
        <v>9358</v>
      </c>
      <c r="D3671" s="125" t="s">
        <v>14805</v>
      </c>
    </row>
    <row r="3672" spans="1:4" ht="13.5" x14ac:dyDescent="0.25">
      <c r="A3672" s="124" t="s">
        <v>4980</v>
      </c>
      <c r="B3672" s="124" t="s">
        <v>14806</v>
      </c>
      <c r="C3672" s="124" t="s">
        <v>9358</v>
      </c>
      <c r="D3672" s="125" t="s">
        <v>8639</v>
      </c>
    </row>
    <row r="3673" spans="1:4" ht="13.5" x14ac:dyDescent="0.25">
      <c r="A3673" s="124" t="s">
        <v>4981</v>
      </c>
      <c r="B3673" s="124" t="s">
        <v>14807</v>
      </c>
      <c r="C3673" s="124" t="s">
        <v>9358</v>
      </c>
      <c r="D3673" s="125" t="s">
        <v>14808</v>
      </c>
    </row>
    <row r="3674" spans="1:4" ht="13.5" x14ac:dyDescent="0.25">
      <c r="A3674" s="124" t="s">
        <v>4983</v>
      </c>
      <c r="B3674" s="124" t="s">
        <v>14809</v>
      </c>
      <c r="C3674" s="124" t="s">
        <v>9358</v>
      </c>
      <c r="D3674" s="125" t="s">
        <v>14810</v>
      </c>
    </row>
    <row r="3675" spans="1:4" ht="13.5" x14ac:dyDescent="0.25">
      <c r="A3675" s="124" t="s">
        <v>4985</v>
      </c>
      <c r="B3675" s="124" t="s">
        <v>14811</v>
      </c>
      <c r="C3675" s="124" t="s">
        <v>9358</v>
      </c>
      <c r="D3675" s="125" t="s">
        <v>8049</v>
      </c>
    </row>
    <row r="3676" spans="1:4" ht="13.5" x14ac:dyDescent="0.25">
      <c r="A3676" s="124" t="s">
        <v>4986</v>
      </c>
      <c r="B3676" s="124" t="s">
        <v>14812</v>
      </c>
      <c r="C3676" s="124" t="s">
        <v>9358</v>
      </c>
      <c r="D3676" s="125" t="s">
        <v>4587</v>
      </c>
    </row>
    <row r="3677" spans="1:4" ht="13.5" x14ac:dyDescent="0.25">
      <c r="A3677" s="124" t="s">
        <v>4987</v>
      </c>
      <c r="B3677" s="124" t="s">
        <v>14813</v>
      </c>
      <c r="C3677" s="124" t="s">
        <v>9358</v>
      </c>
      <c r="D3677" s="125" t="s">
        <v>1164</v>
      </c>
    </row>
    <row r="3678" spans="1:4" ht="13.5" x14ac:dyDescent="0.25">
      <c r="A3678" s="124" t="s">
        <v>4989</v>
      </c>
      <c r="B3678" s="124" t="s">
        <v>14814</v>
      </c>
      <c r="C3678" s="124" t="s">
        <v>9358</v>
      </c>
      <c r="D3678" s="125" t="s">
        <v>3747</v>
      </c>
    </row>
    <row r="3679" spans="1:4" ht="13.5" x14ac:dyDescent="0.25">
      <c r="A3679" s="124" t="s">
        <v>4991</v>
      </c>
      <c r="B3679" s="124" t="s">
        <v>14815</v>
      </c>
      <c r="C3679" s="124" t="s">
        <v>9358</v>
      </c>
      <c r="D3679" s="125" t="s">
        <v>9125</v>
      </c>
    </row>
    <row r="3680" spans="1:4" ht="13.5" x14ac:dyDescent="0.25">
      <c r="A3680" s="124" t="s">
        <v>4992</v>
      </c>
      <c r="B3680" s="124" t="s">
        <v>14816</v>
      </c>
      <c r="C3680" s="124" t="s">
        <v>9358</v>
      </c>
      <c r="D3680" s="125" t="s">
        <v>1464</v>
      </c>
    </row>
    <row r="3681" spans="1:4" ht="13.5" x14ac:dyDescent="0.25">
      <c r="A3681" s="124" t="s">
        <v>4993</v>
      </c>
      <c r="B3681" s="124" t="s">
        <v>14817</v>
      </c>
      <c r="C3681" s="124" t="s">
        <v>9358</v>
      </c>
      <c r="D3681" s="125" t="s">
        <v>8664</v>
      </c>
    </row>
    <row r="3682" spans="1:4" ht="13.5" x14ac:dyDescent="0.25">
      <c r="A3682" s="124" t="s">
        <v>4994</v>
      </c>
      <c r="B3682" s="124" t="s">
        <v>14818</v>
      </c>
      <c r="C3682" s="124" t="s">
        <v>9358</v>
      </c>
      <c r="D3682" s="125" t="s">
        <v>3822</v>
      </c>
    </row>
    <row r="3683" spans="1:4" ht="13.5" x14ac:dyDescent="0.25">
      <c r="A3683" s="124" t="s">
        <v>4995</v>
      </c>
      <c r="B3683" s="124" t="s">
        <v>14819</v>
      </c>
      <c r="C3683" s="124" t="s">
        <v>9358</v>
      </c>
      <c r="D3683" s="125" t="s">
        <v>14820</v>
      </c>
    </row>
    <row r="3684" spans="1:4" ht="13.5" x14ac:dyDescent="0.25">
      <c r="A3684" s="124" t="s">
        <v>4996</v>
      </c>
      <c r="B3684" s="124" t="s">
        <v>14821</v>
      </c>
      <c r="C3684" s="124" t="s">
        <v>9358</v>
      </c>
      <c r="D3684" s="125" t="s">
        <v>14822</v>
      </c>
    </row>
    <row r="3685" spans="1:4" ht="13.5" x14ac:dyDescent="0.25">
      <c r="A3685" s="124" t="s">
        <v>4998</v>
      </c>
      <c r="B3685" s="124" t="s">
        <v>14823</v>
      </c>
      <c r="C3685" s="124" t="s">
        <v>9358</v>
      </c>
      <c r="D3685" s="125" t="s">
        <v>8540</v>
      </c>
    </row>
    <row r="3686" spans="1:4" ht="13.5" x14ac:dyDescent="0.25">
      <c r="A3686" s="124" t="s">
        <v>4999</v>
      </c>
      <c r="B3686" s="124" t="s">
        <v>14824</v>
      </c>
      <c r="C3686" s="124" t="s">
        <v>9358</v>
      </c>
      <c r="D3686" s="125" t="s">
        <v>8066</v>
      </c>
    </row>
    <row r="3687" spans="1:4" ht="13.5" x14ac:dyDescent="0.25">
      <c r="A3687" s="124" t="s">
        <v>5000</v>
      </c>
      <c r="B3687" s="124" t="s">
        <v>14825</v>
      </c>
      <c r="C3687" s="124" t="s">
        <v>9358</v>
      </c>
      <c r="D3687" s="125" t="s">
        <v>5164</v>
      </c>
    </row>
    <row r="3688" spans="1:4" ht="13.5" x14ac:dyDescent="0.25">
      <c r="A3688" s="124" t="s">
        <v>5001</v>
      </c>
      <c r="B3688" s="124" t="s">
        <v>14826</v>
      </c>
      <c r="C3688" s="124" t="s">
        <v>9358</v>
      </c>
      <c r="D3688" s="125" t="s">
        <v>6575</v>
      </c>
    </row>
    <row r="3689" spans="1:4" ht="13.5" x14ac:dyDescent="0.25">
      <c r="A3689" s="124" t="s">
        <v>5002</v>
      </c>
      <c r="B3689" s="124" t="s">
        <v>14827</v>
      </c>
      <c r="C3689" s="124" t="s">
        <v>9358</v>
      </c>
      <c r="D3689" s="125" t="s">
        <v>14828</v>
      </c>
    </row>
    <row r="3690" spans="1:4" ht="13.5" x14ac:dyDescent="0.25">
      <c r="A3690" s="124" t="s">
        <v>5003</v>
      </c>
      <c r="B3690" s="124" t="s">
        <v>14829</v>
      </c>
      <c r="C3690" s="124" t="s">
        <v>9358</v>
      </c>
      <c r="D3690" s="125" t="s">
        <v>7743</v>
      </c>
    </row>
    <row r="3691" spans="1:4" ht="13.5" x14ac:dyDescent="0.25">
      <c r="A3691" s="124" t="s">
        <v>5005</v>
      </c>
      <c r="B3691" s="124" t="s">
        <v>14830</v>
      </c>
      <c r="C3691" s="124" t="s">
        <v>9358</v>
      </c>
      <c r="D3691" s="125" t="s">
        <v>5025</v>
      </c>
    </row>
    <row r="3692" spans="1:4" ht="13.5" x14ac:dyDescent="0.25">
      <c r="A3692" s="124" t="s">
        <v>5006</v>
      </c>
      <c r="B3692" s="124" t="s">
        <v>14831</v>
      </c>
      <c r="C3692" s="124" t="s">
        <v>9358</v>
      </c>
      <c r="D3692" s="125" t="s">
        <v>8850</v>
      </c>
    </row>
    <row r="3693" spans="1:4" ht="13.5" x14ac:dyDescent="0.25">
      <c r="A3693" s="124" t="s">
        <v>5007</v>
      </c>
      <c r="B3693" s="124" t="s">
        <v>14832</v>
      </c>
      <c r="C3693" s="124" t="s">
        <v>9358</v>
      </c>
      <c r="D3693" s="125" t="s">
        <v>14833</v>
      </c>
    </row>
    <row r="3694" spans="1:4" ht="13.5" x14ac:dyDescent="0.25">
      <c r="A3694" s="124" t="s">
        <v>5008</v>
      </c>
      <c r="B3694" s="124" t="s">
        <v>14834</v>
      </c>
      <c r="C3694" s="124" t="s">
        <v>9358</v>
      </c>
      <c r="D3694" s="125" t="s">
        <v>4895</v>
      </c>
    </row>
    <row r="3695" spans="1:4" ht="13.5" x14ac:dyDescent="0.25">
      <c r="A3695" s="124" t="s">
        <v>5009</v>
      </c>
      <c r="B3695" s="124" t="s">
        <v>14835</v>
      </c>
      <c r="C3695" s="124" t="s">
        <v>9358</v>
      </c>
      <c r="D3695" s="125" t="s">
        <v>6423</v>
      </c>
    </row>
    <row r="3696" spans="1:4" ht="13.5" x14ac:dyDescent="0.25">
      <c r="A3696" s="124" t="s">
        <v>5011</v>
      </c>
      <c r="B3696" s="124" t="s">
        <v>14836</v>
      </c>
      <c r="C3696" s="124" t="s">
        <v>9358</v>
      </c>
      <c r="D3696" s="125" t="s">
        <v>14407</v>
      </c>
    </row>
    <row r="3697" spans="1:4" ht="13.5" x14ac:dyDescent="0.25">
      <c r="A3697" s="124" t="s">
        <v>5012</v>
      </c>
      <c r="B3697" s="124" t="s">
        <v>14837</v>
      </c>
      <c r="C3697" s="124" t="s">
        <v>9358</v>
      </c>
      <c r="D3697" s="125" t="s">
        <v>178</v>
      </c>
    </row>
    <row r="3698" spans="1:4" ht="13.5" x14ac:dyDescent="0.25">
      <c r="A3698" s="124" t="s">
        <v>5014</v>
      </c>
      <c r="B3698" s="124" t="s">
        <v>14838</v>
      </c>
      <c r="C3698" s="124" t="s">
        <v>9358</v>
      </c>
      <c r="D3698" s="125" t="s">
        <v>3754</v>
      </c>
    </row>
    <row r="3699" spans="1:4" ht="13.5" x14ac:dyDescent="0.25">
      <c r="A3699" s="124" t="s">
        <v>5016</v>
      </c>
      <c r="B3699" s="124" t="s">
        <v>14839</v>
      </c>
      <c r="C3699" s="124" t="s">
        <v>9358</v>
      </c>
      <c r="D3699" s="125" t="s">
        <v>7755</v>
      </c>
    </row>
    <row r="3700" spans="1:4" ht="13.5" x14ac:dyDescent="0.25">
      <c r="A3700" s="124" t="s">
        <v>5018</v>
      </c>
      <c r="B3700" s="124" t="s">
        <v>14840</v>
      </c>
      <c r="C3700" s="124" t="s">
        <v>9358</v>
      </c>
      <c r="D3700" s="125" t="s">
        <v>5013</v>
      </c>
    </row>
    <row r="3701" spans="1:4" ht="13.5" x14ac:dyDescent="0.25">
      <c r="A3701" s="124" t="s">
        <v>5020</v>
      </c>
      <c r="B3701" s="124" t="s">
        <v>14841</v>
      </c>
      <c r="C3701" s="124" t="s">
        <v>9358</v>
      </c>
      <c r="D3701" s="125" t="s">
        <v>14842</v>
      </c>
    </row>
    <row r="3702" spans="1:4" ht="13.5" x14ac:dyDescent="0.25">
      <c r="A3702" s="124" t="s">
        <v>5021</v>
      </c>
      <c r="B3702" s="124" t="s">
        <v>14843</v>
      </c>
      <c r="C3702" s="124" t="s">
        <v>9358</v>
      </c>
      <c r="D3702" s="125" t="s">
        <v>180</v>
      </c>
    </row>
    <row r="3703" spans="1:4" ht="13.5" x14ac:dyDescent="0.25">
      <c r="A3703" s="124" t="s">
        <v>5022</v>
      </c>
      <c r="B3703" s="124" t="s">
        <v>14844</v>
      </c>
      <c r="C3703" s="124" t="s">
        <v>9358</v>
      </c>
      <c r="D3703" s="125" t="s">
        <v>7128</v>
      </c>
    </row>
    <row r="3704" spans="1:4" ht="13.5" x14ac:dyDescent="0.25">
      <c r="A3704" s="124" t="s">
        <v>5023</v>
      </c>
      <c r="B3704" s="124" t="s">
        <v>14845</v>
      </c>
      <c r="C3704" s="124" t="s">
        <v>9358</v>
      </c>
      <c r="D3704" s="125" t="s">
        <v>5532</v>
      </c>
    </row>
    <row r="3705" spans="1:4" ht="13.5" x14ac:dyDescent="0.25">
      <c r="A3705" s="124" t="s">
        <v>5024</v>
      </c>
      <c r="B3705" s="124" t="s">
        <v>14846</v>
      </c>
      <c r="C3705" s="124" t="s">
        <v>9358</v>
      </c>
      <c r="D3705" s="125" t="s">
        <v>397</v>
      </c>
    </row>
    <row r="3706" spans="1:4" ht="13.5" x14ac:dyDescent="0.25">
      <c r="A3706" s="124" t="s">
        <v>5026</v>
      </c>
      <c r="B3706" s="124" t="s">
        <v>14847</v>
      </c>
      <c r="C3706" s="124" t="s">
        <v>9358</v>
      </c>
      <c r="D3706" s="125" t="s">
        <v>14848</v>
      </c>
    </row>
    <row r="3707" spans="1:4" ht="13.5" x14ac:dyDescent="0.25">
      <c r="A3707" s="124" t="s">
        <v>5027</v>
      </c>
      <c r="B3707" s="124" t="s">
        <v>14849</v>
      </c>
      <c r="C3707" s="124" t="s">
        <v>9358</v>
      </c>
      <c r="D3707" s="125" t="s">
        <v>3881</v>
      </c>
    </row>
    <row r="3708" spans="1:4" ht="13.5" x14ac:dyDescent="0.25">
      <c r="A3708" s="124" t="s">
        <v>5028</v>
      </c>
      <c r="B3708" s="124" t="s">
        <v>14850</v>
      </c>
      <c r="C3708" s="124" t="s">
        <v>9358</v>
      </c>
      <c r="D3708" s="125" t="s">
        <v>14851</v>
      </c>
    </row>
    <row r="3709" spans="1:4" ht="13.5" x14ac:dyDescent="0.25">
      <c r="A3709" s="124" t="s">
        <v>5029</v>
      </c>
      <c r="B3709" s="124" t="s">
        <v>14852</v>
      </c>
      <c r="C3709" s="124" t="s">
        <v>9358</v>
      </c>
      <c r="D3709" s="125" t="s">
        <v>14853</v>
      </c>
    </row>
    <row r="3710" spans="1:4" ht="13.5" x14ac:dyDescent="0.25">
      <c r="A3710" s="124" t="s">
        <v>5031</v>
      </c>
      <c r="B3710" s="124" t="s">
        <v>14854</v>
      </c>
      <c r="C3710" s="124" t="s">
        <v>9358</v>
      </c>
      <c r="D3710" s="125" t="s">
        <v>8042</v>
      </c>
    </row>
    <row r="3711" spans="1:4" ht="13.5" x14ac:dyDescent="0.25">
      <c r="A3711" s="124" t="s">
        <v>5032</v>
      </c>
      <c r="B3711" s="124" t="s">
        <v>14855</v>
      </c>
      <c r="C3711" s="124" t="s">
        <v>9358</v>
      </c>
      <c r="D3711" s="125" t="s">
        <v>14856</v>
      </c>
    </row>
    <row r="3712" spans="1:4" ht="13.5" x14ac:dyDescent="0.25">
      <c r="A3712" s="124" t="s">
        <v>5033</v>
      </c>
      <c r="B3712" s="124" t="s">
        <v>14857</v>
      </c>
      <c r="C3712" s="124" t="s">
        <v>9358</v>
      </c>
      <c r="D3712" s="125" t="s">
        <v>14858</v>
      </c>
    </row>
    <row r="3713" spans="1:4" ht="13.5" x14ac:dyDescent="0.25">
      <c r="A3713" s="124" t="s">
        <v>5034</v>
      </c>
      <c r="B3713" s="124" t="s">
        <v>14859</v>
      </c>
      <c r="C3713" s="124" t="s">
        <v>9358</v>
      </c>
      <c r="D3713" s="125" t="s">
        <v>14860</v>
      </c>
    </row>
    <row r="3714" spans="1:4" ht="13.5" x14ac:dyDescent="0.25">
      <c r="A3714" s="124" t="s">
        <v>5035</v>
      </c>
      <c r="B3714" s="124" t="s">
        <v>14861</v>
      </c>
      <c r="C3714" s="124" t="s">
        <v>9358</v>
      </c>
      <c r="D3714" s="125" t="s">
        <v>9095</v>
      </c>
    </row>
    <row r="3715" spans="1:4" ht="13.5" x14ac:dyDescent="0.25">
      <c r="A3715" s="124" t="s">
        <v>5036</v>
      </c>
      <c r="B3715" s="124" t="s">
        <v>14862</v>
      </c>
      <c r="C3715" s="124" t="s">
        <v>9358</v>
      </c>
      <c r="D3715" s="125" t="s">
        <v>14863</v>
      </c>
    </row>
    <row r="3716" spans="1:4" ht="13.5" x14ac:dyDescent="0.25">
      <c r="A3716" s="124" t="s">
        <v>5037</v>
      </c>
      <c r="B3716" s="124" t="s">
        <v>14864</v>
      </c>
      <c r="C3716" s="124" t="s">
        <v>9358</v>
      </c>
      <c r="D3716" s="125" t="s">
        <v>14865</v>
      </c>
    </row>
    <row r="3717" spans="1:4" ht="13.5" x14ac:dyDescent="0.25">
      <c r="A3717" s="124" t="s">
        <v>5039</v>
      </c>
      <c r="B3717" s="124" t="s">
        <v>14866</v>
      </c>
      <c r="C3717" s="124" t="s">
        <v>9358</v>
      </c>
      <c r="D3717" s="125" t="s">
        <v>8475</v>
      </c>
    </row>
    <row r="3718" spans="1:4" ht="13.5" x14ac:dyDescent="0.25">
      <c r="A3718" s="124" t="s">
        <v>5041</v>
      </c>
      <c r="B3718" s="124" t="s">
        <v>14867</v>
      </c>
      <c r="C3718" s="124" t="s">
        <v>9358</v>
      </c>
      <c r="D3718" s="125" t="s">
        <v>1336</v>
      </c>
    </row>
    <row r="3719" spans="1:4" ht="13.5" x14ac:dyDescent="0.25">
      <c r="A3719" s="124" t="s">
        <v>5043</v>
      </c>
      <c r="B3719" s="124" t="s">
        <v>14868</v>
      </c>
      <c r="C3719" s="124" t="s">
        <v>9358</v>
      </c>
      <c r="D3719" s="125" t="s">
        <v>14869</v>
      </c>
    </row>
    <row r="3720" spans="1:4" ht="13.5" x14ac:dyDescent="0.25">
      <c r="A3720" s="124" t="s">
        <v>5045</v>
      </c>
      <c r="B3720" s="124" t="s">
        <v>14870</v>
      </c>
      <c r="C3720" s="124" t="s">
        <v>9358</v>
      </c>
      <c r="D3720" s="125" t="s">
        <v>14871</v>
      </c>
    </row>
    <row r="3721" spans="1:4" ht="13.5" x14ac:dyDescent="0.25">
      <c r="A3721" s="124" t="s">
        <v>5047</v>
      </c>
      <c r="B3721" s="124" t="s">
        <v>14872</v>
      </c>
      <c r="C3721" s="124" t="s">
        <v>9358</v>
      </c>
      <c r="D3721" s="125" t="s">
        <v>14873</v>
      </c>
    </row>
    <row r="3722" spans="1:4" ht="13.5" x14ac:dyDescent="0.25">
      <c r="A3722" s="124" t="s">
        <v>5049</v>
      </c>
      <c r="B3722" s="124" t="s">
        <v>14874</v>
      </c>
      <c r="C3722" s="124" t="s">
        <v>9358</v>
      </c>
      <c r="D3722" s="125" t="s">
        <v>6487</v>
      </c>
    </row>
    <row r="3723" spans="1:4" ht="13.5" x14ac:dyDescent="0.25">
      <c r="A3723" s="124" t="s">
        <v>5051</v>
      </c>
      <c r="B3723" s="124" t="s">
        <v>14875</v>
      </c>
      <c r="C3723" s="124" t="s">
        <v>9358</v>
      </c>
      <c r="D3723" s="125" t="s">
        <v>8659</v>
      </c>
    </row>
    <row r="3724" spans="1:4" ht="13.5" x14ac:dyDescent="0.25">
      <c r="A3724" s="124" t="s">
        <v>5053</v>
      </c>
      <c r="B3724" s="124" t="s">
        <v>14876</v>
      </c>
      <c r="C3724" s="124" t="s">
        <v>9358</v>
      </c>
      <c r="D3724" s="125" t="s">
        <v>14877</v>
      </c>
    </row>
    <row r="3725" spans="1:4" ht="13.5" x14ac:dyDescent="0.25">
      <c r="A3725" s="124" t="s">
        <v>5054</v>
      </c>
      <c r="B3725" s="124" t="s">
        <v>14878</v>
      </c>
      <c r="C3725" s="124" t="s">
        <v>9358</v>
      </c>
      <c r="D3725" s="125" t="s">
        <v>14879</v>
      </c>
    </row>
    <row r="3726" spans="1:4" ht="13.5" x14ac:dyDescent="0.25">
      <c r="A3726" s="124" t="s">
        <v>5055</v>
      </c>
      <c r="B3726" s="124" t="s">
        <v>14880</v>
      </c>
      <c r="C3726" s="124" t="s">
        <v>9358</v>
      </c>
      <c r="D3726" s="125" t="s">
        <v>14881</v>
      </c>
    </row>
    <row r="3727" spans="1:4" ht="13.5" x14ac:dyDescent="0.25">
      <c r="A3727" s="124" t="s">
        <v>5056</v>
      </c>
      <c r="B3727" s="124" t="s">
        <v>14882</v>
      </c>
      <c r="C3727" s="124" t="s">
        <v>9358</v>
      </c>
      <c r="D3727" s="125" t="s">
        <v>14883</v>
      </c>
    </row>
    <row r="3728" spans="1:4" ht="13.5" x14ac:dyDescent="0.25">
      <c r="A3728" s="124" t="s">
        <v>5057</v>
      </c>
      <c r="B3728" s="124" t="s">
        <v>14884</v>
      </c>
      <c r="C3728" s="124" t="s">
        <v>9358</v>
      </c>
      <c r="D3728" s="125" t="s">
        <v>4968</v>
      </c>
    </row>
    <row r="3729" spans="1:4" ht="13.5" x14ac:dyDescent="0.25">
      <c r="A3729" s="124" t="s">
        <v>5058</v>
      </c>
      <c r="B3729" s="124" t="s">
        <v>14885</v>
      </c>
      <c r="C3729" s="124" t="s">
        <v>9358</v>
      </c>
      <c r="D3729" s="125" t="s">
        <v>14886</v>
      </c>
    </row>
    <row r="3730" spans="1:4" ht="13.5" x14ac:dyDescent="0.25">
      <c r="A3730" s="124" t="s">
        <v>5060</v>
      </c>
      <c r="B3730" s="124" t="s">
        <v>14887</v>
      </c>
      <c r="C3730" s="124" t="s">
        <v>9358</v>
      </c>
      <c r="D3730" s="125" t="s">
        <v>14888</v>
      </c>
    </row>
    <row r="3731" spans="1:4" ht="13.5" x14ac:dyDescent="0.25">
      <c r="A3731" s="124" t="s">
        <v>5061</v>
      </c>
      <c r="B3731" s="124" t="s">
        <v>14889</v>
      </c>
      <c r="C3731" s="124" t="s">
        <v>9358</v>
      </c>
      <c r="D3731" s="125" t="s">
        <v>4915</v>
      </c>
    </row>
    <row r="3732" spans="1:4" ht="13.5" x14ac:dyDescent="0.25">
      <c r="A3732" s="124" t="s">
        <v>5063</v>
      </c>
      <c r="B3732" s="124" t="s">
        <v>14890</v>
      </c>
      <c r="C3732" s="124" t="s">
        <v>9358</v>
      </c>
      <c r="D3732" s="125" t="s">
        <v>1965</v>
      </c>
    </row>
    <row r="3733" spans="1:4" ht="13.5" x14ac:dyDescent="0.25">
      <c r="A3733" s="124" t="s">
        <v>5064</v>
      </c>
      <c r="B3733" s="124" t="s">
        <v>14891</v>
      </c>
      <c r="C3733" s="124" t="s">
        <v>9358</v>
      </c>
      <c r="D3733" s="125" t="s">
        <v>14892</v>
      </c>
    </row>
    <row r="3734" spans="1:4" ht="13.5" x14ac:dyDescent="0.25">
      <c r="A3734" s="124" t="s">
        <v>5065</v>
      </c>
      <c r="B3734" s="124" t="s">
        <v>14893</v>
      </c>
      <c r="C3734" s="124" t="s">
        <v>9358</v>
      </c>
      <c r="D3734" s="125" t="s">
        <v>14894</v>
      </c>
    </row>
    <row r="3735" spans="1:4" ht="13.5" x14ac:dyDescent="0.25">
      <c r="A3735" s="124" t="s">
        <v>5066</v>
      </c>
      <c r="B3735" s="124" t="s">
        <v>14895</v>
      </c>
      <c r="C3735" s="124" t="s">
        <v>9358</v>
      </c>
      <c r="D3735" s="125" t="s">
        <v>6285</v>
      </c>
    </row>
    <row r="3736" spans="1:4" ht="13.5" x14ac:dyDescent="0.25">
      <c r="A3736" s="124" t="s">
        <v>5068</v>
      </c>
      <c r="B3736" s="124" t="s">
        <v>14896</v>
      </c>
      <c r="C3736" s="124" t="s">
        <v>9358</v>
      </c>
      <c r="D3736" s="125" t="s">
        <v>471</v>
      </c>
    </row>
    <row r="3737" spans="1:4" ht="13.5" x14ac:dyDescent="0.25">
      <c r="A3737" s="124" t="s">
        <v>5069</v>
      </c>
      <c r="B3737" s="124" t="s">
        <v>14897</v>
      </c>
      <c r="C3737" s="124" t="s">
        <v>9358</v>
      </c>
      <c r="D3737" s="125" t="s">
        <v>8366</v>
      </c>
    </row>
    <row r="3738" spans="1:4" ht="13.5" x14ac:dyDescent="0.25">
      <c r="A3738" s="124" t="s">
        <v>5071</v>
      </c>
      <c r="B3738" s="124" t="s">
        <v>14898</v>
      </c>
      <c r="C3738" s="124" t="s">
        <v>9358</v>
      </c>
      <c r="D3738" s="125" t="s">
        <v>490</v>
      </c>
    </row>
    <row r="3739" spans="1:4" ht="13.5" x14ac:dyDescent="0.25">
      <c r="A3739" s="124" t="s">
        <v>5072</v>
      </c>
      <c r="B3739" s="124" t="s">
        <v>14899</v>
      </c>
      <c r="C3739" s="124" t="s">
        <v>9358</v>
      </c>
      <c r="D3739" s="125" t="s">
        <v>2902</v>
      </c>
    </row>
    <row r="3740" spans="1:4" ht="13.5" x14ac:dyDescent="0.25">
      <c r="A3740" s="124" t="s">
        <v>5073</v>
      </c>
      <c r="B3740" s="124" t="s">
        <v>14900</v>
      </c>
      <c r="C3740" s="124" t="s">
        <v>9358</v>
      </c>
      <c r="D3740" s="125" t="s">
        <v>8292</v>
      </c>
    </row>
    <row r="3741" spans="1:4" ht="13.5" x14ac:dyDescent="0.25">
      <c r="A3741" s="124" t="s">
        <v>5074</v>
      </c>
      <c r="B3741" s="124" t="s">
        <v>14901</v>
      </c>
      <c r="C3741" s="124" t="s">
        <v>9358</v>
      </c>
      <c r="D3741" s="125" t="s">
        <v>3576</v>
      </c>
    </row>
    <row r="3742" spans="1:4" ht="13.5" x14ac:dyDescent="0.25">
      <c r="A3742" s="124" t="s">
        <v>5075</v>
      </c>
      <c r="B3742" s="124" t="s">
        <v>14902</v>
      </c>
      <c r="C3742" s="124" t="s">
        <v>9358</v>
      </c>
      <c r="D3742" s="125" t="s">
        <v>1880</v>
      </c>
    </row>
    <row r="3743" spans="1:4" ht="13.5" x14ac:dyDescent="0.25">
      <c r="A3743" s="124" t="s">
        <v>5077</v>
      </c>
      <c r="B3743" s="124" t="s">
        <v>14903</v>
      </c>
      <c r="C3743" s="124" t="s">
        <v>9358</v>
      </c>
      <c r="D3743" s="125" t="s">
        <v>1303</v>
      </c>
    </row>
    <row r="3744" spans="1:4" ht="13.5" x14ac:dyDescent="0.25">
      <c r="A3744" s="124" t="s">
        <v>5078</v>
      </c>
      <c r="B3744" s="124" t="s">
        <v>14904</v>
      </c>
      <c r="C3744" s="124" t="s">
        <v>9358</v>
      </c>
      <c r="D3744" s="125" t="s">
        <v>3127</v>
      </c>
    </row>
    <row r="3745" spans="1:4" ht="13.5" x14ac:dyDescent="0.25">
      <c r="A3745" s="124" t="s">
        <v>5079</v>
      </c>
      <c r="B3745" s="124" t="s">
        <v>14905</v>
      </c>
      <c r="C3745" s="124" t="s">
        <v>9358</v>
      </c>
      <c r="D3745" s="125" t="s">
        <v>3135</v>
      </c>
    </row>
    <row r="3746" spans="1:4" ht="13.5" x14ac:dyDescent="0.25">
      <c r="A3746" s="124" t="s">
        <v>5081</v>
      </c>
      <c r="B3746" s="124" t="s">
        <v>14906</v>
      </c>
      <c r="C3746" s="124" t="s">
        <v>9358</v>
      </c>
      <c r="D3746" s="125" t="s">
        <v>14907</v>
      </c>
    </row>
    <row r="3747" spans="1:4" ht="13.5" x14ac:dyDescent="0.25">
      <c r="A3747" s="124" t="s">
        <v>5082</v>
      </c>
      <c r="B3747" s="124" t="s">
        <v>14908</v>
      </c>
      <c r="C3747" s="124" t="s">
        <v>9358</v>
      </c>
      <c r="D3747" s="125" t="s">
        <v>9269</v>
      </c>
    </row>
    <row r="3748" spans="1:4" ht="13.5" x14ac:dyDescent="0.25">
      <c r="A3748" s="124" t="s">
        <v>5084</v>
      </c>
      <c r="B3748" s="124" t="s">
        <v>14909</v>
      </c>
      <c r="C3748" s="124" t="s">
        <v>9358</v>
      </c>
      <c r="D3748" s="125" t="s">
        <v>14910</v>
      </c>
    </row>
    <row r="3749" spans="1:4" ht="13.5" x14ac:dyDescent="0.25">
      <c r="A3749" s="124" t="s">
        <v>5085</v>
      </c>
      <c r="B3749" s="124" t="s">
        <v>14911</v>
      </c>
      <c r="C3749" s="124" t="s">
        <v>9358</v>
      </c>
      <c r="D3749" s="125" t="s">
        <v>14912</v>
      </c>
    </row>
    <row r="3750" spans="1:4" ht="13.5" x14ac:dyDescent="0.25">
      <c r="A3750" s="124" t="s">
        <v>5086</v>
      </c>
      <c r="B3750" s="124" t="s">
        <v>14913</v>
      </c>
      <c r="C3750" s="124" t="s">
        <v>9358</v>
      </c>
      <c r="D3750" s="125" t="s">
        <v>14914</v>
      </c>
    </row>
    <row r="3751" spans="1:4" ht="13.5" x14ac:dyDescent="0.25">
      <c r="A3751" s="124" t="s">
        <v>5088</v>
      </c>
      <c r="B3751" s="124" t="s">
        <v>14915</v>
      </c>
      <c r="C3751" s="124" t="s">
        <v>9358</v>
      </c>
      <c r="D3751" s="125" t="s">
        <v>3401</v>
      </c>
    </row>
    <row r="3752" spans="1:4" ht="13.5" x14ac:dyDescent="0.25">
      <c r="A3752" s="124" t="s">
        <v>5089</v>
      </c>
      <c r="B3752" s="124" t="s">
        <v>14916</v>
      </c>
      <c r="C3752" s="124" t="s">
        <v>9358</v>
      </c>
      <c r="D3752" s="125" t="s">
        <v>5494</v>
      </c>
    </row>
    <row r="3753" spans="1:4" ht="13.5" x14ac:dyDescent="0.25">
      <c r="A3753" s="124" t="s">
        <v>5090</v>
      </c>
      <c r="B3753" s="124" t="s">
        <v>14917</v>
      </c>
      <c r="C3753" s="124" t="s">
        <v>9358</v>
      </c>
      <c r="D3753" s="125" t="s">
        <v>12606</v>
      </c>
    </row>
    <row r="3754" spans="1:4" ht="13.5" x14ac:dyDescent="0.25">
      <c r="A3754" s="124" t="s">
        <v>5092</v>
      </c>
      <c r="B3754" s="124" t="s">
        <v>14918</v>
      </c>
      <c r="C3754" s="124" t="s">
        <v>9358</v>
      </c>
      <c r="D3754" s="125" t="s">
        <v>8603</v>
      </c>
    </row>
    <row r="3755" spans="1:4" ht="13.5" x14ac:dyDescent="0.25">
      <c r="A3755" s="124" t="s">
        <v>5093</v>
      </c>
      <c r="B3755" s="124" t="s">
        <v>14919</v>
      </c>
      <c r="C3755" s="124" t="s">
        <v>9358</v>
      </c>
      <c r="D3755" s="125" t="s">
        <v>14920</v>
      </c>
    </row>
    <row r="3756" spans="1:4" ht="13.5" x14ac:dyDescent="0.25">
      <c r="A3756" s="124" t="s">
        <v>5094</v>
      </c>
      <c r="B3756" s="124" t="s">
        <v>14921</v>
      </c>
      <c r="C3756" s="124" t="s">
        <v>9358</v>
      </c>
      <c r="D3756" s="125" t="s">
        <v>14922</v>
      </c>
    </row>
    <row r="3757" spans="1:4" ht="13.5" x14ac:dyDescent="0.25">
      <c r="A3757" s="124" t="s">
        <v>5096</v>
      </c>
      <c r="B3757" s="124" t="s">
        <v>14923</v>
      </c>
      <c r="C3757" s="124" t="s">
        <v>9358</v>
      </c>
      <c r="D3757" s="125" t="s">
        <v>7078</v>
      </c>
    </row>
    <row r="3758" spans="1:4" ht="13.5" x14ac:dyDescent="0.25">
      <c r="A3758" s="124" t="s">
        <v>5098</v>
      </c>
      <c r="B3758" s="124" t="s">
        <v>14924</v>
      </c>
      <c r="C3758" s="124" t="s">
        <v>9358</v>
      </c>
      <c r="D3758" s="125" t="s">
        <v>8498</v>
      </c>
    </row>
    <row r="3759" spans="1:4" ht="13.5" x14ac:dyDescent="0.25">
      <c r="A3759" s="124" t="s">
        <v>5099</v>
      </c>
      <c r="B3759" s="124" t="s">
        <v>14925</v>
      </c>
      <c r="C3759" s="124" t="s">
        <v>9358</v>
      </c>
      <c r="D3759" s="125" t="s">
        <v>14926</v>
      </c>
    </row>
    <row r="3760" spans="1:4" ht="13.5" x14ac:dyDescent="0.25">
      <c r="A3760" s="124" t="s">
        <v>5100</v>
      </c>
      <c r="B3760" s="124" t="s">
        <v>14927</v>
      </c>
      <c r="C3760" s="124" t="s">
        <v>9358</v>
      </c>
      <c r="D3760" s="125" t="s">
        <v>7976</v>
      </c>
    </row>
    <row r="3761" spans="1:4" ht="13.5" x14ac:dyDescent="0.25">
      <c r="A3761" s="124" t="s">
        <v>5101</v>
      </c>
      <c r="B3761" s="124" t="s">
        <v>14928</v>
      </c>
      <c r="C3761" s="124" t="s">
        <v>9358</v>
      </c>
      <c r="D3761" s="125" t="s">
        <v>14929</v>
      </c>
    </row>
    <row r="3762" spans="1:4" ht="13.5" x14ac:dyDescent="0.25">
      <c r="A3762" s="124" t="s">
        <v>5102</v>
      </c>
      <c r="B3762" s="124" t="s">
        <v>14930</v>
      </c>
      <c r="C3762" s="124" t="s">
        <v>9358</v>
      </c>
      <c r="D3762" s="125" t="s">
        <v>14931</v>
      </c>
    </row>
    <row r="3763" spans="1:4" ht="13.5" x14ac:dyDescent="0.25">
      <c r="A3763" s="124" t="s">
        <v>5103</v>
      </c>
      <c r="B3763" s="124" t="s">
        <v>14932</v>
      </c>
      <c r="C3763" s="124" t="s">
        <v>9358</v>
      </c>
      <c r="D3763" s="125" t="s">
        <v>371</v>
      </c>
    </row>
    <row r="3764" spans="1:4" ht="13.5" x14ac:dyDescent="0.25">
      <c r="A3764" s="124" t="s">
        <v>5104</v>
      </c>
      <c r="B3764" s="124" t="s">
        <v>14933</v>
      </c>
      <c r="C3764" s="124" t="s">
        <v>9358</v>
      </c>
      <c r="D3764" s="125" t="s">
        <v>6447</v>
      </c>
    </row>
    <row r="3765" spans="1:4" ht="13.5" x14ac:dyDescent="0.25">
      <c r="A3765" s="124" t="s">
        <v>5105</v>
      </c>
      <c r="B3765" s="124" t="s">
        <v>14934</v>
      </c>
      <c r="C3765" s="124" t="s">
        <v>9358</v>
      </c>
      <c r="D3765" s="125" t="s">
        <v>5784</v>
      </c>
    </row>
    <row r="3766" spans="1:4" ht="13.5" x14ac:dyDescent="0.25">
      <c r="A3766" s="124" t="s">
        <v>5106</v>
      </c>
      <c r="B3766" s="124" t="s">
        <v>14935</v>
      </c>
      <c r="C3766" s="124" t="s">
        <v>9358</v>
      </c>
      <c r="D3766" s="125" t="s">
        <v>3541</v>
      </c>
    </row>
    <row r="3767" spans="1:4" ht="13.5" x14ac:dyDescent="0.25">
      <c r="A3767" s="124" t="s">
        <v>5108</v>
      </c>
      <c r="B3767" s="124" t="s">
        <v>14936</v>
      </c>
      <c r="C3767" s="124" t="s">
        <v>9358</v>
      </c>
      <c r="D3767" s="125" t="s">
        <v>4663</v>
      </c>
    </row>
    <row r="3768" spans="1:4" ht="13.5" x14ac:dyDescent="0.25">
      <c r="A3768" s="124" t="s">
        <v>5110</v>
      </c>
      <c r="B3768" s="124" t="s">
        <v>14937</v>
      </c>
      <c r="C3768" s="124" t="s">
        <v>9358</v>
      </c>
      <c r="D3768" s="125" t="s">
        <v>14938</v>
      </c>
    </row>
    <row r="3769" spans="1:4" ht="13.5" x14ac:dyDescent="0.25">
      <c r="A3769" s="124" t="s">
        <v>5111</v>
      </c>
      <c r="B3769" s="124" t="s">
        <v>14939</v>
      </c>
      <c r="C3769" s="124" t="s">
        <v>9358</v>
      </c>
      <c r="D3769" s="125" t="s">
        <v>4847</v>
      </c>
    </row>
    <row r="3770" spans="1:4" ht="13.5" x14ac:dyDescent="0.25">
      <c r="A3770" s="124" t="s">
        <v>5112</v>
      </c>
      <c r="B3770" s="124" t="s">
        <v>14940</v>
      </c>
      <c r="C3770" s="124" t="s">
        <v>9358</v>
      </c>
      <c r="D3770" s="125" t="s">
        <v>14941</v>
      </c>
    </row>
    <row r="3771" spans="1:4" ht="13.5" x14ac:dyDescent="0.25">
      <c r="A3771" s="124" t="s">
        <v>5113</v>
      </c>
      <c r="B3771" s="124" t="s">
        <v>14942</v>
      </c>
      <c r="C3771" s="124" t="s">
        <v>9358</v>
      </c>
      <c r="D3771" s="125" t="s">
        <v>14943</v>
      </c>
    </row>
    <row r="3772" spans="1:4" ht="13.5" x14ac:dyDescent="0.25">
      <c r="A3772" s="124" t="s">
        <v>5114</v>
      </c>
      <c r="B3772" s="124" t="s">
        <v>14944</v>
      </c>
      <c r="C3772" s="124" t="s">
        <v>9358</v>
      </c>
      <c r="D3772" s="125" t="s">
        <v>4790</v>
      </c>
    </row>
    <row r="3773" spans="1:4" ht="13.5" x14ac:dyDescent="0.25">
      <c r="A3773" s="124" t="s">
        <v>5116</v>
      </c>
      <c r="B3773" s="124" t="s">
        <v>14945</v>
      </c>
      <c r="C3773" s="124" t="s">
        <v>9358</v>
      </c>
      <c r="D3773" s="125" t="s">
        <v>6539</v>
      </c>
    </row>
    <row r="3774" spans="1:4" ht="13.5" x14ac:dyDescent="0.25">
      <c r="A3774" s="124" t="s">
        <v>5118</v>
      </c>
      <c r="B3774" s="124" t="s">
        <v>14946</v>
      </c>
      <c r="C3774" s="124" t="s">
        <v>9358</v>
      </c>
      <c r="D3774" s="125" t="s">
        <v>9730</v>
      </c>
    </row>
    <row r="3775" spans="1:4" ht="13.5" x14ac:dyDescent="0.25">
      <c r="A3775" s="124" t="s">
        <v>5119</v>
      </c>
      <c r="B3775" s="124" t="s">
        <v>14947</v>
      </c>
      <c r="C3775" s="124" t="s">
        <v>9358</v>
      </c>
      <c r="D3775" s="125" t="s">
        <v>8494</v>
      </c>
    </row>
    <row r="3776" spans="1:4" ht="13.5" x14ac:dyDescent="0.25">
      <c r="A3776" s="124" t="s">
        <v>5120</v>
      </c>
      <c r="B3776" s="124" t="s">
        <v>14948</v>
      </c>
      <c r="C3776" s="124" t="s">
        <v>9358</v>
      </c>
      <c r="D3776" s="125" t="s">
        <v>5115</v>
      </c>
    </row>
    <row r="3777" spans="1:4" ht="13.5" x14ac:dyDescent="0.25">
      <c r="A3777" s="124" t="s">
        <v>5121</v>
      </c>
      <c r="B3777" s="124" t="s">
        <v>14949</v>
      </c>
      <c r="C3777" s="124" t="s">
        <v>9358</v>
      </c>
      <c r="D3777" s="125" t="s">
        <v>8888</v>
      </c>
    </row>
    <row r="3778" spans="1:4" ht="13.5" x14ac:dyDescent="0.25">
      <c r="A3778" s="124" t="s">
        <v>5123</v>
      </c>
      <c r="B3778" s="124" t="s">
        <v>14950</v>
      </c>
      <c r="C3778" s="124" t="s">
        <v>9358</v>
      </c>
      <c r="D3778" s="125" t="s">
        <v>8288</v>
      </c>
    </row>
    <row r="3779" spans="1:4" ht="13.5" x14ac:dyDescent="0.25">
      <c r="A3779" s="124" t="s">
        <v>5124</v>
      </c>
      <c r="B3779" s="124" t="s">
        <v>14951</v>
      </c>
      <c r="C3779" s="124" t="s">
        <v>9358</v>
      </c>
      <c r="D3779" s="125" t="s">
        <v>8704</v>
      </c>
    </row>
    <row r="3780" spans="1:4" ht="13.5" x14ac:dyDescent="0.25">
      <c r="A3780" s="124" t="s">
        <v>5126</v>
      </c>
      <c r="B3780" s="124" t="s">
        <v>14952</v>
      </c>
      <c r="C3780" s="124" t="s">
        <v>9358</v>
      </c>
      <c r="D3780" s="125" t="s">
        <v>3344</v>
      </c>
    </row>
    <row r="3781" spans="1:4" ht="13.5" x14ac:dyDescent="0.25">
      <c r="A3781" s="124" t="s">
        <v>5128</v>
      </c>
      <c r="B3781" s="124" t="s">
        <v>14953</v>
      </c>
      <c r="C3781" s="124" t="s">
        <v>9358</v>
      </c>
      <c r="D3781" s="125" t="s">
        <v>14954</v>
      </c>
    </row>
    <row r="3782" spans="1:4" ht="13.5" x14ac:dyDescent="0.25">
      <c r="A3782" s="124" t="s">
        <v>5129</v>
      </c>
      <c r="B3782" s="124" t="s">
        <v>14955</v>
      </c>
      <c r="C3782" s="124" t="s">
        <v>9358</v>
      </c>
      <c r="D3782" s="125" t="s">
        <v>7567</v>
      </c>
    </row>
    <row r="3783" spans="1:4" ht="13.5" x14ac:dyDescent="0.25">
      <c r="A3783" s="124" t="s">
        <v>5130</v>
      </c>
      <c r="B3783" s="124" t="s">
        <v>14956</v>
      </c>
      <c r="C3783" s="124" t="s">
        <v>9358</v>
      </c>
      <c r="D3783" s="125" t="s">
        <v>14957</v>
      </c>
    </row>
    <row r="3784" spans="1:4" ht="13.5" x14ac:dyDescent="0.25">
      <c r="A3784" s="124" t="s">
        <v>5132</v>
      </c>
      <c r="B3784" s="124" t="s">
        <v>14958</v>
      </c>
      <c r="C3784" s="124" t="s">
        <v>9358</v>
      </c>
      <c r="D3784" s="125" t="s">
        <v>14959</v>
      </c>
    </row>
    <row r="3785" spans="1:4" ht="13.5" x14ac:dyDescent="0.25">
      <c r="A3785" s="124" t="s">
        <v>5133</v>
      </c>
      <c r="B3785" s="124" t="s">
        <v>14960</v>
      </c>
      <c r="C3785" s="124" t="s">
        <v>9358</v>
      </c>
      <c r="D3785" s="125" t="s">
        <v>991</v>
      </c>
    </row>
    <row r="3786" spans="1:4" ht="13.5" x14ac:dyDescent="0.25">
      <c r="A3786" s="124" t="s">
        <v>5134</v>
      </c>
      <c r="B3786" s="124" t="s">
        <v>14961</v>
      </c>
      <c r="C3786" s="124" t="s">
        <v>9358</v>
      </c>
      <c r="D3786" s="125" t="s">
        <v>14962</v>
      </c>
    </row>
    <row r="3787" spans="1:4" ht="13.5" x14ac:dyDescent="0.25">
      <c r="A3787" s="124" t="s">
        <v>5135</v>
      </c>
      <c r="B3787" s="124" t="s">
        <v>14963</v>
      </c>
      <c r="C3787" s="124" t="s">
        <v>9358</v>
      </c>
      <c r="D3787" s="125" t="s">
        <v>14964</v>
      </c>
    </row>
    <row r="3788" spans="1:4" ht="13.5" x14ac:dyDescent="0.25">
      <c r="A3788" s="124" t="s">
        <v>5137</v>
      </c>
      <c r="B3788" s="124" t="s">
        <v>14965</v>
      </c>
      <c r="C3788" s="124" t="s">
        <v>9358</v>
      </c>
      <c r="D3788" s="125" t="s">
        <v>14966</v>
      </c>
    </row>
    <row r="3789" spans="1:4" ht="13.5" x14ac:dyDescent="0.25">
      <c r="A3789" s="124" t="s">
        <v>5138</v>
      </c>
      <c r="B3789" s="124" t="s">
        <v>14967</v>
      </c>
      <c r="C3789" s="124" t="s">
        <v>9358</v>
      </c>
      <c r="D3789" s="125" t="s">
        <v>14968</v>
      </c>
    </row>
    <row r="3790" spans="1:4" ht="13.5" x14ac:dyDescent="0.25">
      <c r="A3790" s="124" t="s">
        <v>5139</v>
      </c>
      <c r="B3790" s="124" t="s">
        <v>14969</v>
      </c>
      <c r="C3790" s="124" t="s">
        <v>9358</v>
      </c>
      <c r="D3790" s="125" t="s">
        <v>14970</v>
      </c>
    </row>
    <row r="3791" spans="1:4" ht="13.5" x14ac:dyDescent="0.25">
      <c r="A3791" s="124" t="s">
        <v>5140</v>
      </c>
      <c r="B3791" s="124" t="s">
        <v>14971</v>
      </c>
      <c r="C3791" s="124" t="s">
        <v>9358</v>
      </c>
      <c r="D3791" s="125" t="s">
        <v>14972</v>
      </c>
    </row>
    <row r="3792" spans="1:4" ht="13.5" x14ac:dyDescent="0.25">
      <c r="A3792" s="124" t="s">
        <v>5141</v>
      </c>
      <c r="B3792" s="124" t="s">
        <v>14973</v>
      </c>
      <c r="C3792" s="124" t="s">
        <v>9358</v>
      </c>
      <c r="D3792" s="125" t="s">
        <v>14974</v>
      </c>
    </row>
    <row r="3793" spans="1:4" ht="13.5" x14ac:dyDescent="0.25">
      <c r="A3793" s="124" t="s">
        <v>5142</v>
      </c>
      <c r="B3793" s="124" t="s">
        <v>14975</v>
      </c>
      <c r="C3793" s="124" t="s">
        <v>9358</v>
      </c>
      <c r="D3793" s="125" t="s">
        <v>14976</v>
      </c>
    </row>
    <row r="3794" spans="1:4" ht="13.5" x14ac:dyDescent="0.25">
      <c r="A3794" s="124" t="s">
        <v>5143</v>
      </c>
      <c r="B3794" s="124" t="s">
        <v>14977</v>
      </c>
      <c r="C3794" s="124" t="s">
        <v>9358</v>
      </c>
      <c r="D3794" s="125" t="s">
        <v>14978</v>
      </c>
    </row>
    <row r="3795" spans="1:4" ht="13.5" x14ac:dyDescent="0.25">
      <c r="A3795" s="124" t="s">
        <v>5144</v>
      </c>
      <c r="B3795" s="124" t="s">
        <v>14979</v>
      </c>
      <c r="C3795" s="124" t="s">
        <v>9358</v>
      </c>
      <c r="D3795" s="125" t="s">
        <v>14980</v>
      </c>
    </row>
    <row r="3796" spans="1:4" ht="13.5" x14ac:dyDescent="0.25">
      <c r="A3796" s="124" t="s">
        <v>5145</v>
      </c>
      <c r="B3796" s="124" t="s">
        <v>14981</v>
      </c>
      <c r="C3796" s="124" t="s">
        <v>9358</v>
      </c>
      <c r="D3796" s="125" t="s">
        <v>7531</v>
      </c>
    </row>
    <row r="3797" spans="1:4" ht="13.5" x14ac:dyDescent="0.25">
      <c r="A3797" s="124" t="s">
        <v>5147</v>
      </c>
      <c r="B3797" s="124" t="s">
        <v>14982</v>
      </c>
      <c r="C3797" s="124" t="s">
        <v>9358</v>
      </c>
      <c r="D3797" s="125" t="s">
        <v>4310</v>
      </c>
    </row>
    <row r="3798" spans="1:4" ht="13.5" x14ac:dyDescent="0.25">
      <c r="A3798" s="124" t="s">
        <v>5148</v>
      </c>
      <c r="B3798" s="124" t="s">
        <v>14983</v>
      </c>
      <c r="C3798" s="124" t="s">
        <v>9358</v>
      </c>
      <c r="D3798" s="125" t="s">
        <v>2306</v>
      </c>
    </row>
    <row r="3799" spans="1:4" ht="13.5" x14ac:dyDescent="0.25">
      <c r="A3799" s="124" t="s">
        <v>5149</v>
      </c>
      <c r="B3799" s="124" t="s">
        <v>14984</v>
      </c>
      <c r="C3799" s="124" t="s">
        <v>9358</v>
      </c>
      <c r="D3799" s="125" t="s">
        <v>3256</v>
      </c>
    </row>
    <row r="3800" spans="1:4" ht="13.5" x14ac:dyDescent="0.25">
      <c r="A3800" s="124" t="s">
        <v>5151</v>
      </c>
      <c r="B3800" s="124" t="s">
        <v>14985</v>
      </c>
      <c r="C3800" s="124" t="s">
        <v>9358</v>
      </c>
      <c r="D3800" s="125" t="s">
        <v>5928</v>
      </c>
    </row>
    <row r="3801" spans="1:4" ht="13.5" x14ac:dyDescent="0.25">
      <c r="A3801" s="124" t="s">
        <v>5152</v>
      </c>
      <c r="B3801" s="124" t="s">
        <v>14986</v>
      </c>
      <c r="C3801" s="124" t="s">
        <v>9358</v>
      </c>
      <c r="D3801" s="125" t="s">
        <v>1420</v>
      </c>
    </row>
    <row r="3802" spans="1:4" ht="13.5" x14ac:dyDescent="0.25">
      <c r="A3802" s="124" t="s">
        <v>5153</v>
      </c>
      <c r="B3802" s="124" t="s">
        <v>14987</v>
      </c>
      <c r="C3802" s="124" t="s">
        <v>9358</v>
      </c>
      <c r="D3802" s="125" t="s">
        <v>14988</v>
      </c>
    </row>
    <row r="3803" spans="1:4" ht="13.5" x14ac:dyDescent="0.25">
      <c r="A3803" s="124" t="s">
        <v>5155</v>
      </c>
      <c r="B3803" s="124" t="s">
        <v>14989</v>
      </c>
      <c r="C3803" s="124" t="s">
        <v>9358</v>
      </c>
      <c r="D3803" s="125" t="s">
        <v>14990</v>
      </c>
    </row>
    <row r="3804" spans="1:4" ht="13.5" x14ac:dyDescent="0.25">
      <c r="A3804" s="124" t="s">
        <v>5156</v>
      </c>
      <c r="B3804" s="124" t="s">
        <v>14991</v>
      </c>
      <c r="C3804" s="124" t="s">
        <v>9358</v>
      </c>
      <c r="D3804" s="125" t="s">
        <v>14992</v>
      </c>
    </row>
    <row r="3805" spans="1:4" ht="13.5" x14ac:dyDescent="0.25">
      <c r="A3805" s="124" t="s">
        <v>5157</v>
      </c>
      <c r="B3805" s="124" t="s">
        <v>14993</v>
      </c>
      <c r="C3805" s="124" t="s">
        <v>9358</v>
      </c>
      <c r="D3805" s="125" t="s">
        <v>14994</v>
      </c>
    </row>
    <row r="3806" spans="1:4" ht="13.5" x14ac:dyDescent="0.25">
      <c r="A3806" s="124" t="s">
        <v>5158</v>
      </c>
      <c r="B3806" s="124" t="s">
        <v>14995</v>
      </c>
      <c r="C3806" s="124" t="s">
        <v>9358</v>
      </c>
      <c r="D3806" s="125" t="s">
        <v>14996</v>
      </c>
    </row>
    <row r="3807" spans="1:4" ht="13.5" x14ac:dyDescent="0.25">
      <c r="A3807" s="124" t="s">
        <v>5159</v>
      </c>
      <c r="B3807" s="124" t="s">
        <v>14997</v>
      </c>
      <c r="C3807" s="124" t="s">
        <v>9358</v>
      </c>
      <c r="D3807" s="125" t="s">
        <v>14998</v>
      </c>
    </row>
    <row r="3808" spans="1:4" ht="13.5" x14ac:dyDescent="0.25">
      <c r="A3808" s="124" t="s">
        <v>5160</v>
      </c>
      <c r="B3808" s="124" t="s">
        <v>14999</v>
      </c>
      <c r="C3808" s="124" t="s">
        <v>9358</v>
      </c>
      <c r="D3808" s="125" t="s">
        <v>15000</v>
      </c>
    </row>
    <row r="3809" spans="1:4" ht="13.5" x14ac:dyDescent="0.25">
      <c r="A3809" s="124" t="s">
        <v>5162</v>
      </c>
      <c r="B3809" s="124" t="s">
        <v>15001</v>
      </c>
      <c r="C3809" s="124" t="s">
        <v>9358</v>
      </c>
      <c r="D3809" s="125" t="s">
        <v>10894</v>
      </c>
    </row>
    <row r="3810" spans="1:4" ht="13.5" x14ac:dyDescent="0.25">
      <c r="A3810" s="124" t="s">
        <v>5163</v>
      </c>
      <c r="B3810" s="124" t="s">
        <v>15002</v>
      </c>
      <c r="C3810" s="124" t="s">
        <v>9358</v>
      </c>
      <c r="D3810" s="125" t="s">
        <v>15003</v>
      </c>
    </row>
    <row r="3811" spans="1:4" ht="13.5" x14ac:dyDescent="0.25">
      <c r="A3811" s="124" t="s">
        <v>5165</v>
      </c>
      <c r="B3811" s="124" t="s">
        <v>15004</v>
      </c>
      <c r="C3811" s="124" t="s">
        <v>9358</v>
      </c>
      <c r="D3811" s="125" t="s">
        <v>8725</v>
      </c>
    </row>
    <row r="3812" spans="1:4" ht="13.5" x14ac:dyDescent="0.25">
      <c r="A3812" s="124" t="s">
        <v>5166</v>
      </c>
      <c r="B3812" s="124" t="s">
        <v>15005</v>
      </c>
      <c r="C3812" s="124" t="s">
        <v>9358</v>
      </c>
      <c r="D3812" s="125" t="s">
        <v>2774</v>
      </c>
    </row>
    <row r="3813" spans="1:4" ht="13.5" x14ac:dyDescent="0.25">
      <c r="A3813" s="124" t="s">
        <v>5168</v>
      </c>
      <c r="B3813" s="124" t="s">
        <v>15006</v>
      </c>
      <c r="C3813" s="124" t="s">
        <v>9358</v>
      </c>
      <c r="D3813" s="125" t="s">
        <v>15007</v>
      </c>
    </row>
    <row r="3814" spans="1:4" ht="13.5" x14ac:dyDescent="0.25">
      <c r="A3814" s="124" t="s">
        <v>5169</v>
      </c>
      <c r="B3814" s="124" t="s">
        <v>15008</v>
      </c>
      <c r="C3814" s="124" t="s">
        <v>9358</v>
      </c>
      <c r="D3814" s="125" t="s">
        <v>7133</v>
      </c>
    </row>
    <row r="3815" spans="1:4" ht="13.5" x14ac:dyDescent="0.25">
      <c r="A3815" s="124" t="s">
        <v>5170</v>
      </c>
      <c r="B3815" s="124" t="s">
        <v>15009</v>
      </c>
      <c r="C3815" s="124" t="s">
        <v>9358</v>
      </c>
      <c r="D3815" s="125" t="s">
        <v>15010</v>
      </c>
    </row>
    <row r="3816" spans="1:4" ht="13.5" x14ac:dyDescent="0.25">
      <c r="A3816" s="124" t="s">
        <v>5171</v>
      </c>
      <c r="B3816" s="124" t="s">
        <v>15011</v>
      </c>
      <c r="C3816" s="124" t="s">
        <v>9358</v>
      </c>
      <c r="D3816" s="125" t="s">
        <v>15012</v>
      </c>
    </row>
    <row r="3817" spans="1:4" ht="13.5" x14ac:dyDescent="0.25">
      <c r="A3817" s="124" t="s">
        <v>5172</v>
      </c>
      <c r="B3817" s="124" t="s">
        <v>15013</v>
      </c>
      <c r="C3817" s="124" t="s">
        <v>9358</v>
      </c>
      <c r="D3817" s="125" t="s">
        <v>8600</v>
      </c>
    </row>
    <row r="3818" spans="1:4" ht="13.5" x14ac:dyDescent="0.25">
      <c r="A3818" s="124" t="s">
        <v>5174</v>
      </c>
      <c r="B3818" s="124" t="s">
        <v>15014</v>
      </c>
      <c r="C3818" s="124" t="s">
        <v>9358</v>
      </c>
      <c r="D3818" s="125" t="s">
        <v>15015</v>
      </c>
    </row>
    <row r="3819" spans="1:4" ht="13.5" x14ac:dyDescent="0.25">
      <c r="A3819" s="124" t="s">
        <v>5176</v>
      </c>
      <c r="B3819" s="124" t="s">
        <v>15016</v>
      </c>
      <c r="C3819" s="124" t="s">
        <v>9358</v>
      </c>
      <c r="D3819" s="125" t="s">
        <v>15017</v>
      </c>
    </row>
    <row r="3820" spans="1:4" ht="13.5" x14ac:dyDescent="0.25">
      <c r="A3820" s="124" t="s">
        <v>5177</v>
      </c>
      <c r="B3820" s="124" t="s">
        <v>15018</v>
      </c>
      <c r="C3820" s="124" t="s">
        <v>9358</v>
      </c>
      <c r="D3820" s="125" t="s">
        <v>15019</v>
      </c>
    </row>
    <row r="3821" spans="1:4" ht="13.5" x14ac:dyDescent="0.25">
      <c r="A3821" s="124" t="s">
        <v>5178</v>
      </c>
      <c r="B3821" s="124" t="s">
        <v>15020</v>
      </c>
      <c r="C3821" s="124" t="s">
        <v>9358</v>
      </c>
      <c r="D3821" s="125" t="s">
        <v>15021</v>
      </c>
    </row>
    <row r="3822" spans="1:4" ht="13.5" x14ac:dyDescent="0.25">
      <c r="A3822" s="124" t="s">
        <v>5180</v>
      </c>
      <c r="B3822" s="124" t="s">
        <v>15022</v>
      </c>
      <c r="C3822" s="124" t="s">
        <v>9358</v>
      </c>
      <c r="D3822" s="125" t="s">
        <v>15023</v>
      </c>
    </row>
    <row r="3823" spans="1:4" ht="13.5" x14ac:dyDescent="0.25">
      <c r="A3823" s="124" t="s">
        <v>5181</v>
      </c>
      <c r="B3823" s="124" t="s">
        <v>15024</v>
      </c>
      <c r="C3823" s="124" t="s">
        <v>9358</v>
      </c>
      <c r="D3823" s="125" t="s">
        <v>15025</v>
      </c>
    </row>
    <row r="3824" spans="1:4" ht="13.5" x14ac:dyDescent="0.25">
      <c r="A3824" s="124" t="s">
        <v>5183</v>
      </c>
      <c r="B3824" s="124" t="s">
        <v>15026</v>
      </c>
      <c r="C3824" s="124" t="s">
        <v>9358</v>
      </c>
      <c r="D3824" s="125" t="s">
        <v>15027</v>
      </c>
    </row>
    <row r="3825" spans="1:4" ht="13.5" x14ac:dyDescent="0.25">
      <c r="A3825" s="124" t="s">
        <v>5184</v>
      </c>
      <c r="B3825" s="124" t="s">
        <v>15028</v>
      </c>
      <c r="C3825" s="124" t="s">
        <v>9358</v>
      </c>
      <c r="D3825" s="125" t="s">
        <v>15029</v>
      </c>
    </row>
    <row r="3826" spans="1:4" ht="13.5" x14ac:dyDescent="0.25">
      <c r="A3826" s="124" t="s">
        <v>5185</v>
      </c>
      <c r="B3826" s="124" t="s">
        <v>15030</v>
      </c>
      <c r="C3826" s="124" t="s">
        <v>9358</v>
      </c>
      <c r="D3826" s="125" t="s">
        <v>7427</v>
      </c>
    </row>
    <row r="3827" spans="1:4" ht="13.5" x14ac:dyDescent="0.25">
      <c r="A3827" s="124" t="s">
        <v>5187</v>
      </c>
      <c r="B3827" s="124" t="s">
        <v>15031</v>
      </c>
      <c r="C3827" s="124" t="s">
        <v>9358</v>
      </c>
      <c r="D3827" s="125" t="s">
        <v>7060</v>
      </c>
    </row>
    <row r="3828" spans="1:4" ht="13.5" x14ac:dyDescent="0.25">
      <c r="A3828" s="124" t="s">
        <v>5189</v>
      </c>
      <c r="B3828" s="124" t="s">
        <v>15032</v>
      </c>
      <c r="C3828" s="124" t="s">
        <v>9358</v>
      </c>
      <c r="D3828" s="125" t="s">
        <v>7369</v>
      </c>
    </row>
    <row r="3829" spans="1:4" ht="13.5" x14ac:dyDescent="0.25">
      <c r="A3829" s="124" t="s">
        <v>5191</v>
      </c>
      <c r="B3829" s="124" t="s">
        <v>15033</v>
      </c>
      <c r="C3829" s="124" t="s">
        <v>9358</v>
      </c>
      <c r="D3829" s="125" t="s">
        <v>5764</v>
      </c>
    </row>
    <row r="3830" spans="1:4" ht="13.5" x14ac:dyDescent="0.25">
      <c r="A3830" s="124" t="s">
        <v>5193</v>
      </c>
      <c r="B3830" s="124" t="s">
        <v>15034</v>
      </c>
      <c r="C3830" s="124" t="s">
        <v>9358</v>
      </c>
      <c r="D3830" s="125" t="s">
        <v>3265</v>
      </c>
    </row>
    <row r="3831" spans="1:4" ht="13.5" x14ac:dyDescent="0.25">
      <c r="A3831" s="124" t="s">
        <v>5195</v>
      </c>
      <c r="B3831" s="124" t="s">
        <v>15035</v>
      </c>
      <c r="C3831" s="124" t="s">
        <v>9358</v>
      </c>
      <c r="D3831" s="125" t="s">
        <v>15036</v>
      </c>
    </row>
    <row r="3832" spans="1:4" ht="13.5" x14ac:dyDescent="0.25">
      <c r="A3832" s="124" t="s">
        <v>5196</v>
      </c>
      <c r="B3832" s="124" t="s">
        <v>15037</v>
      </c>
      <c r="C3832" s="124" t="s">
        <v>9358</v>
      </c>
      <c r="D3832" s="125" t="s">
        <v>15038</v>
      </c>
    </row>
    <row r="3833" spans="1:4" ht="13.5" x14ac:dyDescent="0.25">
      <c r="A3833" s="124" t="s">
        <v>5197</v>
      </c>
      <c r="B3833" s="124" t="s">
        <v>15039</v>
      </c>
      <c r="C3833" s="124" t="s">
        <v>9358</v>
      </c>
      <c r="D3833" s="125" t="s">
        <v>15040</v>
      </c>
    </row>
    <row r="3834" spans="1:4" ht="13.5" x14ac:dyDescent="0.25">
      <c r="A3834" s="124" t="s">
        <v>5198</v>
      </c>
      <c r="B3834" s="124" t="s">
        <v>15041</v>
      </c>
      <c r="C3834" s="124" t="s">
        <v>9358</v>
      </c>
      <c r="D3834" s="125" t="s">
        <v>10376</v>
      </c>
    </row>
    <row r="3835" spans="1:4" ht="13.5" x14ac:dyDescent="0.25">
      <c r="A3835" s="124" t="s">
        <v>5200</v>
      </c>
      <c r="B3835" s="124" t="s">
        <v>15042</v>
      </c>
      <c r="C3835" s="124" t="s">
        <v>9358</v>
      </c>
      <c r="D3835" s="125" t="s">
        <v>15043</v>
      </c>
    </row>
    <row r="3836" spans="1:4" ht="13.5" x14ac:dyDescent="0.25">
      <c r="A3836" s="124" t="s">
        <v>5201</v>
      </c>
      <c r="B3836" s="124" t="s">
        <v>15044</v>
      </c>
      <c r="C3836" s="124" t="s">
        <v>9358</v>
      </c>
      <c r="D3836" s="125" t="s">
        <v>15045</v>
      </c>
    </row>
    <row r="3837" spans="1:4" ht="13.5" x14ac:dyDescent="0.25">
      <c r="A3837" s="124" t="s">
        <v>5203</v>
      </c>
      <c r="B3837" s="124" t="s">
        <v>15046</v>
      </c>
      <c r="C3837" s="124" t="s">
        <v>9358</v>
      </c>
      <c r="D3837" s="125" t="s">
        <v>15047</v>
      </c>
    </row>
    <row r="3838" spans="1:4" ht="13.5" x14ac:dyDescent="0.25">
      <c r="A3838" s="124" t="s">
        <v>5204</v>
      </c>
      <c r="B3838" s="124" t="s">
        <v>15048</v>
      </c>
      <c r="C3838" s="124" t="s">
        <v>9358</v>
      </c>
      <c r="D3838" s="125" t="s">
        <v>13008</v>
      </c>
    </row>
    <row r="3839" spans="1:4" ht="13.5" x14ac:dyDescent="0.25">
      <c r="A3839" s="124" t="s">
        <v>5205</v>
      </c>
      <c r="B3839" s="124" t="s">
        <v>15049</v>
      </c>
      <c r="C3839" s="124" t="s">
        <v>9358</v>
      </c>
      <c r="D3839" s="125" t="s">
        <v>8325</v>
      </c>
    </row>
    <row r="3840" spans="1:4" ht="13.5" x14ac:dyDescent="0.25">
      <c r="A3840" s="124" t="s">
        <v>5207</v>
      </c>
      <c r="B3840" s="124" t="s">
        <v>15050</v>
      </c>
      <c r="C3840" s="124" t="s">
        <v>9358</v>
      </c>
      <c r="D3840" s="125" t="s">
        <v>13410</v>
      </c>
    </row>
    <row r="3841" spans="1:4" ht="13.5" x14ac:dyDescent="0.25">
      <c r="A3841" s="124" t="s">
        <v>5208</v>
      </c>
      <c r="B3841" s="124" t="s">
        <v>15051</v>
      </c>
      <c r="C3841" s="124" t="s">
        <v>9358</v>
      </c>
      <c r="D3841" s="125" t="s">
        <v>889</v>
      </c>
    </row>
    <row r="3842" spans="1:4" ht="13.5" x14ac:dyDescent="0.25">
      <c r="A3842" s="124" t="s">
        <v>5209</v>
      </c>
      <c r="B3842" s="124" t="s">
        <v>15052</v>
      </c>
      <c r="C3842" s="124" t="s">
        <v>9358</v>
      </c>
      <c r="D3842" s="125" t="s">
        <v>15053</v>
      </c>
    </row>
    <row r="3843" spans="1:4" ht="13.5" x14ac:dyDescent="0.25">
      <c r="A3843" s="124" t="s">
        <v>5211</v>
      </c>
      <c r="B3843" s="124" t="s">
        <v>15054</v>
      </c>
      <c r="C3843" s="124" t="s">
        <v>9358</v>
      </c>
      <c r="D3843" s="125" t="s">
        <v>8418</v>
      </c>
    </row>
    <row r="3844" spans="1:4" ht="13.5" x14ac:dyDescent="0.25">
      <c r="A3844" s="124" t="s">
        <v>5213</v>
      </c>
      <c r="B3844" s="124" t="s">
        <v>15055</v>
      </c>
      <c r="C3844" s="124" t="s">
        <v>9358</v>
      </c>
      <c r="D3844" s="125" t="s">
        <v>7288</v>
      </c>
    </row>
    <row r="3845" spans="1:4" ht="13.5" x14ac:dyDescent="0.25">
      <c r="A3845" s="124" t="s">
        <v>5214</v>
      </c>
      <c r="B3845" s="124" t="s">
        <v>15056</v>
      </c>
      <c r="C3845" s="124" t="s">
        <v>9358</v>
      </c>
      <c r="D3845" s="125" t="s">
        <v>15057</v>
      </c>
    </row>
    <row r="3846" spans="1:4" ht="13.5" x14ac:dyDescent="0.25">
      <c r="A3846" s="124" t="s">
        <v>5215</v>
      </c>
      <c r="B3846" s="124" t="s">
        <v>15058</v>
      </c>
      <c r="C3846" s="124" t="s">
        <v>9358</v>
      </c>
      <c r="D3846" s="125" t="s">
        <v>15059</v>
      </c>
    </row>
    <row r="3847" spans="1:4" ht="13.5" x14ac:dyDescent="0.25">
      <c r="A3847" s="124" t="s">
        <v>5216</v>
      </c>
      <c r="B3847" s="124" t="s">
        <v>15060</v>
      </c>
      <c r="C3847" s="124" t="s">
        <v>9358</v>
      </c>
      <c r="D3847" s="125" t="s">
        <v>15061</v>
      </c>
    </row>
    <row r="3848" spans="1:4" ht="13.5" x14ac:dyDescent="0.25">
      <c r="A3848" s="124" t="s">
        <v>5217</v>
      </c>
      <c r="B3848" s="124" t="s">
        <v>15062</v>
      </c>
      <c r="C3848" s="124" t="s">
        <v>9358</v>
      </c>
      <c r="D3848" s="125" t="s">
        <v>5048</v>
      </c>
    </row>
    <row r="3849" spans="1:4" ht="13.5" x14ac:dyDescent="0.25">
      <c r="A3849" s="124" t="s">
        <v>5218</v>
      </c>
      <c r="B3849" s="124" t="s">
        <v>15063</v>
      </c>
      <c r="C3849" s="124" t="s">
        <v>9358</v>
      </c>
      <c r="D3849" s="125" t="s">
        <v>15064</v>
      </c>
    </row>
    <row r="3850" spans="1:4" ht="13.5" x14ac:dyDescent="0.25">
      <c r="A3850" s="124" t="s">
        <v>5219</v>
      </c>
      <c r="B3850" s="124" t="s">
        <v>15065</v>
      </c>
      <c r="C3850" s="124" t="s">
        <v>9358</v>
      </c>
      <c r="D3850" s="125" t="s">
        <v>15066</v>
      </c>
    </row>
    <row r="3851" spans="1:4" ht="13.5" x14ac:dyDescent="0.25">
      <c r="A3851" s="124" t="s">
        <v>5220</v>
      </c>
      <c r="B3851" s="124" t="s">
        <v>15067</v>
      </c>
      <c r="C3851" s="124" t="s">
        <v>9358</v>
      </c>
      <c r="D3851" s="125" t="s">
        <v>15068</v>
      </c>
    </row>
    <row r="3852" spans="1:4" ht="13.5" x14ac:dyDescent="0.25">
      <c r="A3852" s="124" t="s">
        <v>5221</v>
      </c>
      <c r="B3852" s="124" t="s">
        <v>15069</v>
      </c>
      <c r="C3852" s="124" t="s">
        <v>9358</v>
      </c>
      <c r="D3852" s="125" t="s">
        <v>9015</v>
      </c>
    </row>
    <row r="3853" spans="1:4" ht="13.5" x14ac:dyDescent="0.25">
      <c r="A3853" s="124" t="s">
        <v>5223</v>
      </c>
      <c r="B3853" s="124" t="s">
        <v>15070</v>
      </c>
      <c r="C3853" s="124" t="s">
        <v>9358</v>
      </c>
      <c r="D3853" s="125" t="s">
        <v>15071</v>
      </c>
    </row>
    <row r="3854" spans="1:4" ht="13.5" x14ac:dyDescent="0.25">
      <c r="A3854" s="124" t="s">
        <v>5224</v>
      </c>
      <c r="B3854" s="124" t="s">
        <v>15072</v>
      </c>
      <c r="C3854" s="124" t="s">
        <v>9358</v>
      </c>
      <c r="D3854" s="125" t="s">
        <v>15073</v>
      </c>
    </row>
    <row r="3855" spans="1:4" ht="13.5" x14ac:dyDescent="0.25">
      <c r="A3855" s="124" t="s">
        <v>5226</v>
      </c>
      <c r="B3855" s="124" t="s">
        <v>15074</v>
      </c>
      <c r="C3855" s="124" t="s">
        <v>9358</v>
      </c>
      <c r="D3855" s="125" t="s">
        <v>9742</v>
      </c>
    </row>
    <row r="3856" spans="1:4" ht="13.5" x14ac:dyDescent="0.25">
      <c r="A3856" s="124" t="s">
        <v>5227</v>
      </c>
      <c r="B3856" s="124" t="s">
        <v>15075</v>
      </c>
      <c r="C3856" s="124" t="s">
        <v>9358</v>
      </c>
      <c r="D3856" s="125" t="s">
        <v>5610</v>
      </c>
    </row>
    <row r="3857" spans="1:4" ht="13.5" x14ac:dyDescent="0.25">
      <c r="A3857" s="124" t="s">
        <v>5228</v>
      </c>
      <c r="B3857" s="124" t="s">
        <v>15076</v>
      </c>
      <c r="C3857" s="124" t="s">
        <v>9358</v>
      </c>
      <c r="D3857" s="125" t="s">
        <v>8426</v>
      </c>
    </row>
    <row r="3858" spans="1:4" ht="13.5" x14ac:dyDescent="0.25">
      <c r="A3858" s="124" t="s">
        <v>5229</v>
      </c>
      <c r="B3858" s="124" t="s">
        <v>15077</v>
      </c>
      <c r="C3858" s="124" t="s">
        <v>9358</v>
      </c>
      <c r="D3858" s="125" t="s">
        <v>15078</v>
      </c>
    </row>
    <row r="3859" spans="1:4" ht="13.5" x14ac:dyDescent="0.25">
      <c r="A3859" s="124" t="s">
        <v>5230</v>
      </c>
      <c r="B3859" s="124" t="s">
        <v>15079</v>
      </c>
      <c r="C3859" s="124" t="s">
        <v>9358</v>
      </c>
      <c r="D3859" s="125" t="s">
        <v>7105</v>
      </c>
    </row>
    <row r="3860" spans="1:4" ht="13.5" x14ac:dyDescent="0.25">
      <c r="A3860" s="124" t="s">
        <v>5232</v>
      </c>
      <c r="B3860" s="124" t="s">
        <v>15080</v>
      </c>
      <c r="C3860" s="124" t="s">
        <v>9358</v>
      </c>
      <c r="D3860" s="125" t="s">
        <v>8530</v>
      </c>
    </row>
    <row r="3861" spans="1:4" ht="13.5" x14ac:dyDescent="0.25">
      <c r="A3861" s="124" t="s">
        <v>5234</v>
      </c>
      <c r="B3861" s="124" t="s">
        <v>15081</v>
      </c>
      <c r="C3861" s="124" t="s">
        <v>9358</v>
      </c>
      <c r="D3861" s="125" t="s">
        <v>13439</v>
      </c>
    </row>
    <row r="3862" spans="1:4" ht="13.5" x14ac:dyDescent="0.25">
      <c r="A3862" s="124" t="s">
        <v>5236</v>
      </c>
      <c r="B3862" s="124" t="s">
        <v>15082</v>
      </c>
      <c r="C3862" s="124" t="s">
        <v>9358</v>
      </c>
      <c r="D3862" s="125" t="s">
        <v>15083</v>
      </c>
    </row>
    <row r="3863" spans="1:4" ht="13.5" x14ac:dyDescent="0.25">
      <c r="A3863" s="124" t="s">
        <v>5237</v>
      </c>
      <c r="B3863" s="124" t="s">
        <v>15084</v>
      </c>
      <c r="C3863" s="124" t="s">
        <v>9358</v>
      </c>
      <c r="D3863" s="125" t="s">
        <v>9103</v>
      </c>
    </row>
    <row r="3864" spans="1:4" ht="13.5" x14ac:dyDescent="0.25">
      <c r="A3864" s="124" t="s">
        <v>5238</v>
      </c>
      <c r="B3864" s="124" t="s">
        <v>15085</v>
      </c>
      <c r="C3864" s="124" t="s">
        <v>9358</v>
      </c>
      <c r="D3864" s="125" t="s">
        <v>15086</v>
      </c>
    </row>
    <row r="3865" spans="1:4" ht="13.5" x14ac:dyDescent="0.25">
      <c r="A3865" s="124" t="s">
        <v>5239</v>
      </c>
      <c r="B3865" s="124" t="s">
        <v>15087</v>
      </c>
      <c r="C3865" s="124" t="s">
        <v>9358</v>
      </c>
      <c r="D3865" s="125" t="s">
        <v>3655</v>
      </c>
    </row>
    <row r="3866" spans="1:4" ht="13.5" x14ac:dyDescent="0.25">
      <c r="A3866" s="124" t="s">
        <v>5240</v>
      </c>
      <c r="B3866" s="124" t="s">
        <v>15088</v>
      </c>
      <c r="C3866" s="124" t="s">
        <v>9358</v>
      </c>
      <c r="D3866" s="125" t="s">
        <v>15089</v>
      </c>
    </row>
    <row r="3867" spans="1:4" ht="13.5" x14ac:dyDescent="0.25">
      <c r="A3867" s="124" t="s">
        <v>5241</v>
      </c>
      <c r="B3867" s="124" t="s">
        <v>15090</v>
      </c>
      <c r="C3867" s="124" t="s">
        <v>9358</v>
      </c>
      <c r="D3867" s="125" t="s">
        <v>2010</v>
      </c>
    </row>
    <row r="3868" spans="1:4" ht="13.5" x14ac:dyDescent="0.25">
      <c r="A3868" s="124" t="s">
        <v>5242</v>
      </c>
      <c r="B3868" s="124" t="s">
        <v>15091</v>
      </c>
      <c r="C3868" s="124" t="s">
        <v>9358</v>
      </c>
      <c r="D3868" s="125" t="s">
        <v>9954</v>
      </c>
    </row>
    <row r="3869" spans="1:4" ht="13.5" x14ac:dyDescent="0.25">
      <c r="A3869" s="124" t="s">
        <v>5243</v>
      </c>
      <c r="B3869" s="124" t="s">
        <v>15092</v>
      </c>
      <c r="C3869" s="124" t="s">
        <v>9358</v>
      </c>
      <c r="D3869" s="125" t="s">
        <v>14296</v>
      </c>
    </row>
    <row r="3870" spans="1:4" ht="13.5" x14ac:dyDescent="0.25">
      <c r="A3870" s="124" t="s">
        <v>5244</v>
      </c>
      <c r="B3870" s="124" t="s">
        <v>15093</v>
      </c>
      <c r="C3870" s="124" t="s">
        <v>9358</v>
      </c>
      <c r="D3870" s="125" t="s">
        <v>15094</v>
      </c>
    </row>
    <row r="3871" spans="1:4" ht="13.5" x14ac:dyDescent="0.25">
      <c r="A3871" s="124" t="s">
        <v>5245</v>
      </c>
      <c r="B3871" s="124" t="s">
        <v>15095</v>
      </c>
      <c r="C3871" s="124" t="s">
        <v>9358</v>
      </c>
      <c r="D3871" s="125" t="s">
        <v>15096</v>
      </c>
    </row>
    <row r="3872" spans="1:4" ht="13.5" x14ac:dyDescent="0.25">
      <c r="A3872" s="124" t="s">
        <v>5246</v>
      </c>
      <c r="B3872" s="124" t="s">
        <v>15097</v>
      </c>
      <c r="C3872" s="124" t="s">
        <v>9358</v>
      </c>
      <c r="D3872" s="125" t="s">
        <v>15098</v>
      </c>
    </row>
    <row r="3873" spans="1:4" ht="13.5" x14ac:dyDescent="0.25">
      <c r="A3873" s="124" t="s">
        <v>5248</v>
      </c>
      <c r="B3873" s="124" t="s">
        <v>15099</v>
      </c>
      <c r="C3873" s="124" t="s">
        <v>9358</v>
      </c>
      <c r="D3873" s="125" t="s">
        <v>15100</v>
      </c>
    </row>
    <row r="3874" spans="1:4" ht="13.5" x14ac:dyDescent="0.25">
      <c r="A3874" s="124" t="s">
        <v>5249</v>
      </c>
      <c r="B3874" s="124" t="s">
        <v>15101</v>
      </c>
      <c r="C3874" s="124" t="s">
        <v>9358</v>
      </c>
      <c r="D3874" s="125" t="s">
        <v>10143</v>
      </c>
    </row>
    <row r="3875" spans="1:4" ht="13.5" x14ac:dyDescent="0.25">
      <c r="A3875" s="124" t="s">
        <v>5250</v>
      </c>
      <c r="B3875" s="124" t="s">
        <v>15102</v>
      </c>
      <c r="C3875" s="124" t="s">
        <v>9358</v>
      </c>
      <c r="D3875" s="125" t="s">
        <v>8771</v>
      </c>
    </row>
    <row r="3876" spans="1:4" ht="13.5" x14ac:dyDescent="0.25">
      <c r="A3876" s="124" t="s">
        <v>5251</v>
      </c>
      <c r="B3876" s="124" t="s">
        <v>15103</v>
      </c>
      <c r="C3876" s="124" t="s">
        <v>9358</v>
      </c>
      <c r="D3876" s="125" t="s">
        <v>15104</v>
      </c>
    </row>
    <row r="3877" spans="1:4" ht="13.5" x14ac:dyDescent="0.25">
      <c r="A3877" s="124" t="s">
        <v>5252</v>
      </c>
      <c r="B3877" s="124" t="s">
        <v>15105</v>
      </c>
      <c r="C3877" s="124" t="s">
        <v>9358</v>
      </c>
      <c r="D3877" s="125" t="s">
        <v>15106</v>
      </c>
    </row>
    <row r="3878" spans="1:4" ht="13.5" x14ac:dyDescent="0.25">
      <c r="A3878" s="124" t="s">
        <v>5253</v>
      </c>
      <c r="B3878" s="124" t="s">
        <v>15107</v>
      </c>
      <c r="C3878" s="124" t="s">
        <v>9358</v>
      </c>
      <c r="D3878" s="125" t="s">
        <v>15108</v>
      </c>
    </row>
    <row r="3879" spans="1:4" ht="13.5" x14ac:dyDescent="0.25">
      <c r="A3879" s="124" t="s">
        <v>5254</v>
      </c>
      <c r="B3879" s="124" t="s">
        <v>15109</v>
      </c>
      <c r="C3879" s="124" t="s">
        <v>9358</v>
      </c>
      <c r="D3879" s="125" t="s">
        <v>15110</v>
      </c>
    </row>
    <row r="3880" spans="1:4" ht="13.5" x14ac:dyDescent="0.25">
      <c r="A3880" s="124" t="s">
        <v>5255</v>
      </c>
      <c r="B3880" s="124" t="s">
        <v>15111</v>
      </c>
      <c r="C3880" s="124" t="s">
        <v>9358</v>
      </c>
      <c r="D3880" s="125" t="s">
        <v>8511</v>
      </c>
    </row>
    <row r="3881" spans="1:4" ht="13.5" x14ac:dyDescent="0.25">
      <c r="A3881" s="124" t="s">
        <v>5256</v>
      </c>
      <c r="B3881" s="124" t="s">
        <v>15112</v>
      </c>
      <c r="C3881" s="124" t="s">
        <v>9358</v>
      </c>
      <c r="D3881" s="125" t="s">
        <v>7182</v>
      </c>
    </row>
    <row r="3882" spans="1:4" ht="13.5" x14ac:dyDescent="0.25">
      <c r="A3882" s="124" t="s">
        <v>5257</v>
      </c>
      <c r="B3882" s="124" t="s">
        <v>15113</v>
      </c>
      <c r="C3882" s="124" t="s">
        <v>9358</v>
      </c>
      <c r="D3882" s="125" t="s">
        <v>12975</v>
      </c>
    </row>
    <row r="3883" spans="1:4" ht="13.5" x14ac:dyDescent="0.25">
      <c r="A3883" s="124" t="s">
        <v>5258</v>
      </c>
      <c r="B3883" s="124" t="s">
        <v>15114</v>
      </c>
      <c r="C3883" s="124" t="s">
        <v>9358</v>
      </c>
      <c r="D3883" s="125" t="s">
        <v>15115</v>
      </c>
    </row>
    <row r="3884" spans="1:4" ht="13.5" x14ac:dyDescent="0.25">
      <c r="A3884" s="124" t="s">
        <v>5259</v>
      </c>
      <c r="B3884" s="124" t="s">
        <v>15116</v>
      </c>
      <c r="C3884" s="124" t="s">
        <v>9358</v>
      </c>
      <c r="D3884" s="125" t="s">
        <v>15117</v>
      </c>
    </row>
    <row r="3885" spans="1:4" ht="13.5" x14ac:dyDescent="0.25">
      <c r="A3885" s="124" t="s">
        <v>5260</v>
      </c>
      <c r="B3885" s="124" t="s">
        <v>15118</v>
      </c>
      <c r="C3885" s="124" t="s">
        <v>9358</v>
      </c>
      <c r="D3885" s="125" t="s">
        <v>11213</v>
      </c>
    </row>
    <row r="3886" spans="1:4" ht="13.5" x14ac:dyDescent="0.25">
      <c r="A3886" s="124" t="s">
        <v>5261</v>
      </c>
      <c r="B3886" s="124" t="s">
        <v>15119</v>
      </c>
      <c r="C3886" s="124" t="s">
        <v>9358</v>
      </c>
      <c r="D3886" s="125" t="s">
        <v>8273</v>
      </c>
    </row>
    <row r="3887" spans="1:4" ht="13.5" x14ac:dyDescent="0.25">
      <c r="A3887" s="124" t="s">
        <v>5263</v>
      </c>
      <c r="B3887" s="124" t="s">
        <v>15120</v>
      </c>
      <c r="C3887" s="124" t="s">
        <v>9358</v>
      </c>
      <c r="D3887" s="125" t="s">
        <v>15121</v>
      </c>
    </row>
    <row r="3888" spans="1:4" ht="13.5" x14ac:dyDescent="0.25">
      <c r="A3888" s="124" t="s">
        <v>5264</v>
      </c>
      <c r="B3888" s="124" t="s">
        <v>15122</v>
      </c>
      <c r="C3888" s="124" t="s">
        <v>9358</v>
      </c>
      <c r="D3888" s="125" t="s">
        <v>15123</v>
      </c>
    </row>
    <row r="3889" spans="1:4" ht="13.5" x14ac:dyDescent="0.25">
      <c r="A3889" s="124" t="s">
        <v>5265</v>
      </c>
      <c r="B3889" s="124" t="s">
        <v>15124</v>
      </c>
      <c r="C3889" s="124" t="s">
        <v>9358</v>
      </c>
      <c r="D3889" s="125" t="s">
        <v>7574</v>
      </c>
    </row>
    <row r="3890" spans="1:4" ht="13.5" x14ac:dyDescent="0.25">
      <c r="A3890" s="124" t="s">
        <v>5266</v>
      </c>
      <c r="B3890" s="124" t="s">
        <v>15125</v>
      </c>
      <c r="C3890" s="124" t="s">
        <v>9358</v>
      </c>
      <c r="D3890" s="125" t="s">
        <v>7574</v>
      </c>
    </row>
    <row r="3891" spans="1:4" ht="13.5" x14ac:dyDescent="0.25">
      <c r="A3891" s="124" t="s">
        <v>5267</v>
      </c>
      <c r="B3891" s="124" t="s">
        <v>15126</v>
      </c>
      <c r="C3891" s="124" t="s">
        <v>9358</v>
      </c>
      <c r="D3891" s="125" t="s">
        <v>7574</v>
      </c>
    </row>
    <row r="3892" spans="1:4" ht="13.5" x14ac:dyDescent="0.25">
      <c r="A3892" s="124" t="s">
        <v>5268</v>
      </c>
      <c r="B3892" s="124" t="s">
        <v>15127</v>
      </c>
      <c r="C3892" s="124" t="s">
        <v>9358</v>
      </c>
      <c r="D3892" s="125" t="s">
        <v>15128</v>
      </c>
    </row>
    <row r="3893" spans="1:4" ht="13.5" x14ac:dyDescent="0.25">
      <c r="A3893" s="124" t="s">
        <v>5270</v>
      </c>
      <c r="B3893" s="124" t="s">
        <v>15129</v>
      </c>
      <c r="C3893" s="124" t="s">
        <v>9358</v>
      </c>
      <c r="D3893" s="125" t="s">
        <v>15128</v>
      </c>
    </row>
    <row r="3894" spans="1:4" ht="13.5" x14ac:dyDescent="0.25">
      <c r="A3894" s="124" t="s">
        <v>5271</v>
      </c>
      <c r="B3894" s="124" t="s">
        <v>15130</v>
      </c>
      <c r="C3894" s="124" t="s">
        <v>9358</v>
      </c>
      <c r="D3894" s="125" t="s">
        <v>8983</v>
      </c>
    </row>
    <row r="3895" spans="1:4" ht="13.5" x14ac:dyDescent="0.25">
      <c r="A3895" s="124" t="s">
        <v>5272</v>
      </c>
      <c r="B3895" s="124" t="s">
        <v>15131</v>
      </c>
      <c r="C3895" s="124" t="s">
        <v>9358</v>
      </c>
      <c r="D3895" s="125" t="s">
        <v>15132</v>
      </c>
    </row>
    <row r="3896" spans="1:4" ht="13.5" x14ac:dyDescent="0.25">
      <c r="A3896" s="124" t="s">
        <v>5273</v>
      </c>
      <c r="B3896" s="124" t="s">
        <v>15133</v>
      </c>
      <c r="C3896" s="124" t="s">
        <v>9358</v>
      </c>
      <c r="D3896" s="125" t="s">
        <v>15132</v>
      </c>
    </row>
    <row r="3897" spans="1:4" ht="13.5" x14ac:dyDescent="0.25">
      <c r="A3897" s="124" t="s">
        <v>5274</v>
      </c>
      <c r="B3897" s="124" t="s">
        <v>15134</v>
      </c>
      <c r="C3897" s="124" t="s">
        <v>9358</v>
      </c>
      <c r="D3897" s="125" t="s">
        <v>8577</v>
      </c>
    </row>
    <row r="3898" spans="1:4" ht="13.5" x14ac:dyDescent="0.25">
      <c r="A3898" s="124" t="s">
        <v>5275</v>
      </c>
      <c r="B3898" s="124" t="s">
        <v>15135</v>
      </c>
      <c r="C3898" s="124" t="s">
        <v>9358</v>
      </c>
      <c r="D3898" s="125" t="s">
        <v>15136</v>
      </c>
    </row>
    <row r="3899" spans="1:4" ht="13.5" x14ac:dyDescent="0.25">
      <c r="A3899" s="124" t="s">
        <v>5277</v>
      </c>
      <c r="B3899" s="124" t="s">
        <v>15137</v>
      </c>
      <c r="C3899" s="124" t="s">
        <v>9358</v>
      </c>
      <c r="D3899" s="125" t="s">
        <v>8599</v>
      </c>
    </row>
    <row r="3900" spans="1:4" ht="13.5" x14ac:dyDescent="0.25">
      <c r="A3900" s="124" t="s">
        <v>5279</v>
      </c>
      <c r="B3900" s="124" t="s">
        <v>15138</v>
      </c>
      <c r="C3900" s="124" t="s">
        <v>9358</v>
      </c>
      <c r="D3900" s="125" t="s">
        <v>8919</v>
      </c>
    </row>
    <row r="3901" spans="1:4" ht="13.5" x14ac:dyDescent="0.25">
      <c r="A3901" s="124" t="s">
        <v>5280</v>
      </c>
      <c r="B3901" s="124" t="s">
        <v>15139</v>
      </c>
      <c r="C3901" s="124" t="s">
        <v>9358</v>
      </c>
      <c r="D3901" s="125" t="s">
        <v>8919</v>
      </c>
    </row>
    <row r="3902" spans="1:4" ht="13.5" x14ac:dyDescent="0.25">
      <c r="A3902" s="124" t="s">
        <v>5281</v>
      </c>
      <c r="B3902" s="124" t="s">
        <v>15140</v>
      </c>
      <c r="C3902" s="124" t="s">
        <v>9358</v>
      </c>
      <c r="D3902" s="125" t="s">
        <v>8973</v>
      </c>
    </row>
    <row r="3903" spans="1:4" ht="13.5" x14ac:dyDescent="0.25">
      <c r="A3903" s="124" t="s">
        <v>5282</v>
      </c>
      <c r="B3903" s="124" t="s">
        <v>15141</v>
      </c>
      <c r="C3903" s="124" t="s">
        <v>9358</v>
      </c>
      <c r="D3903" s="125" t="s">
        <v>8973</v>
      </c>
    </row>
    <row r="3904" spans="1:4" ht="13.5" x14ac:dyDescent="0.25">
      <c r="A3904" s="124" t="s">
        <v>5283</v>
      </c>
      <c r="B3904" s="124" t="s">
        <v>15142</v>
      </c>
      <c r="C3904" s="124" t="s">
        <v>9358</v>
      </c>
      <c r="D3904" s="125" t="s">
        <v>8973</v>
      </c>
    </row>
    <row r="3905" spans="1:4" ht="13.5" x14ac:dyDescent="0.25">
      <c r="A3905" s="124" t="s">
        <v>5284</v>
      </c>
      <c r="B3905" s="124" t="s">
        <v>15143</v>
      </c>
      <c r="C3905" s="124" t="s">
        <v>9358</v>
      </c>
      <c r="D3905" s="125" t="s">
        <v>15144</v>
      </c>
    </row>
    <row r="3906" spans="1:4" ht="13.5" x14ac:dyDescent="0.25">
      <c r="A3906" s="124" t="s">
        <v>5285</v>
      </c>
      <c r="B3906" s="124" t="s">
        <v>15145</v>
      </c>
      <c r="C3906" s="124" t="s">
        <v>9358</v>
      </c>
      <c r="D3906" s="125" t="s">
        <v>15144</v>
      </c>
    </row>
    <row r="3907" spans="1:4" ht="13.5" x14ac:dyDescent="0.25">
      <c r="A3907" s="124" t="s">
        <v>5286</v>
      </c>
      <c r="B3907" s="124" t="s">
        <v>15146</v>
      </c>
      <c r="C3907" s="124" t="s">
        <v>9358</v>
      </c>
      <c r="D3907" s="125" t="s">
        <v>15144</v>
      </c>
    </row>
    <row r="3908" spans="1:4" ht="13.5" x14ac:dyDescent="0.25">
      <c r="A3908" s="124" t="s">
        <v>5287</v>
      </c>
      <c r="B3908" s="124" t="s">
        <v>15147</v>
      </c>
      <c r="C3908" s="124" t="s">
        <v>9358</v>
      </c>
      <c r="D3908" s="125" t="s">
        <v>15148</v>
      </c>
    </row>
    <row r="3909" spans="1:4" ht="13.5" x14ac:dyDescent="0.25">
      <c r="A3909" s="124" t="s">
        <v>5289</v>
      </c>
      <c r="B3909" s="124" t="s">
        <v>15149</v>
      </c>
      <c r="C3909" s="124" t="s">
        <v>9358</v>
      </c>
      <c r="D3909" s="125" t="s">
        <v>15148</v>
      </c>
    </row>
    <row r="3910" spans="1:4" ht="13.5" x14ac:dyDescent="0.25">
      <c r="A3910" s="124" t="s">
        <v>5290</v>
      </c>
      <c r="B3910" s="124" t="s">
        <v>15150</v>
      </c>
      <c r="C3910" s="124" t="s">
        <v>9358</v>
      </c>
      <c r="D3910" s="125" t="s">
        <v>15151</v>
      </c>
    </row>
    <row r="3911" spans="1:4" ht="13.5" x14ac:dyDescent="0.25">
      <c r="A3911" s="124" t="s">
        <v>5291</v>
      </c>
      <c r="B3911" s="124" t="s">
        <v>15152</v>
      </c>
      <c r="C3911" s="124" t="s">
        <v>9358</v>
      </c>
      <c r="D3911" s="125" t="s">
        <v>15151</v>
      </c>
    </row>
    <row r="3912" spans="1:4" ht="13.5" x14ac:dyDescent="0.25">
      <c r="A3912" s="124" t="s">
        <v>5292</v>
      </c>
      <c r="B3912" s="124" t="s">
        <v>15153</v>
      </c>
      <c r="C3912" s="124" t="s">
        <v>9358</v>
      </c>
      <c r="D3912" s="125" t="s">
        <v>5380</v>
      </c>
    </row>
    <row r="3913" spans="1:4" ht="13.5" x14ac:dyDescent="0.25">
      <c r="A3913" s="124" t="s">
        <v>5293</v>
      </c>
      <c r="B3913" s="124" t="s">
        <v>15154</v>
      </c>
      <c r="C3913" s="124" t="s">
        <v>9358</v>
      </c>
      <c r="D3913" s="125" t="s">
        <v>4774</v>
      </c>
    </row>
    <row r="3914" spans="1:4" ht="13.5" x14ac:dyDescent="0.25">
      <c r="A3914" s="124" t="s">
        <v>5294</v>
      </c>
      <c r="B3914" s="124" t="s">
        <v>15155</v>
      </c>
      <c r="C3914" s="124" t="s">
        <v>9358</v>
      </c>
      <c r="D3914" s="125" t="s">
        <v>9137</v>
      </c>
    </row>
    <row r="3915" spans="1:4" ht="13.5" x14ac:dyDescent="0.25">
      <c r="A3915" s="124" t="s">
        <v>5296</v>
      </c>
      <c r="B3915" s="124" t="s">
        <v>15156</v>
      </c>
      <c r="C3915" s="124" t="s">
        <v>9358</v>
      </c>
      <c r="D3915" s="125" t="s">
        <v>5233</v>
      </c>
    </row>
    <row r="3916" spans="1:4" ht="13.5" x14ac:dyDescent="0.25">
      <c r="A3916" s="124" t="s">
        <v>5298</v>
      </c>
      <c r="B3916" s="124" t="s">
        <v>15157</v>
      </c>
      <c r="C3916" s="124" t="s">
        <v>9358</v>
      </c>
      <c r="D3916" s="125" t="s">
        <v>5233</v>
      </c>
    </row>
    <row r="3917" spans="1:4" ht="13.5" x14ac:dyDescent="0.25">
      <c r="A3917" s="124" t="s">
        <v>5299</v>
      </c>
      <c r="B3917" s="124" t="s">
        <v>15158</v>
      </c>
      <c r="C3917" s="124" t="s">
        <v>9358</v>
      </c>
      <c r="D3917" s="125" t="s">
        <v>3350</v>
      </c>
    </row>
    <row r="3918" spans="1:4" ht="13.5" x14ac:dyDescent="0.25">
      <c r="A3918" s="124" t="s">
        <v>5300</v>
      </c>
      <c r="B3918" s="124" t="s">
        <v>15159</v>
      </c>
      <c r="C3918" s="124" t="s">
        <v>9358</v>
      </c>
      <c r="D3918" s="125" t="s">
        <v>3350</v>
      </c>
    </row>
    <row r="3919" spans="1:4" ht="13.5" x14ac:dyDescent="0.25">
      <c r="A3919" s="124" t="s">
        <v>5301</v>
      </c>
      <c r="B3919" s="124" t="s">
        <v>15160</v>
      </c>
      <c r="C3919" s="124" t="s">
        <v>9358</v>
      </c>
      <c r="D3919" s="125" t="s">
        <v>3350</v>
      </c>
    </row>
    <row r="3920" spans="1:4" ht="13.5" x14ac:dyDescent="0.25">
      <c r="A3920" s="124" t="s">
        <v>5302</v>
      </c>
      <c r="B3920" s="124" t="s">
        <v>15161</v>
      </c>
      <c r="C3920" s="124" t="s">
        <v>9358</v>
      </c>
      <c r="D3920" s="125" t="s">
        <v>2784</v>
      </c>
    </row>
    <row r="3921" spans="1:4" ht="13.5" x14ac:dyDescent="0.25">
      <c r="A3921" s="124" t="s">
        <v>5303</v>
      </c>
      <c r="B3921" s="124" t="s">
        <v>15162</v>
      </c>
      <c r="C3921" s="124" t="s">
        <v>9358</v>
      </c>
      <c r="D3921" s="125" t="s">
        <v>2784</v>
      </c>
    </row>
    <row r="3922" spans="1:4" ht="13.5" x14ac:dyDescent="0.25">
      <c r="A3922" s="124" t="s">
        <v>5304</v>
      </c>
      <c r="B3922" s="124" t="s">
        <v>15163</v>
      </c>
      <c r="C3922" s="124" t="s">
        <v>9358</v>
      </c>
      <c r="D3922" s="125" t="s">
        <v>2784</v>
      </c>
    </row>
    <row r="3923" spans="1:4" ht="13.5" x14ac:dyDescent="0.25">
      <c r="A3923" s="124" t="s">
        <v>5305</v>
      </c>
      <c r="B3923" s="124" t="s">
        <v>15164</v>
      </c>
      <c r="C3923" s="124" t="s">
        <v>9358</v>
      </c>
      <c r="D3923" s="125" t="s">
        <v>15165</v>
      </c>
    </row>
    <row r="3924" spans="1:4" ht="13.5" x14ac:dyDescent="0.25">
      <c r="A3924" s="124" t="s">
        <v>5306</v>
      </c>
      <c r="B3924" s="124" t="s">
        <v>15166</v>
      </c>
      <c r="C3924" s="124" t="s">
        <v>9358</v>
      </c>
      <c r="D3924" s="125" t="s">
        <v>15165</v>
      </c>
    </row>
    <row r="3925" spans="1:4" ht="13.5" x14ac:dyDescent="0.25">
      <c r="A3925" s="124" t="s">
        <v>5307</v>
      </c>
      <c r="B3925" s="124" t="s">
        <v>15167</v>
      </c>
      <c r="C3925" s="124" t="s">
        <v>9358</v>
      </c>
      <c r="D3925" s="125" t="s">
        <v>9093</v>
      </c>
    </row>
    <row r="3926" spans="1:4" ht="13.5" x14ac:dyDescent="0.25">
      <c r="A3926" s="124" t="s">
        <v>5308</v>
      </c>
      <c r="B3926" s="124" t="s">
        <v>15168</v>
      </c>
      <c r="C3926" s="124" t="s">
        <v>9358</v>
      </c>
      <c r="D3926" s="125" t="s">
        <v>9093</v>
      </c>
    </row>
    <row r="3927" spans="1:4" ht="13.5" x14ac:dyDescent="0.25">
      <c r="A3927" s="124" t="s">
        <v>5309</v>
      </c>
      <c r="B3927" s="124" t="s">
        <v>15169</v>
      </c>
      <c r="C3927" s="124" t="s">
        <v>9358</v>
      </c>
      <c r="D3927" s="125" t="s">
        <v>1303</v>
      </c>
    </row>
    <row r="3928" spans="1:4" ht="13.5" x14ac:dyDescent="0.25">
      <c r="A3928" s="124" t="s">
        <v>5310</v>
      </c>
      <c r="B3928" s="124" t="s">
        <v>15170</v>
      </c>
      <c r="C3928" s="124" t="s">
        <v>9358</v>
      </c>
      <c r="D3928" s="125" t="s">
        <v>8522</v>
      </c>
    </row>
    <row r="3929" spans="1:4" ht="13.5" x14ac:dyDescent="0.25">
      <c r="A3929" s="124" t="s">
        <v>5311</v>
      </c>
      <c r="B3929" s="124" t="s">
        <v>15171</v>
      </c>
      <c r="C3929" s="124" t="s">
        <v>9358</v>
      </c>
      <c r="D3929" s="125" t="s">
        <v>8595</v>
      </c>
    </row>
    <row r="3930" spans="1:4" ht="13.5" x14ac:dyDescent="0.25">
      <c r="A3930" s="124" t="s">
        <v>5312</v>
      </c>
      <c r="B3930" s="124" t="s">
        <v>15172</v>
      </c>
      <c r="C3930" s="124" t="s">
        <v>9358</v>
      </c>
      <c r="D3930" s="125" t="s">
        <v>15173</v>
      </c>
    </row>
    <row r="3931" spans="1:4" ht="13.5" x14ac:dyDescent="0.25">
      <c r="A3931" s="124" t="s">
        <v>5313</v>
      </c>
      <c r="B3931" s="124" t="s">
        <v>15174</v>
      </c>
      <c r="C3931" s="124" t="s">
        <v>9358</v>
      </c>
      <c r="D3931" s="125" t="s">
        <v>3139</v>
      </c>
    </row>
    <row r="3932" spans="1:4" ht="13.5" x14ac:dyDescent="0.25">
      <c r="A3932" s="124" t="s">
        <v>5314</v>
      </c>
      <c r="B3932" s="124" t="s">
        <v>15175</v>
      </c>
      <c r="C3932" s="124" t="s">
        <v>9358</v>
      </c>
      <c r="D3932" s="125" t="s">
        <v>4024</v>
      </c>
    </row>
    <row r="3933" spans="1:4" ht="13.5" x14ac:dyDescent="0.25">
      <c r="A3933" s="124" t="s">
        <v>5315</v>
      </c>
      <c r="B3933" s="124" t="s">
        <v>15176</v>
      </c>
      <c r="C3933" s="124" t="s">
        <v>9358</v>
      </c>
      <c r="D3933" s="125" t="s">
        <v>5494</v>
      </c>
    </row>
    <row r="3934" spans="1:4" ht="13.5" x14ac:dyDescent="0.25">
      <c r="A3934" s="124" t="s">
        <v>5316</v>
      </c>
      <c r="B3934" s="124" t="s">
        <v>15177</v>
      </c>
      <c r="C3934" s="124" t="s">
        <v>9358</v>
      </c>
      <c r="D3934" s="125" t="s">
        <v>4788</v>
      </c>
    </row>
    <row r="3935" spans="1:4" ht="13.5" x14ac:dyDescent="0.25">
      <c r="A3935" s="124" t="s">
        <v>5317</v>
      </c>
      <c r="B3935" s="124" t="s">
        <v>15178</v>
      </c>
      <c r="C3935" s="124" t="s">
        <v>9358</v>
      </c>
      <c r="D3935" s="125" t="s">
        <v>15179</v>
      </c>
    </row>
    <row r="3936" spans="1:4" ht="13.5" x14ac:dyDescent="0.25">
      <c r="A3936" s="124" t="s">
        <v>5318</v>
      </c>
      <c r="B3936" s="124" t="s">
        <v>15180</v>
      </c>
      <c r="C3936" s="124" t="s">
        <v>9358</v>
      </c>
      <c r="D3936" s="125" t="s">
        <v>15181</v>
      </c>
    </row>
    <row r="3937" spans="1:4" ht="13.5" x14ac:dyDescent="0.25">
      <c r="A3937" s="124" t="s">
        <v>5320</v>
      </c>
      <c r="B3937" s="124" t="s">
        <v>15182</v>
      </c>
      <c r="C3937" s="124" t="s">
        <v>9358</v>
      </c>
      <c r="D3937" s="125" t="s">
        <v>2782</v>
      </c>
    </row>
    <row r="3938" spans="1:4" ht="13.5" x14ac:dyDescent="0.25">
      <c r="A3938" s="124" t="s">
        <v>5321</v>
      </c>
      <c r="B3938" s="124" t="s">
        <v>15183</v>
      </c>
      <c r="C3938" s="124" t="s">
        <v>9358</v>
      </c>
      <c r="D3938" s="125" t="s">
        <v>11752</v>
      </c>
    </row>
    <row r="3939" spans="1:4" ht="13.5" x14ac:dyDescent="0.25">
      <c r="A3939" s="124" t="s">
        <v>5323</v>
      </c>
      <c r="B3939" s="124" t="s">
        <v>15184</v>
      </c>
      <c r="C3939" s="124" t="s">
        <v>9358</v>
      </c>
      <c r="D3939" s="125" t="s">
        <v>2509</v>
      </c>
    </row>
    <row r="3940" spans="1:4" ht="13.5" x14ac:dyDescent="0.25">
      <c r="A3940" s="124" t="s">
        <v>5324</v>
      </c>
      <c r="B3940" s="124" t="s">
        <v>15185</v>
      </c>
      <c r="C3940" s="124" t="s">
        <v>9358</v>
      </c>
      <c r="D3940" s="125" t="s">
        <v>15186</v>
      </c>
    </row>
    <row r="3941" spans="1:4" ht="13.5" x14ac:dyDescent="0.25">
      <c r="A3941" s="124" t="s">
        <v>5325</v>
      </c>
      <c r="B3941" s="124" t="s">
        <v>15187</v>
      </c>
      <c r="C3941" s="124" t="s">
        <v>9358</v>
      </c>
      <c r="D3941" s="125" t="s">
        <v>15188</v>
      </c>
    </row>
    <row r="3942" spans="1:4" ht="13.5" x14ac:dyDescent="0.25">
      <c r="A3942" s="124" t="s">
        <v>5326</v>
      </c>
      <c r="B3942" s="124" t="s">
        <v>15189</v>
      </c>
      <c r="C3942" s="124" t="s">
        <v>9358</v>
      </c>
      <c r="D3942" s="125" t="s">
        <v>1752</v>
      </c>
    </row>
    <row r="3943" spans="1:4" ht="13.5" x14ac:dyDescent="0.25">
      <c r="A3943" s="124" t="s">
        <v>5328</v>
      </c>
      <c r="B3943" s="124" t="s">
        <v>15190</v>
      </c>
      <c r="C3943" s="124" t="s">
        <v>9358</v>
      </c>
      <c r="D3943" s="125" t="s">
        <v>15191</v>
      </c>
    </row>
    <row r="3944" spans="1:4" ht="13.5" x14ac:dyDescent="0.25">
      <c r="A3944" s="124" t="s">
        <v>5329</v>
      </c>
      <c r="B3944" s="124" t="s">
        <v>15192</v>
      </c>
      <c r="C3944" s="124" t="s">
        <v>9358</v>
      </c>
      <c r="D3944" s="125" t="s">
        <v>10108</v>
      </c>
    </row>
    <row r="3945" spans="1:4" ht="13.5" x14ac:dyDescent="0.25">
      <c r="A3945" s="124" t="s">
        <v>5331</v>
      </c>
      <c r="B3945" s="124" t="s">
        <v>15193</v>
      </c>
      <c r="C3945" s="124" t="s">
        <v>9358</v>
      </c>
      <c r="D3945" s="125" t="s">
        <v>9192</v>
      </c>
    </row>
    <row r="3946" spans="1:4" ht="13.5" x14ac:dyDescent="0.25">
      <c r="A3946" s="124" t="s">
        <v>5332</v>
      </c>
      <c r="B3946" s="124" t="s">
        <v>15194</v>
      </c>
      <c r="C3946" s="124" t="s">
        <v>9358</v>
      </c>
      <c r="D3946" s="125" t="s">
        <v>15195</v>
      </c>
    </row>
    <row r="3947" spans="1:4" ht="13.5" x14ac:dyDescent="0.25">
      <c r="A3947" s="124" t="s">
        <v>5333</v>
      </c>
      <c r="B3947" s="124" t="s">
        <v>15196</v>
      </c>
      <c r="C3947" s="124" t="s">
        <v>9358</v>
      </c>
      <c r="D3947" s="125" t="s">
        <v>14922</v>
      </c>
    </row>
    <row r="3948" spans="1:4" ht="13.5" x14ac:dyDescent="0.25">
      <c r="A3948" s="124" t="s">
        <v>5334</v>
      </c>
      <c r="B3948" s="124" t="s">
        <v>15197</v>
      </c>
      <c r="C3948" s="124" t="s">
        <v>9358</v>
      </c>
      <c r="D3948" s="125" t="s">
        <v>8425</v>
      </c>
    </row>
    <row r="3949" spans="1:4" ht="13.5" x14ac:dyDescent="0.25">
      <c r="A3949" s="124" t="s">
        <v>5335</v>
      </c>
      <c r="B3949" s="124" t="s">
        <v>15198</v>
      </c>
      <c r="C3949" s="124" t="s">
        <v>9358</v>
      </c>
      <c r="D3949" s="125" t="s">
        <v>15199</v>
      </c>
    </row>
    <row r="3950" spans="1:4" ht="13.5" x14ac:dyDescent="0.25">
      <c r="A3950" s="124" t="s">
        <v>5336</v>
      </c>
      <c r="B3950" s="124" t="s">
        <v>15200</v>
      </c>
      <c r="C3950" s="124" t="s">
        <v>9358</v>
      </c>
      <c r="D3950" s="125" t="s">
        <v>15201</v>
      </c>
    </row>
    <row r="3951" spans="1:4" ht="13.5" x14ac:dyDescent="0.25">
      <c r="A3951" s="124" t="s">
        <v>5338</v>
      </c>
      <c r="B3951" s="124" t="s">
        <v>15202</v>
      </c>
      <c r="C3951" s="124" t="s">
        <v>9358</v>
      </c>
      <c r="D3951" s="125" t="s">
        <v>8938</v>
      </c>
    </row>
    <row r="3952" spans="1:4" ht="13.5" x14ac:dyDescent="0.25">
      <c r="A3952" s="124" t="s">
        <v>5339</v>
      </c>
      <c r="B3952" s="124" t="s">
        <v>15203</v>
      </c>
      <c r="C3952" s="124" t="s">
        <v>9358</v>
      </c>
      <c r="D3952" s="125" t="s">
        <v>15204</v>
      </c>
    </row>
    <row r="3953" spans="1:4" ht="13.5" x14ac:dyDescent="0.25">
      <c r="A3953" s="124" t="s">
        <v>5341</v>
      </c>
      <c r="B3953" s="124" t="s">
        <v>15205</v>
      </c>
      <c r="C3953" s="124" t="s">
        <v>9358</v>
      </c>
      <c r="D3953" s="125" t="s">
        <v>12802</v>
      </c>
    </row>
    <row r="3954" spans="1:4" ht="13.5" x14ac:dyDescent="0.25">
      <c r="A3954" s="124" t="s">
        <v>5342</v>
      </c>
      <c r="B3954" s="124" t="s">
        <v>15206</v>
      </c>
      <c r="C3954" s="124" t="s">
        <v>9358</v>
      </c>
      <c r="D3954" s="125" t="s">
        <v>15207</v>
      </c>
    </row>
    <row r="3955" spans="1:4" ht="13.5" x14ac:dyDescent="0.25">
      <c r="A3955" s="124" t="s">
        <v>5343</v>
      </c>
      <c r="B3955" s="124" t="s">
        <v>15208</v>
      </c>
      <c r="C3955" s="124" t="s">
        <v>9358</v>
      </c>
      <c r="D3955" s="125" t="s">
        <v>2378</v>
      </c>
    </row>
    <row r="3956" spans="1:4" ht="13.5" x14ac:dyDescent="0.25">
      <c r="A3956" s="124" t="s">
        <v>5345</v>
      </c>
      <c r="B3956" s="124" t="s">
        <v>15209</v>
      </c>
      <c r="C3956" s="124" t="s">
        <v>9358</v>
      </c>
      <c r="D3956" s="125" t="s">
        <v>10902</v>
      </c>
    </row>
    <row r="3957" spans="1:4" ht="13.5" x14ac:dyDescent="0.25">
      <c r="A3957" s="124" t="s">
        <v>5347</v>
      </c>
      <c r="B3957" s="124" t="s">
        <v>15210</v>
      </c>
      <c r="C3957" s="124" t="s">
        <v>9358</v>
      </c>
      <c r="D3957" s="125" t="s">
        <v>7342</v>
      </c>
    </row>
    <row r="3958" spans="1:4" ht="13.5" x14ac:dyDescent="0.25">
      <c r="A3958" s="124" t="s">
        <v>5349</v>
      </c>
      <c r="B3958" s="124" t="s">
        <v>15211</v>
      </c>
      <c r="C3958" s="124" t="s">
        <v>9358</v>
      </c>
      <c r="D3958" s="125" t="s">
        <v>8797</v>
      </c>
    </row>
    <row r="3959" spans="1:4" ht="13.5" x14ac:dyDescent="0.25">
      <c r="A3959" s="124" t="s">
        <v>5350</v>
      </c>
      <c r="B3959" s="124" t="s">
        <v>15212</v>
      </c>
      <c r="C3959" s="124" t="s">
        <v>9358</v>
      </c>
      <c r="D3959" s="125" t="s">
        <v>5097</v>
      </c>
    </row>
    <row r="3960" spans="1:4" ht="13.5" x14ac:dyDescent="0.25">
      <c r="A3960" s="124" t="s">
        <v>5352</v>
      </c>
      <c r="B3960" s="124" t="s">
        <v>15213</v>
      </c>
      <c r="C3960" s="124" t="s">
        <v>9358</v>
      </c>
      <c r="D3960" s="125" t="s">
        <v>15214</v>
      </c>
    </row>
    <row r="3961" spans="1:4" ht="13.5" x14ac:dyDescent="0.25">
      <c r="A3961" s="124" t="s">
        <v>5353</v>
      </c>
      <c r="B3961" s="124" t="s">
        <v>15215</v>
      </c>
      <c r="C3961" s="124" t="s">
        <v>9358</v>
      </c>
      <c r="D3961" s="125" t="s">
        <v>4574</v>
      </c>
    </row>
    <row r="3962" spans="1:4" ht="13.5" x14ac:dyDescent="0.25">
      <c r="A3962" s="124" t="s">
        <v>5354</v>
      </c>
      <c r="B3962" s="124" t="s">
        <v>15216</v>
      </c>
      <c r="C3962" s="124" t="s">
        <v>9358</v>
      </c>
      <c r="D3962" s="125" t="s">
        <v>3603</v>
      </c>
    </row>
    <row r="3963" spans="1:4" ht="13.5" x14ac:dyDescent="0.25">
      <c r="A3963" s="124" t="s">
        <v>5355</v>
      </c>
      <c r="B3963" s="124" t="s">
        <v>15217</v>
      </c>
      <c r="C3963" s="124" t="s">
        <v>9358</v>
      </c>
      <c r="D3963" s="125" t="s">
        <v>15218</v>
      </c>
    </row>
    <row r="3964" spans="1:4" ht="13.5" x14ac:dyDescent="0.25">
      <c r="A3964" s="124" t="s">
        <v>5357</v>
      </c>
      <c r="B3964" s="124" t="s">
        <v>15219</v>
      </c>
      <c r="C3964" s="124" t="s">
        <v>9358</v>
      </c>
      <c r="D3964" s="125" t="s">
        <v>3573</v>
      </c>
    </row>
    <row r="3965" spans="1:4" ht="13.5" x14ac:dyDescent="0.25">
      <c r="A3965" s="124" t="s">
        <v>5359</v>
      </c>
      <c r="B3965" s="124" t="s">
        <v>15220</v>
      </c>
      <c r="C3965" s="124" t="s">
        <v>9358</v>
      </c>
      <c r="D3965" s="125" t="s">
        <v>8774</v>
      </c>
    </row>
    <row r="3966" spans="1:4" ht="13.5" x14ac:dyDescent="0.25">
      <c r="A3966" s="124" t="s">
        <v>5361</v>
      </c>
      <c r="B3966" s="124" t="s">
        <v>15221</v>
      </c>
      <c r="C3966" s="124" t="s">
        <v>9358</v>
      </c>
      <c r="D3966" s="125" t="s">
        <v>15222</v>
      </c>
    </row>
    <row r="3967" spans="1:4" ht="13.5" x14ac:dyDescent="0.25">
      <c r="A3967" s="124" t="s">
        <v>5362</v>
      </c>
      <c r="B3967" s="124" t="s">
        <v>15223</v>
      </c>
      <c r="C3967" s="124" t="s">
        <v>9358</v>
      </c>
      <c r="D3967" s="125" t="s">
        <v>14938</v>
      </c>
    </row>
    <row r="3968" spans="1:4" ht="13.5" x14ac:dyDescent="0.25">
      <c r="A3968" s="124" t="s">
        <v>5363</v>
      </c>
      <c r="B3968" s="124" t="s">
        <v>15224</v>
      </c>
      <c r="C3968" s="124" t="s">
        <v>9358</v>
      </c>
      <c r="D3968" s="125" t="s">
        <v>4599</v>
      </c>
    </row>
    <row r="3969" spans="1:4" ht="13.5" x14ac:dyDescent="0.25">
      <c r="A3969" s="124" t="s">
        <v>5365</v>
      </c>
      <c r="B3969" s="124" t="s">
        <v>15225</v>
      </c>
      <c r="C3969" s="124" t="s">
        <v>9358</v>
      </c>
      <c r="D3969" s="125" t="s">
        <v>12948</v>
      </c>
    </row>
    <row r="3970" spans="1:4" ht="13.5" x14ac:dyDescent="0.25">
      <c r="A3970" s="124" t="s">
        <v>5366</v>
      </c>
      <c r="B3970" s="124" t="s">
        <v>15226</v>
      </c>
      <c r="C3970" s="124" t="s">
        <v>9358</v>
      </c>
      <c r="D3970" s="125" t="s">
        <v>9234</v>
      </c>
    </row>
    <row r="3971" spans="1:4" ht="13.5" x14ac:dyDescent="0.25">
      <c r="A3971" s="124" t="s">
        <v>5367</v>
      </c>
      <c r="B3971" s="124" t="s">
        <v>15227</v>
      </c>
      <c r="C3971" s="124" t="s">
        <v>9358</v>
      </c>
      <c r="D3971" s="125" t="s">
        <v>4860</v>
      </c>
    </row>
    <row r="3972" spans="1:4" ht="13.5" x14ac:dyDescent="0.25">
      <c r="A3972" s="124" t="s">
        <v>5368</v>
      </c>
      <c r="B3972" s="124" t="s">
        <v>15228</v>
      </c>
      <c r="C3972" s="124" t="s">
        <v>9358</v>
      </c>
      <c r="D3972" s="125" t="s">
        <v>15229</v>
      </c>
    </row>
    <row r="3973" spans="1:4" ht="13.5" x14ac:dyDescent="0.25">
      <c r="A3973" s="124" t="s">
        <v>5369</v>
      </c>
      <c r="B3973" s="124" t="s">
        <v>15230</v>
      </c>
      <c r="C3973" s="124" t="s">
        <v>9358</v>
      </c>
      <c r="D3973" s="125" t="s">
        <v>15231</v>
      </c>
    </row>
    <row r="3974" spans="1:4" ht="13.5" x14ac:dyDescent="0.25">
      <c r="A3974" s="124" t="s">
        <v>5370</v>
      </c>
      <c r="B3974" s="124" t="s">
        <v>15232</v>
      </c>
      <c r="C3974" s="124" t="s">
        <v>9358</v>
      </c>
      <c r="D3974" s="125" t="s">
        <v>5683</v>
      </c>
    </row>
    <row r="3975" spans="1:4" ht="13.5" x14ac:dyDescent="0.25">
      <c r="A3975" s="124" t="s">
        <v>5372</v>
      </c>
      <c r="B3975" s="124" t="s">
        <v>15233</v>
      </c>
      <c r="C3975" s="124" t="s">
        <v>9358</v>
      </c>
      <c r="D3975" s="125" t="s">
        <v>8520</v>
      </c>
    </row>
    <row r="3976" spans="1:4" ht="13.5" x14ac:dyDescent="0.25">
      <c r="A3976" s="124" t="s">
        <v>5374</v>
      </c>
      <c r="B3976" s="124" t="s">
        <v>15234</v>
      </c>
      <c r="C3976" s="124" t="s">
        <v>9358</v>
      </c>
      <c r="D3976" s="125" t="s">
        <v>8624</v>
      </c>
    </row>
    <row r="3977" spans="1:4" ht="13.5" x14ac:dyDescent="0.25">
      <c r="A3977" s="124" t="s">
        <v>5376</v>
      </c>
      <c r="B3977" s="124" t="s">
        <v>15235</v>
      </c>
      <c r="C3977" s="124" t="s">
        <v>9358</v>
      </c>
      <c r="D3977" s="125" t="s">
        <v>8504</v>
      </c>
    </row>
    <row r="3978" spans="1:4" ht="13.5" x14ac:dyDescent="0.25">
      <c r="A3978" s="124" t="s">
        <v>5378</v>
      </c>
      <c r="B3978" s="124" t="s">
        <v>15236</v>
      </c>
      <c r="C3978" s="124" t="s">
        <v>9358</v>
      </c>
      <c r="D3978" s="125" t="s">
        <v>4215</v>
      </c>
    </row>
    <row r="3979" spans="1:4" ht="13.5" x14ac:dyDescent="0.25">
      <c r="A3979" s="124" t="s">
        <v>5379</v>
      </c>
      <c r="B3979" s="124" t="s">
        <v>15237</v>
      </c>
      <c r="C3979" s="124" t="s">
        <v>9358</v>
      </c>
      <c r="D3979" s="125" t="s">
        <v>14472</v>
      </c>
    </row>
    <row r="3980" spans="1:4" ht="13.5" x14ac:dyDescent="0.25">
      <c r="A3980" s="124" t="s">
        <v>5381</v>
      </c>
      <c r="B3980" s="124" t="s">
        <v>15238</v>
      </c>
      <c r="C3980" s="124" t="s">
        <v>9358</v>
      </c>
      <c r="D3980" s="125" t="s">
        <v>1020</v>
      </c>
    </row>
    <row r="3981" spans="1:4" ht="13.5" x14ac:dyDescent="0.25">
      <c r="A3981" s="124" t="s">
        <v>5382</v>
      </c>
      <c r="B3981" s="124" t="s">
        <v>15239</v>
      </c>
      <c r="C3981" s="124" t="s">
        <v>9358</v>
      </c>
      <c r="D3981" s="125" t="s">
        <v>8440</v>
      </c>
    </row>
    <row r="3982" spans="1:4" ht="13.5" x14ac:dyDescent="0.25">
      <c r="A3982" s="124" t="s">
        <v>5383</v>
      </c>
      <c r="B3982" s="124" t="s">
        <v>15240</v>
      </c>
      <c r="C3982" s="124" t="s">
        <v>9358</v>
      </c>
      <c r="D3982" s="125" t="s">
        <v>4212</v>
      </c>
    </row>
    <row r="3983" spans="1:4" ht="13.5" x14ac:dyDescent="0.25">
      <c r="A3983" s="124" t="s">
        <v>5385</v>
      </c>
      <c r="B3983" s="124" t="s">
        <v>15241</v>
      </c>
      <c r="C3983" s="124" t="s">
        <v>9358</v>
      </c>
      <c r="D3983" s="125" t="s">
        <v>15242</v>
      </c>
    </row>
    <row r="3984" spans="1:4" ht="13.5" x14ac:dyDescent="0.25">
      <c r="A3984" s="124" t="s">
        <v>5386</v>
      </c>
      <c r="B3984" s="124" t="s">
        <v>15243</v>
      </c>
      <c r="C3984" s="124" t="s">
        <v>9358</v>
      </c>
      <c r="D3984" s="125" t="s">
        <v>15244</v>
      </c>
    </row>
    <row r="3985" spans="1:4" ht="13.5" x14ac:dyDescent="0.25">
      <c r="A3985" s="124" t="s">
        <v>5387</v>
      </c>
      <c r="B3985" s="124" t="s">
        <v>15245</v>
      </c>
      <c r="C3985" s="124" t="s">
        <v>9358</v>
      </c>
      <c r="D3985" s="125" t="s">
        <v>8395</v>
      </c>
    </row>
    <row r="3986" spans="1:4" ht="13.5" x14ac:dyDescent="0.25">
      <c r="A3986" s="124" t="s">
        <v>5388</v>
      </c>
      <c r="B3986" s="124" t="s">
        <v>15246</v>
      </c>
      <c r="C3986" s="124" t="s">
        <v>9358</v>
      </c>
      <c r="D3986" s="125" t="s">
        <v>15247</v>
      </c>
    </row>
    <row r="3987" spans="1:4" ht="13.5" x14ac:dyDescent="0.25">
      <c r="A3987" s="124" t="s">
        <v>5389</v>
      </c>
      <c r="B3987" s="124" t="s">
        <v>15248</v>
      </c>
      <c r="C3987" s="124" t="s">
        <v>9358</v>
      </c>
      <c r="D3987" s="125" t="s">
        <v>9132</v>
      </c>
    </row>
    <row r="3988" spans="1:4" ht="13.5" x14ac:dyDescent="0.25">
      <c r="A3988" s="124" t="s">
        <v>5391</v>
      </c>
      <c r="B3988" s="124" t="s">
        <v>15249</v>
      </c>
      <c r="C3988" s="124" t="s">
        <v>9358</v>
      </c>
      <c r="D3988" s="125" t="s">
        <v>691</v>
      </c>
    </row>
    <row r="3989" spans="1:4" ht="13.5" x14ac:dyDescent="0.25">
      <c r="A3989" s="124" t="s">
        <v>5393</v>
      </c>
      <c r="B3989" s="124" t="s">
        <v>15250</v>
      </c>
      <c r="C3989" s="124" t="s">
        <v>9358</v>
      </c>
      <c r="D3989" s="125" t="s">
        <v>15251</v>
      </c>
    </row>
    <row r="3990" spans="1:4" ht="13.5" x14ac:dyDescent="0.25">
      <c r="A3990" s="124" t="s">
        <v>5394</v>
      </c>
      <c r="B3990" s="124" t="s">
        <v>15252</v>
      </c>
      <c r="C3990" s="124" t="s">
        <v>9358</v>
      </c>
      <c r="D3990" s="125" t="s">
        <v>8888</v>
      </c>
    </row>
    <row r="3991" spans="1:4" ht="13.5" x14ac:dyDescent="0.25">
      <c r="A3991" s="124" t="s">
        <v>5395</v>
      </c>
      <c r="B3991" s="124" t="s">
        <v>15253</v>
      </c>
      <c r="C3991" s="124" t="s">
        <v>9358</v>
      </c>
      <c r="D3991" s="125" t="s">
        <v>3917</v>
      </c>
    </row>
    <row r="3992" spans="1:4" ht="13.5" x14ac:dyDescent="0.25">
      <c r="A3992" s="124" t="s">
        <v>5396</v>
      </c>
      <c r="B3992" s="124" t="s">
        <v>15254</v>
      </c>
      <c r="C3992" s="124" t="s">
        <v>9358</v>
      </c>
      <c r="D3992" s="125" t="s">
        <v>2834</v>
      </c>
    </row>
    <row r="3993" spans="1:4" ht="13.5" x14ac:dyDescent="0.25">
      <c r="A3993" s="124" t="s">
        <v>5398</v>
      </c>
      <c r="B3993" s="124" t="s">
        <v>15255</v>
      </c>
      <c r="C3993" s="124" t="s">
        <v>9358</v>
      </c>
      <c r="D3993" s="125" t="s">
        <v>15256</v>
      </c>
    </row>
    <row r="3994" spans="1:4" ht="13.5" x14ac:dyDescent="0.25">
      <c r="A3994" s="124" t="s">
        <v>5399</v>
      </c>
      <c r="B3994" s="124" t="s">
        <v>15257</v>
      </c>
      <c r="C3994" s="124" t="s">
        <v>9358</v>
      </c>
      <c r="D3994" s="125" t="s">
        <v>13220</v>
      </c>
    </row>
    <row r="3995" spans="1:4" ht="13.5" x14ac:dyDescent="0.25">
      <c r="A3995" s="124" t="s">
        <v>5401</v>
      </c>
      <c r="B3995" s="124" t="s">
        <v>15258</v>
      </c>
      <c r="C3995" s="124" t="s">
        <v>9358</v>
      </c>
      <c r="D3995" s="125" t="s">
        <v>8723</v>
      </c>
    </row>
    <row r="3996" spans="1:4" ht="13.5" x14ac:dyDescent="0.25">
      <c r="A3996" s="124" t="s">
        <v>5402</v>
      </c>
      <c r="B3996" s="124" t="s">
        <v>15259</v>
      </c>
      <c r="C3996" s="124" t="s">
        <v>9358</v>
      </c>
      <c r="D3996" s="125" t="s">
        <v>9174</v>
      </c>
    </row>
    <row r="3997" spans="1:4" ht="13.5" x14ac:dyDescent="0.25">
      <c r="A3997" s="124" t="s">
        <v>5404</v>
      </c>
      <c r="B3997" s="124" t="s">
        <v>15260</v>
      </c>
      <c r="C3997" s="124" t="s">
        <v>9358</v>
      </c>
      <c r="D3997" s="125" t="s">
        <v>9850</v>
      </c>
    </row>
    <row r="3998" spans="1:4" ht="13.5" x14ac:dyDescent="0.25">
      <c r="A3998" s="124" t="s">
        <v>5405</v>
      </c>
      <c r="B3998" s="124" t="s">
        <v>15261</v>
      </c>
      <c r="C3998" s="124" t="s">
        <v>9358</v>
      </c>
      <c r="D3998" s="125" t="s">
        <v>4359</v>
      </c>
    </row>
    <row r="3999" spans="1:4" ht="13.5" x14ac:dyDescent="0.25">
      <c r="A3999" s="124" t="s">
        <v>5407</v>
      </c>
      <c r="B3999" s="124" t="s">
        <v>15262</v>
      </c>
      <c r="C3999" s="124" t="s">
        <v>9358</v>
      </c>
      <c r="D3999" s="125" t="s">
        <v>392</v>
      </c>
    </row>
    <row r="4000" spans="1:4" ht="13.5" x14ac:dyDescent="0.25">
      <c r="A4000" s="124" t="s">
        <v>5409</v>
      </c>
      <c r="B4000" s="124" t="s">
        <v>15263</v>
      </c>
      <c r="C4000" s="124" t="s">
        <v>9358</v>
      </c>
      <c r="D4000" s="125" t="s">
        <v>15264</v>
      </c>
    </row>
    <row r="4001" spans="1:4" ht="13.5" x14ac:dyDescent="0.25">
      <c r="A4001" s="124" t="s">
        <v>5410</v>
      </c>
      <c r="B4001" s="124" t="s">
        <v>15265</v>
      </c>
      <c r="C4001" s="124" t="s">
        <v>9358</v>
      </c>
      <c r="D4001" s="125" t="s">
        <v>3900</v>
      </c>
    </row>
    <row r="4002" spans="1:4" ht="13.5" x14ac:dyDescent="0.25">
      <c r="A4002" s="124" t="s">
        <v>5411</v>
      </c>
      <c r="B4002" s="124" t="s">
        <v>15266</v>
      </c>
      <c r="C4002" s="124" t="s">
        <v>9358</v>
      </c>
      <c r="D4002" s="125" t="s">
        <v>8947</v>
      </c>
    </row>
    <row r="4003" spans="1:4" ht="13.5" x14ac:dyDescent="0.25">
      <c r="A4003" s="124" t="s">
        <v>5412</v>
      </c>
      <c r="B4003" s="124" t="s">
        <v>15267</v>
      </c>
      <c r="C4003" s="124" t="s">
        <v>9358</v>
      </c>
      <c r="D4003" s="125" t="s">
        <v>1580</v>
      </c>
    </row>
    <row r="4004" spans="1:4" ht="13.5" x14ac:dyDescent="0.25">
      <c r="A4004" s="124" t="s">
        <v>5413</v>
      </c>
      <c r="B4004" s="124" t="s">
        <v>15268</v>
      </c>
      <c r="C4004" s="124" t="s">
        <v>9358</v>
      </c>
      <c r="D4004" s="125" t="s">
        <v>4745</v>
      </c>
    </row>
    <row r="4005" spans="1:4" ht="13.5" x14ac:dyDescent="0.25">
      <c r="A4005" s="124" t="s">
        <v>5414</v>
      </c>
      <c r="B4005" s="124" t="s">
        <v>15269</v>
      </c>
      <c r="C4005" s="124" t="s">
        <v>9358</v>
      </c>
      <c r="D4005" s="125" t="s">
        <v>4362</v>
      </c>
    </row>
    <row r="4006" spans="1:4" ht="13.5" x14ac:dyDescent="0.25">
      <c r="A4006" s="124" t="s">
        <v>5415</v>
      </c>
      <c r="B4006" s="124" t="s">
        <v>15270</v>
      </c>
      <c r="C4006" s="124" t="s">
        <v>9358</v>
      </c>
      <c r="D4006" s="125" t="s">
        <v>5676</v>
      </c>
    </row>
    <row r="4007" spans="1:4" ht="13.5" x14ac:dyDescent="0.25">
      <c r="A4007" s="124" t="s">
        <v>5416</v>
      </c>
      <c r="B4007" s="124" t="s">
        <v>15271</v>
      </c>
      <c r="C4007" s="124" t="s">
        <v>9358</v>
      </c>
      <c r="D4007" s="125" t="s">
        <v>15272</v>
      </c>
    </row>
    <row r="4008" spans="1:4" ht="13.5" x14ac:dyDescent="0.25">
      <c r="A4008" s="124" t="s">
        <v>5418</v>
      </c>
      <c r="B4008" s="124" t="s">
        <v>15273</v>
      </c>
      <c r="C4008" s="124" t="s">
        <v>9358</v>
      </c>
      <c r="D4008" s="125" t="s">
        <v>15274</v>
      </c>
    </row>
    <row r="4009" spans="1:4" ht="13.5" x14ac:dyDescent="0.25">
      <c r="A4009" s="124" t="s">
        <v>5419</v>
      </c>
      <c r="B4009" s="124" t="s">
        <v>15275</v>
      </c>
      <c r="C4009" s="124" t="s">
        <v>9358</v>
      </c>
      <c r="D4009" s="125" t="s">
        <v>15276</v>
      </c>
    </row>
    <row r="4010" spans="1:4" ht="13.5" x14ac:dyDescent="0.25">
      <c r="A4010" s="124" t="s">
        <v>5420</v>
      </c>
      <c r="B4010" s="124" t="s">
        <v>15277</v>
      </c>
      <c r="C4010" s="124" t="s">
        <v>9358</v>
      </c>
      <c r="D4010" s="125" t="s">
        <v>8921</v>
      </c>
    </row>
    <row r="4011" spans="1:4" ht="13.5" x14ac:dyDescent="0.25">
      <c r="A4011" s="124" t="s">
        <v>5421</v>
      </c>
      <c r="B4011" s="124" t="s">
        <v>15278</v>
      </c>
      <c r="C4011" s="124" t="s">
        <v>9358</v>
      </c>
      <c r="D4011" s="125" t="s">
        <v>15279</v>
      </c>
    </row>
    <row r="4012" spans="1:4" ht="13.5" x14ac:dyDescent="0.25">
      <c r="A4012" s="124" t="s">
        <v>5422</v>
      </c>
      <c r="B4012" s="124" t="s">
        <v>15280</v>
      </c>
      <c r="C4012" s="124" t="s">
        <v>9358</v>
      </c>
      <c r="D4012" s="125" t="s">
        <v>15281</v>
      </c>
    </row>
    <row r="4013" spans="1:4" ht="13.5" x14ac:dyDescent="0.25">
      <c r="A4013" s="124" t="s">
        <v>5423</v>
      </c>
      <c r="B4013" s="124" t="s">
        <v>15282</v>
      </c>
      <c r="C4013" s="124" t="s">
        <v>9358</v>
      </c>
      <c r="D4013" s="125" t="s">
        <v>8346</v>
      </c>
    </row>
    <row r="4014" spans="1:4" ht="13.5" x14ac:dyDescent="0.25">
      <c r="A4014" s="124" t="s">
        <v>5424</v>
      </c>
      <c r="B4014" s="124" t="s">
        <v>15283</v>
      </c>
      <c r="C4014" s="124" t="s">
        <v>9358</v>
      </c>
      <c r="D4014" s="125" t="s">
        <v>15284</v>
      </c>
    </row>
    <row r="4015" spans="1:4" ht="13.5" x14ac:dyDescent="0.25">
      <c r="A4015" s="124" t="s">
        <v>5426</v>
      </c>
      <c r="B4015" s="124" t="s">
        <v>15285</v>
      </c>
      <c r="C4015" s="124" t="s">
        <v>9358</v>
      </c>
      <c r="D4015" s="125" t="s">
        <v>14922</v>
      </c>
    </row>
    <row r="4016" spans="1:4" ht="13.5" x14ac:dyDescent="0.25">
      <c r="A4016" s="124" t="s">
        <v>5427</v>
      </c>
      <c r="B4016" s="124" t="s">
        <v>15286</v>
      </c>
      <c r="C4016" s="124" t="s">
        <v>9358</v>
      </c>
      <c r="D4016" s="125" t="s">
        <v>15287</v>
      </c>
    </row>
    <row r="4017" spans="1:4" ht="13.5" x14ac:dyDescent="0.25">
      <c r="A4017" s="124" t="s">
        <v>5428</v>
      </c>
      <c r="B4017" s="124" t="s">
        <v>15288</v>
      </c>
      <c r="C4017" s="124" t="s">
        <v>9358</v>
      </c>
      <c r="D4017" s="125" t="s">
        <v>15289</v>
      </c>
    </row>
    <row r="4018" spans="1:4" ht="13.5" x14ac:dyDescent="0.25">
      <c r="A4018" s="124" t="s">
        <v>5430</v>
      </c>
      <c r="B4018" s="124" t="s">
        <v>15290</v>
      </c>
      <c r="C4018" s="124" t="s">
        <v>9358</v>
      </c>
      <c r="D4018" s="125" t="s">
        <v>15291</v>
      </c>
    </row>
    <row r="4019" spans="1:4" ht="13.5" x14ac:dyDescent="0.25">
      <c r="A4019" s="124" t="s">
        <v>5431</v>
      </c>
      <c r="B4019" s="124" t="s">
        <v>15292</v>
      </c>
      <c r="C4019" s="124" t="s">
        <v>9358</v>
      </c>
      <c r="D4019" s="125" t="s">
        <v>8643</v>
      </c>
    </row>
    <row r="4020" spans="1:4" ht="13.5" x14ac:dyDescent="0.25">
      <c r="A4020" s="124" t="s">
        <v>5432</v>
      </c>
      <c r="B4020" s="124" t="s">
        <v>15293</v>
      </c>
      <c r="C4020" s="124" t="s">
        <v>9358</v>
      </c>
      <c r="D4020" s="125" t="s">
        <v>15294</v>
      </c>
    </row>
    <row r="4021" spans="1:4" ht="13.5" x14ac:dyDescent="0.25">
      <c r="A4021" s="124" t="s">
        <v>5433</v>
      </c>
      <c r="B4021" s="124" t="s">
        <v>15295</v>
      </c>
      <c r="C4021" s="124" t="s">
        <v>9358</v>
      </c>
      <c r="D4021" s="125" t="s">
        <v>15296</v>
      </c>
    </row>
    <row r="4022" spans="1:4" ht="13.5" x14ac:dyDescent="0.25">
      <c r="A4022" s="124" t="s">
        <v>5434</v>
      </c>
      <c r="B4022" s="124" t="s">
        <v>15297</v>
      </c>
      <c r="C4022" s="124" t="s">
        <v>9358</v>
      </c>
      <c r="D4022" s="125" t="s">
        <v>15298</v>
      </c>
    </row>
    <row r="4023" spans="1:4" ht="13.5" x14ac:dyDescent="0.25">
      <c r="A4023" s="124" t="s">
        <v>5435</v>
      </c>
      <c r="B4023" s="124" t="s">
        <v>15299</v>
      </c>
      <c r="C4023" s="124" t="s">
        <v>9358</v>
      </c>
      <c r="D4023" s="125" t="s">
        <v>15300</v>
      </c>
    </row>
    <row r="4024" spans="1:4" ht="13.5" x14ac:dyDescent="0.25">
      <c r="A4024" s="124" t="s">
        <v>5436</v>
      </c>
      <c r="B4024" s="124" t="s">
        <v>15301</v>
      </c>
      <c r="C4024" s="124" t="s">
        <v>9358</v>
      </c>
      <c r="D4024" s="125" t="s">
        <v>15302</v>
      </c>
    </row>
    <row r="4025" spans="1:4" ht="13.5" x14ac:dyDescent="0.25">
      <c r="A4025" s="124" t="s">
        <v>5438</v>
      </c>
      <c r="B4025" s="124" t="s">
        <v>15303</v>
      </c>
      <c r="C4025" s="124" t="s">
        <v>9358</v>
      </c>
      <c r="D4025" s="125" t="s">
        <v>15304</v>
      </c>
    </row>
    <row r="4026" spans="1:4" ht="13.5" x14ac:dyDescent="0.25">
      <c r="A4026" s="124" t="s">
        <v>5439</v>
      </c>
      <c r="B4026" s="124" t="s">
        <v>15305</v>
      </c>
      <c r="C4026" s="124" t="s">
        <v>9358</v>
      </c>
      <c r="D4026" s="125" t="s">
        <v>15306</v>
      </c>
    </row>
    <row r="4027" spans="1:4" ht="13.5" x14ac:dyDescent="0.25">
      <c r="A4027" s="124" t="s">
        <v>5440</v>
      </c>
      <c r="B4027" s="124" t="s">
        <v>15307</v>
      </c>
      <c r="C4027" s="124" t="s">
        <v>9358</v>
      </c>
      <c r="D4027" s="125" t="s">
        <v>15308</v>
      </c>
    </row>
    <row r="4028" spans="1:4" ht="13.5" x14ac:dyDescent="0.25">
      <c r="A4028" s="124" t="s">
        <v>5441</v>
      </c>
      <c r="B4028" s="124" t="s">
        <v>15309</v>
      </c>
      <c r="C4028" s="124" t="s">
        <v>9358</v>
      </c>
      <c r="D4028" s="125" t="s">
        <v>15310</v>
      </c>
    </row>
    <row r="4029" spans="1:4" ht="13.5" x14ac:dyDescent="0.25">
      <c r="A4029" s="124" t="s">
        <v>5442</v>
      </c>
      <c r="B4029" s="124" t="s">
        <v>15311</v>
      </c>
      <c r="C4029" s="124" t="s">
        <v>9358</v>
      </c>
      <c r="D4029" s="125" t="s">
        <v>15312</v>
      </c>
    </row>
    <row r="4030" spans="1:4" ht="13.5" x14ac:dyDescent="0.25">
      <c r="A4030" s="124" t="s">
        <v>5443</v>
      </c>
      <c r="B4030" s="124" t="s">
        <v>15313</v>
      </c>
      <c r="C4030" s="124" t="s">
        <v>9358</v>
      </c>
      <c r="D4030" s="125" t="s">
        <v>4733</v>
      </c>
    </row>
    <row r="4031" spans="1:4" ht="13.5" x14ac:dyDescent="0.25">
      <c r="A4031" s="124" t="s">
        <v>5444</v>
      </c>
      <c r="B4031" s="124" t="s">
        <v>15314</v>
      </c>
      <c r="C4031" s="124" t="s">
        <v>9358</v>
      </c>
      <c r="D4031" s="125" t="s">
        <v>15315</v>
      </c>
    </row>
    <row r="4032" spans="1:4" ht="13.5" x14ac:dyDescent="0.25">
      <c r="A4032" s="124" t="s">
        <v>5445</v>
      </c>
      <c r="B4032" s="124" t="s">
        <v>15316</v>
      </c>
      <c r="C4032" s="124" t="s">
        <v>9358</v>
      </c>
      <c r="D4032" s="125" t="s">
        <v>15317</v>
      </c>
    </row>
    <row r="4033" spans="1:4" ht="13.5" x14ac:dyDescent="0.25">
      <c r="A4033" s="124" t="s">
        <v>5446</v>
      </c>
      <c r="B4033" s="124" t="s">
        <v>15318</v>
      </c>
      <c r="C4033" s="124" t="s">
        <v>9358</v>
      </c>
      <c r="D4033" s="125" t="s">
        <v>15319</v>
      </c>
    </row>
    <row r="4034" spans="1:4" ht="13.5" x14ac:dyDescent="0.25">
      <c r="A4034" s="124" t="s">
        <v>5447</v>
      </c>
      <c r="B4034" s="124" t="s">
        <v>15320</v>
      </c>
      <c r="C4034" s="124" t="s">
        <v>9358</v>
      </c>
      <c r="D4034" s="125" t="s">
        <v>8405</v>
      </c>
    </row>
    <row r="4035" spans="1:4" ht="13.5" x14ac:dyDescent="0.25">
      <c r="A4035" s="124" t="s">
        <v>5449</v>
      </c>
      <c r="B4035" s="124" t="s">
        <v>15321</v>
      </c>
      <c r="C4035" s="124" t="s">
        <v>9358</v>
      </c>
      <c r="D4035" s="125" t="s">
        <v>9251</v>
      </c>
    </row>
    <row r="4036" spans="1:4" ht="13.5" x14ac:dyDescent="0.25">
      <c r="A4036" s="124" t="s">
        <v>5451</v>
      </c>
      <c r="B4036" s="124" t="s">
        <v>15322</v>
      </c>
      <c r="C4036" s="124" t="s">
        <v>9358</v>
      </c>
      <c r="D4036" s="125" t="s">
        <v>3051</v>
      </c>
    </row>
    <row r="4037" spans="1:4" ht="13.5" x14ac:dyDescent="0.25">
      <c r="A4037" s="124" t="s">
        <v>5453</v>
      </c>
      <c r="B4037" s="124" t="s">
        <v>15323</v>
      </c>
      <c r="C4037" s="124" t="s">
        <v>9358</v>
      </c>
      <c r="D4037" s="125" t="s">
        <v>4565</v>
      </c>
    </row>
    <row r="4038" spans="1:4" ht="13.5" x14ac:dyDescent="0.25">
      <c r="A4038" s="124" t="s">
        <v>5454</v>
      </c>
      <c r="B4038" s="124" t="s">
        <v>15324</v>
      </c>
      <c r="C4038" s="124" t="s">
        <v>9358</v>
      </c>
      <c r="D4038" s="125" t="s">
        <v>1096</v>
      </c>
    </row>
    <row r="4039" spans="1:4" ht="13.5" x14ac:dyDescent="0.25">
      <c r="A4039" s="124" t="s">
        <v>5456</v>
      </c>
      <c r="B4039" s="124" t="s">
        <v>15325</v>
      </c>
      <c r="C4039" s="124" t="s">
        <v>9358</v>
      </c>
      <c r="D4039" s="125" t="s">
        <v>8356</v>
      </c>
    </row>
    <row r="4040" spans="1:4" ht="13.5" x14ac:dyDescent="0.25">
      <c r="A4040" s="124" t="s">
        <v>5457</v>
      </c>
      <c r="B4040" s="124" t="s">
        <v>15326</v>
      </c>
      <c r="C4040" s="124" t="s">
        <v>9358</v>
      </c>
      <c r="D4040" s="125" t="s">
        <v>8385</v>
      </c>
    </row>
    <row r="4041" spans="1:4" ht="13.5" x14ac:dyDescent="0.25">
      <c r="A4041" s="124" t="s">
        <v>5459</v>
      </c>
      <c r="B4041" s="124" t="s">
        <v>15327</v>
      </c>
      <c r="C4041" s="124" t="s">
        <v>9358</v>
      </c>
      <c r="D4041" s="125" t="s">
        <v>2354</v>
      </c>
    </row>
    <row r="4042" spans="1:4" ht="13.5" x14ac:dyDescent="0.25">
      <c r="A4042" s="124" t="s">
        <v>5460</v>
      </c>
      <c r="B4042" s="124" t="s">
        <v>15328</v>
      </c>
      <c r="C4042" s="124" t="s">
        <v>9358</v>
      </c>
      <c r="D4042" s="125" t="s">
        <v>8015</v>
      </c>
    </row>
    <row r="4043" spans="1:4" ht="13.5" x14ac:dyDescent="0.25">
      <c r="A4043" s="124" t="s">
        <v>5462</v>
      </c>
      <c r="B4043" s="124" t="s">
        <v>15329</v>
      </c>
      <c r="C4043" s="124" t="s">
        <v>9358</v>
      </c>
      <c r="D4043" s="125" t="s">
        <v>2370</v>
      </c>
    </row>
    <row r="4044" spans="1:4" ht="13.5" x14ac:dyDescent="0.25">
      <c r="A4044" s="124" t="s">
        <v>5464</v>
      </c>
      <c r="B4044" s="124" t="s">
        <v>15330</v>
      </c>
      <c r="C4044" s="124" t="s">
        <v>9358</v>
      </c>
      <c r="D4044" s="125" t="s">
        <v>7414</v>
      </c>
    </row>
    <row r="4045" spans="1:4" ht="13.5" x14ac:dyDescent="0.25">
      <c r="A4045" s="124" t="s">
        <v>5466</v>
      </c>
      <c r="B4045" s="124" t="s">
        <v>15331</v>
      </c>
      <c r="C4045" s="124" t="s">
        <v>9358</v>
      </c>
      <c r="D4045" s="125" t="s">
        <v>5515</v>
      </c>
    </row>
    <row r="4046" spans="1:4" ht="13.5" x14ac:dyDescent="0.25">
      <c r="A4046" s="124" t="s">
        <v>5468</v>
      </c>
      <c r="B4046" s="124" t="s">
        <v>15332</v>
      </c>
      <c r="C4046" s="124" t="s">
        <v>9358</v>
      </c>
      <c r="D4046" s="125" t="s">
        <v>7154</v>
      </c>
    </row>
    <row r="4047" spans="1:4" ht="13.5" x14ac:dyDescent="0.25">
      <c r="A4047" s="124" t="s">
        <v>5469</v>
      </c>
      <c r="B4047" s="124" t="s">
        <v>15333</v>
      </c>
      <c r="C4047" s="124" t="s">
        <v>9358</v>
      </c>
      <c r="D4047" s="125" t="s">
        <v>14697</v>
      </c>
    </row>
    <row r="4048" spans="1:4" ht="13.5" x14ac:dyDescent="0.25">
      <c r="A4048" s="124" t="s">
        <v>5471</v>
      </c>
      <c r="B4048" s="124" t="s">
        <v>15334</v>
      </c>
      <c r="C4048" s="124" t="s">
        <v>9358</v>
      </c>
      <c r="D4048" s="125" t="s">
        <v>1390</v>
      </c>
    </row>
    <row r="4049" spans="1:4" ht="13.5" x14ac:dyDescent="0.25">
      <c r="A4049" s="124" t="s">
        <v>5472</v>
      </c>
      <c r="B4049" s="124" t="s">
        <v>15335</v>
      </c>
      <c r="C4049" s="124" t="s">
        <v>9358</v>
      </c>
      <c r="D4049" s="125" t="s">
        <v>15336</v>
      </c>
    </row>
    <row r="4050" spans="1:4" ht="13.5" x14ac:dyDescent="0.25">
      <c r="A4050" s="124" t="s">
        <v>5473</v>
      </c>
      <c r="B4050" s="124" t="s">
        <v>15337</v>
      </c>
      <c r="C4050" s="124" t="s">
        <v>9358</v>
      </c>
      <c r="D4050" s="125" t="s">
        <v>2977</v>
      </c>
    </row>
    <row r="4051" spans="1:4" ht="13.5" x14ac:dyDescent="0.25">
      <c r="A4051" s="124" t="s">
        <v>5474</v>
      </c>
      <c r="B4051" s="124" t="s">
        <v>15338</v>
      </c>
      <c r="C4051" s="124" t="s">
        <v>9358</v>
      </c>
      <c r="D4051" s="125" t="s">
        <v>1249</v>
      </c>
    </row>
    <row r="4052" spans="1:4" ht="13.5" x14ac:dyDescent="0.25">
      <c r="A4052" s="124" t="s">
        <v>5476</v>
      </c>
      <c r="B4052" s="124" t="s">
        <v>15339</v>
      </c>
      <c r="C4052" s="124" t="s">
        <v>9358</v>
      </c>
      <c r="D4052" s="125" t="s">
        <v>14383</v>
      </c>
    </row>
    <row r="4053" spans="1:4" ht="13.5" x14ac:dyDescent="0.25">
      <c r="A4053" s="124" t="s">
        <v>5477</v>
      </c>
      <c r="B4053" s="124" t="s">
        <v>15340</v>
      </c>
      <c r="C4053" s="124" t="s">
        <v>9358</v>
      </c>
      <c r="D4053" s="125" t="s">
        <v>3413</v>
      </c>
    </row>
    <row r="4054" spans="1:4" ht="13.5" x14ac:dyDescent="0.25">
      <c r="A4054" s="124" t="s">
        <v>5478</v>
      </c>
      <c r="B4054" s="124" t="s">
        <v>15341</v>
      </c>
      <c r="C4054" s="124" t="s">
        <v>9358</v>
      </c>
      <c r="D4054" s="125" t="s">
        <v>12681</v>
      </c>
    </row>
    <row r="4055" spans="1:4" ht="13.5" x14ac:dyDescent="0.25">
      <c r="A4055" s="124" t="s">
        <v>5480</v>
      </c>
      <c r="B4055" s="124" t="s">
        <v>15342</v>
      </c>
      <c r="C4055" s="124" t="s">
        <v>9358</v>
      </c>
      <c r="D4055" s="125" t="s">
        <v>2439</v>
      </c>
    </row>
    <row r="4056" spans="1:4" ht="13.5" x14ac:dyDescent="0.25">
      <c r="A4056" s="124" t="s">
        <v>5481</v>
      </c>
      <c r="B4056" s="124" t="s">
        <v>15343</v>
      </c>
      <c r="C4056" s="124" t="s">
        <v>9358</v>
      </c>
      <c r="D4056" s="125" t="s">
        <v>9005</v>
      </c>
    </row>
    <row r="4057" spans="1:4" ht="13.5" x14ac:dyDescent="0.25">
      <c r="A4057" s="124" t="s">
        <v>5482</v>
      </c>
      <c r="B4057" s="124" t="s">
        <v>15344</v>
      </c>
      <c r="C4057" s="124" t="s">
        <v>9358</v>
      </c>
      <c r="D4057" s="125" t="s">
        <v>15345</v>
      </c>
    </row>
    <row r="4058" spans="1:4" ht="13.5" x14ac:dyDescent="0.25">
      <c r="A4058" s="124" t="s">
        <v>5483</v>
      </c>
      <c r="B4058" s="124" t="s">
        <v>15346</v>
      </c>
      <c r="C4058" s="124" t="s">
        <v>9358</v>
      </c>
      <c r="D4058" s="125" t="s">
        <v>15347</v>
      </c>
    </row>
    <row r="4059" spans="1:4" ht="13.5" x14ac:dyDescent="0.25">
      <c r="A4059" s="124" t="s">
        <v>5484</v>
      </c>
      <c r="B4059" s="124" t="s">
        <v>15348</v>
      </c>
      <c r="C4059" s="124" t="s">
        <v>9358</v>
      </c>
      <c r="D4059" s="125" t="s">
        <v>14344</v>
      </c>
    </row>
    <row r="4060" spans="1:4" ht="13.5" x14ac:dyDescent="0.25">
      <c r="A4060" s="124" t="s">
        <v>5486</v>
      </c>
      <c r="B4060" s="124" t="s">
        <v>15349</v>
      </c>
      <c r="C4060" s="124" t="s">
        <v>9358</v>
      </c>
      <c r="D4060" s="125" t="s">
        <v>15350</v>
      </c>
    </row>
    <row r="4061" spans="1:4" ht="13.5" x14ac:dyDescent="0.25">
      <c r="A4061" s="124" t="s">
        <v>5487</v>
      </c>
      <c r="B4061" s="124" t="s">
        <v>15351</v>
      </c>
      <c r="C4061" s="124" t="s">
        <v>9358</v>
      </c>
      <c r="D4061" s="125" t="s">
        <v>15352</v>
      </c>
    </row>
    <row r="4062" spans="1:4" ht="13.5" x14ac:dyDescent="0.25">
      <c r="A4062" s="124" t="s">
        <v>5488</v>
      </c>
      <c r="B4062" s="124" t="s">
        <v>15353</v>
      </c>
      <c r="C4062" s="124" t="s">
        <v>9358</v>
      </c>
      <c r="D4062" s="125" t="s">
        <v>15354</v>
      </c>
    </row>
    <row r="4063" spans="1:4" ht="13.5" x14ac:dyDescent="0.25">
      <c r="A4063" s="124" t="s">
        <v>5489</v>
      </c>
      <c r="B4063" s="124" t="s">
        <v>15355</v>
      </c>
      <c r="C4063" s="124" t="s">
        <v>9358</v>
      </c>
      <c r="D4063" s="125" t="s">
        <v>15356</v>
      </c>
    </row>
    <row r="4064" spans="1:4" ht="13.5" x14ac:dyDescent="0.25">
      <c r="A4064" s="124" t="s">
        <v>5490</v>
      </c>
      <c r="B4064" s="124" t="s">
        <v>15357</v>
      </c>
      <c r="C4064" s="124" t="s">
        <v>9358</v>
      </c>
      <c r="D4064" s="125" t="s">
        <v>15358</v>
      </c>
    </row>
    <row r="4065" spans="1:4" ht="13.5" x14ac:dyDescent="0.25">
      <c r="A4065" s="124" t="s">
        <v>5491</v>
      </c>
      <c r="B4065" s="124" t="s">
        <v>15359</v>
      </c>
      <c r="C4065" s="124" t="s">
        <v>9358</v>
      </c>
      <c r="D4065" s="125" t="s">
        <v>15360</v>
      </c>
    </row>
    <row r="4066" spans="1:4" ht="13.5" x14ac:dyDescent="0.25">
      <c r="A4066" s="124" t="s">
        <v>5492</v>
      </c>
      <c r="B4066" s="124" t="s">
        <v>15361</v>
      </c>
      <c r="C4066" s="124" t="s">
        <v>9358</v>
      </c>
      <c r="D4066" s="125" t="s">
        <v>15362</v>
      </c>
    </row>
    <row r="4067" spans="1:4" ht="13.5" x14ac:dyDescent="0.25">
      <c r="A4067" s="124" t="s">
        <v>5493</v>
      </c>
      <c r="B4067" s="124" t="s">
        <v>15363</v>
      </c>
      <c r="C4067" s="124" t="s">
        <v>9358</v>
      </c>
      <c r="D4067" s="125" t="s">
        <v>6439</v>
      </c>
    </row>
    <row r="4068" spans="1:4" ht="13.5" x14ac:dyDescent="0.25">
      <c r="A4068" s="124" t="s">
        <v>5495</v>
      </c>
      <c r="B4068" s="124" t="s">
        <v>15364</v>
      </c>
      <c r="C4068" s="124" t="s">
        <v>9358</v>
      </c>
      <c r="D4068" s="125" t="s">
        <v>3020</v>
      </c>
    </row>
    <row r="4069" spans="1:4" ht="13.5" x14ac:dyDescent="0.25">
      <c r="A4069" s="124" t="s">
        <v>5496</v>
      </c>
      <c r="B4069" s="124" t="s">
        <v>15365</v>
      </c>
      <c r="C4069" s="124" t="s">
        <v>9358</v>
      </c>
      <c r="D4069" s="125" t="s">
        <v>8592</v>
      </c>
    </row>
    <row r="4070" spans="1:4" ht="13.5" x14ac:dyDescent="0.25">
      <c r="A4070" s="124" t="s">
        <v>5498</v>
      </c>
      <c r="B4070" s="124" t="s">
        <v>15366</v>
      </c>
      <c r="C4070" s="124" t="s">
        <v>9358</v>
      </c>
      <c r="D4070" s="125" t="s">
        <v>13719</v>
      </c>
    </row>
    <row r="4071" spans="1:4" ht="13.5" x14ac:dyDescent="0.25">
      <c r="A4071" s="124" t="s">
        <v>5499</v>
      </c>
      <c r="B4071" s="124" t="s">
        <v>15367</v>
      </c>
      <c r="C4071" s="124" t="s">
        <v>9358</v>
      </c>
      <c r="D4071" s="125" t="s">
        <v>15368</v>
      </c>
    </row>
    <row r="4072" spans="1:4" ht="13.5" x14ac:dyDescent="0.25">
      <c r="A4072" s="124" t="s">
        <v>5501</v>
      </c>
      <c r="B4072" s="124" t="s">
        <v>15369</v>
      </c>
      <c r="C4072" s="124" t="s">
        <v>9358</v>
      </c>
      <c r="D4072" s="125" t="s">
        <v>15370</v>
      </c>
    </row>
    <row r="4073" spans="1:4" ht="13.5" x14ac:dyDescent="0.25">
      <c r="A4073" s="124" t="s">
        <v>5502</v>
      </c>
      <c r="B4073" s="124" t="s">
        <v>15371</v>
      </c>
      <c r="C4073" s="124" t="s">
        <v>9358</v>
      </c>
      <c r="D4073" s="125" t="s">
        <v>9187</v>
      </c>
    </row>
    <row r="4074" spans="1:4" ht="13.5" x14ac:dyDescent="0.25">
      <c r="A4074" s="124" t="s">
        <v>5503</v>
      </c>
      <c r="B4074" s="124" t="s">
        <v>15372</v>
      </c>
      <c r="C4074" s="124" t="s">
        <v>9358</v>
      </c>
      <c r="D4074" s="125" t="s">
        <v>15373</v>
      </c>
    </row>
    <row r="4075" spans="1:4" ht="13.5" x14ac:dyDescent="0.25">
      <c r="A4075" s="124" t="s">
        <v>5505</v>
      </c>
      <c r="B4075" s="124" t="s">
        <v>15374</v>
      </c>
      <c r="C4075" s="124" t="s">
        <v>9358</v>
      </c>
      <c r="D4075" s="125" t="s">
        <v>15375</v>
      </c>
    </row>
    <row r="4076" spans="1:4" ht="13.5" x14ac:dyDescent="0.25">
      <c r="A4076" s="124" t="s">
        <v>5506</v>
      </c>
      <c r="B4076" s="124" t="s">
        <v>15376</v>
      </c>
      <c r="C4076" s="124" t="s">
        <v>9358</v>
      </c>
      <c r="D4076" s="125" t="s">
        <v>2882</v>
      </c>
    </row>
    <row r="4077" spans="1:4" ht="13.5" x14ac:dyDescent="0.25">
      <c r="A4077" s="124" t="s">
        <v>5507</v>
      </c>
      <c r="B4077" s="124" t="s">
        <v>15377</v>
      </c>
      <c r="C4077" s="124" t="s">
        <v>9358</v>
      </c>
      <c r="D4077" s="125" t="s">
        <v>15378</v>
      </c>
    </row>
    <row r="4078" spans="1:4" ht="13.5" x14ac:dyDescent="0.25">
      <c r="A4078" s="124" t="s">
        <v>5508</v>
      </c>
      <c r="B4078" s="124" t="s">
        <v>15379</v>
      </c>
      <c r="C4078" s="124" t="s">
        <v>9358</v>
      </c>
      <c r="D4078" s="125" t="s">
        <v>15380</v>
      </c>
    </row>
    <row r="4079" spans="1:4" ht="13.5" x14ac:dyDescent="0.25">
      <c r="A4079" s="124" t="s">
        <v>5509</v>
      </c>
      <c r="B4079" s="124" t="s">
        <v>15381</v>
      </c>
      <c r="C4079" s="124" t="s">
        <v>9358</v>
      </c>
      <c r="D4079" s="125" t="s">
        <v>15382</v>
      </c>
    </row>
    <row r="4080" spans="1:4" ht="13.5" x14ac:dyDescent="0.25">
      <c r="A4080" s="124" t="s">
        <v>5510</v>
      </c>
      <c r="B4080" s="124" t="s">
        <v>15383</v>
      </c>
      <c r="C4080" s="124" t="s">
        <v>9358</v>
      </c>
      <c r="D4080" s="125" t="s">
        <v>9007</v>
      </c>
    </row>
    <row r="4081" spans="1:4" ht="13.5" x14ac:dyDescent="0.25">
      <c r="A4081" s="124" t="s">
        <v>5511</v>
      </c>
      <c r="B4081" s="124" t="s">
        <v>15384</v>
      </c>
      <c r="C4081" s="124" t="s">
        <v>9358</v>
      </c>
      <c r="D4081" s="125" t="s">
        <v>14750</v>
      </c>
    </row>
    <row r="4082" spans="1:4" ht="13.5" x14ac:dyDescent="0.25">
      <c r="A4082" s="124" t="s">
        <v>5512</v>
      </c>
      <c r="B4082" s="124" t="s">
        <v>15385</v>
      </c>
      <c r="C4082" s="124" t="s">
        <v>9358</v>
      </c>
      <c r="D4082" s="125" t="s">
        <v>4334</v>
      </c>
    </row>
    <row r="4083" spans="1:4" ht="13.5" x14ac:dyDescent="0.25">
      <c r="A4083" s="124" t="s">
        <v>5513</v>
      </c>
      <c r="B4083" s="124" t="s">
        <v>15386</v>
      </c>
      <c r="C4083" s="124" t="s">
        <v>9358</v>
      </c>
      <c r="D4083" s="125" t="s">
        <v>8627</v>
      </c>
    </row>
    <row r="4084" spans="1:4" ht="13.5" x14ac:dyDescent="0.25">
      <c r="A4084" s="124" t="s">
        <v>5514</v>
      </c>
      <c r="B4084" s="124" t="s">
        <v>15387</v>
      </c>
      <c r="C4084" s="124" t="s">
        <v>9358</v>
      </c>
      <c r="D4084" s="125" t="s">
        <v>4638</v>
      </c>
    </row>
    <row r="4085" spans="1:4" ht="13.5" x14ac:dyDescent="0.25">
      <c r="A4085" s="124" t="s">
        <v>5516</v>
      </c>
      <c r="B4085" s="124" t="s">
        <v>15388</v>
      </c>
      <c r="C4085" s="124" t="s">
        <v>9358</v>
      </c>
      <c r="D4085" s="125" t="s">
        <v>15389</v>
      </c>
    </row>
    <row r="4086" spans="1:4" ht="13.5" x14ac:dyDescent="0.25">
      <c r="A4086" s="124" t="s">
        <v>5518</v>
      </c>
      <c r="B4086" s="124" t="s">
        <v>15390</v>
      </c>
      <c r="C4086" s="124" t="s">
        <v>9358</v>
      </c>
      <c r="D4086" s="125" t="s">
        <v>8812</v>
      </c>
    </row>
    <row r="4087" spans="1:4" ht="13.5" x14ac:dyDescent="0.25">
      <c r="A4087" s="124" t="s">
        <v>5520</v>
      </c>
      <c r="B4087" s="124" t="s">
        <v>15391</v>
      </c>
      <c r="C4087" s="124" t="s">
        <v>9358</v>
      </c>
      <c r="D4087" s="125" t="s">
        <v>5233</v>
      </c>
    </row>
    <row r="4088" spans="1:4" ht="13.5" x14ac:dyDescent="0.25">
      <c r="A4088" s="124" t="s">
        <v>5521</v>
      </c>
      <c r="B4088" s="124" t="s">
        <v>15392</v>
      </c>
      <c r="C4088" s="124" t="s">
        <v>9358</v>
      </c>
      <c r="D4088" s="125" t="s">
        <v>15393</v>
      </c>
    </row>
    <row r="4089" spans="1:4" ht="13.5" x14ac:dyDescent="0.25">
      <c r="A4089" s="124" t="s">
        <v>5522</v>
      </c>
      <c r="B4089" s="124" t="s">
        <v>15394</v>
      </c>
      <c r="C4089" s="124" t="s">
        <v>9358</v>
      </c>
      <c r="D4089" s="125" t="s">
        <v>8616</v>
      </c>
    </row>
    <row r="4090" spans="1:4" ht="13.5" x14ac:dyDescent="0.25">
      <c r="A4090" s="124" t="s">
        <v>5524</v>
      </c>
      <c r="B4090" s="124" t="s">
        <v>15395</v>
      </c>
      <c r="C4090" s="124" t="s">
        <v>9358</v>
      </c>
      <c r="D4090" s="125" t="s">
        <v>7491</v>
      </c>
    </row>
    <row r="4091" spans="1:4" ht="13.5" x14ac:dyDescent="0.25">
      <c r="A4091" s="124" t="s">
        <v>5525</v>
      </c>
      <c r="B4091" s="124" t="s">
        <v>15396</v>
      </c>
      <c r="C4091" s="124" t="s">
        <v>9358</v>
      </c>
      <c r="D4091" s="125" t="s">
        <v>15397</v>
      </c>
    </row>
    <row r="4092" spans="1:4" ht="13.5" x14ac:dyDescent="0.25">
      <c r="A4092" s="124" t="s">
        <v>5526</v>
      </c>
      <c r="B4092" s="124" t="s">
        <v>15398</v>
      </c>
      <c r="C4092" s="124" t="s">
        <v>9358</v>
      </c>
      <c r="D4092" s="125" t="s">
        <v>15399</v>
      </c>
    </row>
    <row r="4093" spans="1:4" ht="13.5" x14ac:dyDescent="0.25">
      <c r="A4093" s="124" t="s">
        <v>5527</v>
      </c>
      <c r="B4093" s="124" t="s">
        <v>15400</v>
      </c>
      <c r="C4093" s="124" t="s">
        <v>9358</v>
      </c>
      <c r="D4093" s="125" t="s">
        <v>15401</v>
      </c>
    </row>
    <row r="4094" spans="1:4" ht="13.5" x14ac:dyDescent="0.25">
      <c r="A4094" s="124" t="s">
        <v>5528</v>
      </c>
      <c r="B4094" s="124" t="s">
        <v>15402</v>
      </c>
      <c r="C4094" s="124" t="s">
        <v>9358</v>
      </c>
      <c r="D4094" s="125" t="s">
        <v>5122</v>
      </c>
    </row>
    <row r="4095" spans="1:4" ht="13.5" x14ac:dyDescent="0.25">
      <c r="A4095" s="124" t="s">
        <v>5529</v>
      </c>
      <c r="B4095" s="124" t="s">
        <v>15403</v>
      </c>
      <c r="C4095" s="124" t="s">
        <v>9358</v>
      </c>
      <c r="D4095" s="125" t="s">
        <v>1839</v>
      </c>
    </row>
    <row r="4096" spans="1:4" ht="13.5" x14ac:dyDescent="0.25">
      <c r="A4096" s="124" t="s">
        <v>5531</v>
      </c>
      <c r="B4096" s="124" t="s">
        <v>15404</v>
      </c>
      <c r="C4096" s="124" t="s">
        <v>9358</v>
      </c>
      <c r="D4096" s="125" t="s">
        <v>9263</v>
      </c>
    </row>
    <row r="4097" spans="1:4" ht="13.5" x14ac:dyDescent="0.25">
      <c r="A4097" s="124" t="s">
        <v>5533</v>
      </c>
      <c r="B4097" s="124" t="s">
        <v>15405</v>
      </c>
      <c r="C4097" s="124" t="s">
        <v>9358</v>
      </c>
      <c r="D4097" s="125" t="s">
        <v>12796</v>
      </c>
    </row>
    <row r="4098" spans="1:4" ht="13.5" x14ac:dyDescent="0.25">
      <c r="A4098" s="124" t="s">
        <v>5535</v>
      </c>
      <c r="B4098" s="124" t="s">
        <v>15406</v>
      </c>
      <c r="C4098" s="124" t="s">
        <v>9358</v>
      </c>
      <c r="D4098" s="125" t="s">
        <v>9019</v>
      </c>
    </row>
    <row r="4099" spans="1:4" ht="13.5" x14ac:dyDescent="0.25">
      <c r="A4099" s="124" t="s">
        <v>5537</v>
      </c>
      <c r="B4099" s="124" t="s">
        <v>15407</v>
      </c>
      <c r="C4099" s="124" t="s">
        <v>9358</v>
      </c>
      <c r="D4099" s="125" t="s">
        <v>4790</v>
      </c>
    </row>
    <row r="4100" spans="1:4" ht="13.5" x14ac:dyDescent="0.25">
      <c r="A4100" s="124" t="s">
        <v>5539</v>
      </c>
      <c r="B4100" s="124" t="s">
        <v>15408</v>
      </c>
      <c r="C4100" s="124" t="s">
        <v>9358</v>
      </c>
      <c r="D4100" s="125" t="s">
        <v>15409</v>
      </c>
    </row>
    <row r="4101" spans="1:4" ht="13.5" x14ac:dyDescent="0.25">
      <c r="A4101" s="124" t="s">
        <v>5540</v>
      </c>
      <c r="B4101" s="124" t="s">
        <v>15410</v>
      </c>
      <c r="C4101" s="124" t="s">
        <v>9358</v>
      </c>
      <c r="D4101" s="125" t="s">
        <v>1177</v>
      </c>
    </row>
    <row r="4102" spans="1:4" ht="13.5" x14ac:dyDescent="0.25">
      <c r="A4102" s="124" t="s">
        <v>5541</v>
      </c>
      <c r="B4102" s="124" t="s">
        <v>15411</v>
      </c>
      <c r="C4102" s="124" t="s">
        <v>9358</v>
      </c>
      <c r="D4102" s="125" t="s">
        <v>4751</v>
      </c>
    </row>
    <row r="4103" spans="1:4" ht="13.5" x14ac:dyDescent="0.25">
      <c r="A4103" s="124" t="s">
        <v>5542</v>
      </c>
      <c r="B4103" s="124" t="s">
        <v>15412</v>
      </c>
      <c r="C4103" s="124" t="s">
        <v>9358</v>
      </c>
      <c r="D4103" s="125" t="s">
        <v>15413</v>
      </c>
    </row>
    <row r="4104" spans="1:4" ht="13.5" x14ac:dyDescent="0.25">
      <c r="A4104" s="124" t="s">
        <v>5543</v>
      </c>
      <c r="B4104" s="124" t="s">
        <v>15414</v>
      </c>
      <c r="C4104" s="124" t="s">
        <v>9358</v>
      </c>
      <c r="D4104" s="125" t="s">
        <v>3046</v>
      </c>
    </row>
    <row r="4105" spans="1:4" ht="13.5" x14ac:dyDescent="0.25">
      <c r="A4105" s="124" t="s">
        <v>5544</v>
      </c>
      <c r="B4105" s="124" t="s">
        <v>15415</v>
      </c>
      <c r="C4105" s="124" t="s">
        <v>9358</v>
      </c>
      <c r="D4105" s="125" t="s">
        <v>3011</v>
      </c>
    </row>
    <row r="4106" spans="1:4" ht="13.5" x14ac:dyDescent="0.25">
      <c r="A4106" s="124" t="s">
        <v>5545</v>
      </c>
      <c r="B4106" s="124" t="s">
        <v>15416</v>
      </c>
      <c r="C4106" s="124" t="s">
        <v>9358</v>
      </c>
      <c r="D4106" s="125" t="s">
        <v>3124</v>
      </c>
    </row>
    <row r="4107" spans="1:4" ht="13.5" x14ac:dyDescent="0.25">
      <c r="A4107" s="124" t="s">
        <v>5547</v>
      </c>
      <c r="B4107" s="124" t="s">
        <v>15417</v>
      </c>
      <c r="C4107" s="124" t="s">
        <v>9358</v>
      </c>
      <c r="D4107" s="125" t="s">
        <v>8619</v>
      </c>
    </row>
    <row r="4108" spans="1:4" ht="13.5" x14ac:dyDescent="0.25">
      <c r="A4108" s="124" t="s">
        <v>5549</v>
      </c>
      <c r="B4108" s="124" t="s">
        <v>15418</v>
      </c>
      <c r="C4108" s="124" t="s">
        <v>9358</v>
      </c>
      <c r="D4108" s="125" t="s">
        <v>993</v>
      </c>
    </row>
    <row r="4109" spans="1:4" ht="13.5" x14ac:dyDescent="0.25">
      <c r="A4109" s="124" t="s">
        <v>5550</v>
      </c>
      <c r="B4109" s="124" t="s">
        <v>15419</v>
      </c>
      <c r="C4109" s="124" t="s">
        <v>9358</v>
      </c>
      <c r="D4109" s="125" t="s">
        <v>5188</v>
      </c>
    </row>
    <row r="4110" spans="1:4" ht="13.5" x14ac:dyDescent="0.25">
      <c r="A4110" s="124" t="s">
        <v>5551</v>
      </c>
      <c r="B4110" s="124" t="s">
        <v>15420</v>
      </c>
      <c r="C4110" s="124" t="s">
        <v>9358</v>
      </c>
      <c r="D4110" s="125" t="s">
        <v>4661</v>
      </c>
    </row>
    <row r="4111" spans="1:4" ht="13.5" x14ac:dyDescent="0.25">
      <c r="A4111" s="124" t="s">
        <v>5552</v>
      </c>
      <c r="B4111" s="124" t="s">
        <v>15421</v>
      </c>
      <c r="C4111" s="124" t="s">
        <v>9358</v>
      </c>
      <c r="D4111" s="125" t="s">
        <v>15422</v>
      </c>
    </row>
    <row r="4112" spans="1:4" ht="13.5" x14ac:dyDescent="0.25">
      <c r="A4112" s="124" t="s">
        <v>5553</v>
      </c>
      <c r="B4112" s="124" t="s">
        <v>15423</v>
      </c>
      <c r="C4112" s="124" t="s">
        <v>9358</v>
      </c>
      <c r="D4112" s="125" t="s">
        <v>15424</v>
      </c>
    </row>
    <row r="4113" spans="1:4" ht="13.5" x14ac:dyDescent="0.25">
      <c r="A4113" s="124" t="s">
        <v>5554</v>
      </c>
      <c r="B4113" s="124" t="s">
        <v>15425</v>
      </c>
      <c r="C4113" s="124" t="s">
        <v>9358</v>
      </c>
      <c r="D4113" s="125" t="s">
        <v>7033</v>
      </c>
    </row>
    <row r="4114" spans="1:4" ht="13.5" x14ac:dyDescent="0.25">
      <c r="A4114" s="124" t="s">
        <v>5556</v>
      </c>
      <c r="B4114" s="124" t="s">
        <v>15426</v>
      </c>
      <c r="C4114" s="124" t="s">
        <v>9358</v>
      </c>
      <c r="D4114" s="125" t="s">
        <v>8672</v>
      </c>
    </row>
    <row r="4115" spans="1:4" ht="13.5" x14ac:dyDescent="0.25">
      <c r="A4115" s="124" t="s">
        <v>5557</v>
      </c>
      <c r="B4115" s="124" t="s">
        <v>15427</v>
      </c>
      <c r="C4115" s="124" t="s">
        <v>9358</v>
      </c>
      <c r="D4115" s="125" t="s">
        <v>7089</v>
      </c>
    </row>
    <row r="4116" spans="1:4" ht="13.5" x14ac:dyDescent="0.25">
      <c r="A4116" s="124" t="s">
        <v>5558</v>
      </c>
      <c r="B4116" s="124" t="s">
        <v>15428</v>
      </c>
      <c r="C4116" s="124" t="s">
        <v>9358</v>
      </c>
      <c r="D4116" s="125" t="s">
        <v>3346</v>
      </c>
    </row>
    <row r="4117" spans="1:4" ht="13.5" x14ac:dyDescent="0.25">
      <c r="A4117" s="124" t="s">
        <v>5559</v>
      </c>
      <c r="B4117" s="124" t="s">
        <v>15429</v>
      </c>
      <c r="C4117" s="124" t="s">
        <v>9358</v>
      </c>
      <c r="D4117" s="125" t="s">
        <v>15430</v>
      </c>
    </row>
    <row r="4118" spans="1:4" ht="13.5" x14ac:dyDescent="0.25">
      <c r="A4118" s="124" t="s">
        <v>5560</v>
      </c>
      <c r="B4118" s="124" t="s">
        <v>15431</v>
      </c>
      <c r="C4118" s="124" t="s">
        <v>9358</v>
      </c>
      <c r="D4118" s="125" t="s">
        <v>3237</v>
      </c>
    </row>
    <row r="4119" spans="1:4" ht="13.5" x14ac:dyDescent="0.25">
      <c r="A4119" s="124" t="s">
        <v>5561</v>
      </c>
      <c r="B4119" s="124" t="s">
        <v>15432</v>
      </c>
      <c r="C4119" s="124" t="s">
        <v>9358</v>
      </c>
      <c r="D4119" s="125" t="s">
        <v>15433</v>
      </c>
    </row>
    <row r="4120" spans="1:4" ht="13.5" x14ac:dyDescent="0.25">
      <c r="A4120" s="124" t="s">
        <v>5562</v>
      </c>
      <c r="B4120" s="124" t="s">
        <v>15434</v>
      </c>
      <c r="C4120" s="124" t="s">
        <v>9358</v>
      </c>
      <c r="D4120" s="125" t="s">
        <v>8283</v>
      </c>
    </row>
    <row r="4121" spans="1:4" ht="13.5" x14ac:dyDescent="0.25">
      <c r="A4121" s="124" t="s">
        <v>5563</v>
      </c>
      <c r="B4121" s="124" t="s">
        <v>15435</v>
      </c>
      <c r="C4121" s="124" t="s">
        <v>9358</v>
      </c>
      <c r="D4121" s="125" t="s">
        <v>8056</v>
      </c>
    </row>
    <row r="4122" spans="1:4" ht="13.5" x14ac:dyDescent="0.25">
      <c r="A4122" s="124" t="s">
        <v>5565</v>
      </c>
      <c r="B4122" s="124" t="s">
        <v>15436</v>
      </c>
      <c r="C4122" s="124" t="s">
        <v>9358</v>
      </c>
      <c r="D4122" s="125" t="s">
        <v>9094</v>
      </c>
    </row>
    <row r="4123" spans="1:4" ht="13.5" x14ac:dyDescent="0.25">
      <c r="A4123" s="124" t="s">
        <v>5566</v>
      </c>
      <c r="B4123" s="124" t="s">
        <v>15437</v>
      </c>
      <c r="C4123" s="124" t="s">
        <v>9358</v>
      </c>
      <c r="D4123" s="125" t="s">
        <v>15438</v>
      </c>
    </row>
    <row r="4124" spans="1:4" ht="13.5" x14ac:dyDescent="0.25">
      <c r="A4124" s="124" t="s">
        <v>5567</v>
      </c>
      <c r="B4124" s="124" t="s">
        <v>15439</v>
      </c>
      <c r="C4124" s="124" t="s">
        <v>9358</v>
      </c>
      <c r="D4124" s="125" t="s">
        <v>15440</v>
      </c>
    </row>
    <row r="4125" spans="1:4" ht="13.5" x14ac:dyDescent="0.25">
      <c r="A4125" s="124" t="s">
        <v>5568</v>
      </c>
      <c r="B4125" s="124" t="s">
        <v>15441</v>
      </c>
      <c r="C4125" s="124" t="s">
        <v>9358</v>
      </c>
      <c r="D4125" s="125" t="s">
        <v>15442</v>
      </c>
    </row>
    <row r="4126" spans="1:4" ht="13.5" x14ac:dyDescent="0.25">
      <c r="A4126" s="124" t="s">
        <v>5569</v>
      </c>
      <c r="B4126" s="124" t="s">
        <v>15443</v>
      </c>
      <c r="C4126" s="124" t="s">
        <v>9358</v>
      </c>
      <c r="D4126" s="125" t="s">
        <v>15444</v>
      </c>
    </row>
    <row r="4127" spans="1:4" ht="13.5" x14ac:dyDescent="0.25">
      <c r="A4127" s="124" t="s">
        <v>5570</v>
      </c>
      <c r="B4127" s="124" t="s">
        <v>15445</v>
      </c>
      <c r="C4127" s="124" t="s">
        <v>9358</v>
      </c>
      <c r="D4127" s="125" t="s">
        <v>15446</v>
      </c>
    </row>
    <row r="4128" spans="1:4" ht="13.5" x14ac:dyDescent="0.25">
      <c r="A4128" s="124" t="s">
        <v>5571</v>
      </c>
      <c r="B4128" s="124" t="s">
        <v>15447</v>
      </c>
      <c r="C4128" s="124" t="s">
        <v>9358</v>
      </c>
      <c r="D4128" s="125" t="s">
        <v>10117</v>
      </c>
    </row>
    <row r="4129" spans="1:4" ht="13.5" x14ac:dyDescent="0.25">
      <c r="A4129" s="124" t="s">
        <v>5573</v>
      </c>
      <c r="B4129" s="124" t="s">
        <v>15448</v>
      </c>
      <c r="C4129" s="124" t="s">
        <v>9358</v>
      </c>
      <c r="D4129" s="125" t="s">
        <v>15449</v>
      </c>
    </row>
    <row r="4130" spans="1:4" ht="13.5" x14ac:dyDescent="0.25">
      <c r="A4130" s="124" t="s">
        <v>5574</v>
      </c>
      <c r="B4130" s="124" t="s">
        <v>15450</v>
      </c>
      <c r="C4130" s="124" t="s">
        <v>9358</v>
      </c>
      <c r="D4130" s="125" t="s">
        <v>3687</v>
      </c>
    </row>
    <row r="4131" spans="1:4" ht="13.5" x14ac:dyDescent="0.25">
      <c r="A4131" s="124" t="s">
        <v>5576</v>
      </c>
      <c r="B4131" s="124" t="s">
        <v>15451</v>
      </c>
      <c r="C4131" s="124" t="s">
        <v>9358</v>
      </c>
      <c r="D4131" s="125" t="s">
        <v>15452</v>
      </c>
    </row>
    <row r="4132" spans="1:4" ht="13.5" x14ac:dyDescent="0.25">
      <c r="A4132" s="124" t="s">
        <v>5577</v>
      </c>
      <c r="B4132" s="124" t="s">
        <v>15453</v>
      </c>
      <c r="C4132" s="124" t="s">
        <v>9358</v>
      </c>
      <c r="D4132" s="125" t="s">
        <v>6722</v>
      </c>
    </row>
    <row r="4133" spans="1:4" ht="13.5" x14ac:dyDescent="0.25">
      <c r="A4133" s="124" t="s">
        <v>5578</v>
      </c>
      <c r="B4133" s="124" t="s">
        <v>15454</v>
      </c>
      <c r="C4133" s="124" t="s">
        <v>9358</v>
      </c>
      <c r="D4133" s="125" t="s">
        <v>15455</v>
      </c>
    </row>
    <row r="4134" spans="1:4" ht="13.5" x14ac:dyDescent="0.25">
      <c r="A4134" s="124" t="s">
        <v>5579</v>
      </c>
      <c r="B4134" s="124" t="s">
        <v>15456</v>
      </c>
      <c r="C4134" s="124" t="s">
        <v>9358</v>
      </c>
      <c r="D4134" s="125" t="s">
        <v>15457</v>
      </c>
    </row>
    <row r="4135" spans="1:4" ht="13.5" x14ac:dyDescent="0.25">
      <c r="A4135" s="124" t="s">
        <v>5580</v>
      </c>
      <c r="B4135" s="124" t="s">
        <v>15458</v>
      </c>
      <c r="C4135" s="124" t="s">
        <v>9358</v>
      </c>
      <c r="D4135" s="125" t="s">
        <v>14440</v>
      </c>
    </row>
    <row r="4136" spans="1:4" ht="13.5" x14ac:dyDescent="0.25">
      <c r="A4136" s="124" t="s">
        <v>5582</v>
      </c>
      <c r="B4136" s="124" t="s">
        <v>15459</v>
      </c>
      <c r="C4136" s="124" t="s">
        <v>9358</v>
      </c>
      <c r="D4136" s="125" t="s">
        <v>4381</v>
      </c>
    </row>
    <row r="4137" spans="1:4" ht="13.5" x14ac:dyDescent="0.25">
      <c r="A4137" s="124" t="s">
        <v>5584</v>
      </c>
      <c r="B4137" s="124" t="s">
        <v>15460</v>
      </c>
      <c r="C4137" s="124" t="s">
        <v>9358</v>
      </c>
      <c r="D4137" s="125" t="s">
        <v>3149</v>
      </c>
    </row>
    <row r="4138" spans="1:4" ht="13.5" x14ac:dyDescent="0.25">
      <c r="A4138" s="124" t="s">
        <v>5585</v>
      </c>
      <c r="B4138" s="124" t="s">
        <v>15461</v>
      </c>
      <c r="C4138" s="124" t="s">
        <v>9358</v>
      </c>
      <c r="D4138" s="125" t="s">
        <v>1852</v>
      </c>
    </row>
    <row r="4139" spans="1:4" ht="13.5" x14ac:dyDescent="0.25">
      <c r="A4139" s="124" t="s">
        <v>5587</v>
      </c>
      <c r="B4139" s="124" t="s">
        <v>15462</v>
      </c>
      <c r="C4139" s="124" t="s">
        <v>9358</v>
      </c>
      <c r="D4139" s="125" t="s">
        <v>12404</v>
      </c>
    </row>
    <row r="4140" spans="1:4" ht="13.5" x14ac:dyDescent="0.25">
      <c r="A4140" s="124" t="s">
        <v>5589</v>
      </c>
      <c r="B4140" s="124" t="s">
        <v>15463</v>
      </c>
      <c r="C4140" s="124" t="s">
        <v>9358</v>
      </c>
      <c r="D4140" s="125" t="s">
        <v>1893</v>
      </c>
    </row>
    <row r="4141" spans="1:4" ht="13.5" x14ac:dyDescent="0.25">
      <c r="A4141" s="124" t="s">
        <v>5590</v>
      </c>
      <c r="B4141" s="124" t="s">
        <v>15464</v>
      </c>
      <c r="C4141" s="124" t="s">
        <v>9358</v>
      </c>
      <c r="D4141" s="125" t="s">
        <v>14231</v>
      </c>
    </row>
    <row r="4142" spans="1:4" ht="13.5" x14ac:dyDescent="0.25">
      <c r="A4142" s="124" t="s">
        <v>5592</v>
      </c>
      <c r="B4142" s="124" t="s">
        <v>15465</v>
      </c>
      <c r="C4142" s="124" t="s">
        <v>9358</v>
      </c>
      <c r="D4142" s="125" t="s">
        <v>8863</v>
      </c>
    </row>
    <row r="4143" spans="1:4" ht="13.5" x14ac:dyDescent="0.25">
      <c r="A4143" s="124" t="s">
        <v>5593</v>
      </c>
      <c r="B4143" s="124" t="s">
        <v>15466</v>
      </c>
      <c r="C4143" s="124" t="s">
        <v>9358</v>
      </c>
      <c r="D4143" s="125" t="s">
        <v>3353</v>
      </c>
    </row>
    <row r="4144" spans="1:4" ht="13.5" x14ac:dyDescent="0.25">
      <c r="A4144" s="124" t="s">
        <v>5594</v>
      </c>
      <c r="B4144" s="124" t="s">
        <v>15467</v>
      </c>
      <c r="C4144" s="124" t="s">
        <v>9358</v>
      </c>
      <c r="D4144" s="125" t="s">
        <v>7525</v>
      </c>
    </row>
    <row r="4145" spans="1:4" ht="13.5" x14ac:dyDescent="0.25">
      <c r="A4145" s="124" t="s">
        <v>5596</v>
      </c>
      <c r="B4145" s="124" t="s">
        <v>15468</v>
      </c>
      <c r="C4145" s="124" t="s">
        <v>9358</v>
      </c>
      <c r="D4145" s="125" t="s">
        <v>3423</v>
      </c>
    </row>
    <row r="4146" spans="1:4" ht="13.5" x14ac:dyDescent="0.25">
      <c r="A4146" s="124" t="s">
        <v>5597</v>
      </c>
      <c r="B4146" s="124" t="s">
        <v>15469</v>
      </c>
      <c r="C4146" s="124" t="s">
        <v>9358</v>
      </c>
      <c r="D4146" s="125" t="s">
        <v>1288</v>
      </c>
    </row>
    <row r="4147" spans="1:4" ht="13.5" x14ac:dyDescent="0.25">
      <c r="A4147" s="124" t="s">
        <v>5599</v>
      </c>
      <c r="B4147" s="124" t="s">
        <v>15470</v>
      </c>
      <c r="C4147" s="124" t="s">
        <v>9358</v>
      </c>
      <c r="D4147" s="125" t="s">
        <v>985</v>
      </c>
    </row>
    <row r="4148" spans="1:4" ht="13.5" x14ac:dyDescent="0.25">
      <c r="A4148" s="124" t="s">
        <v>5600</v>
      </c>
      <c r="B4148" s="124" t="s">
        <v>15471</v>
      </c>
      <c r="C4148" s="124" t="s">
        <v>9358</v>
      </c>
      <c r="D4148" s="125" t="s">
        <v>3081</v>
      </c>
    </row>
    <row r="4149" spans="1:4" ht="13.5" x14ac:dyDescent="0.25">
      <c r="A4149" s="124" t="s">
        <v>5601</v>
      </c>
      <c r="B4149" s="124" t="s">
        <v>15472</v>
      </c>
      <c r="C4149" s="124" t="s">
        <v>9358</v>
      </c>
      <c r="D4149" s="125" t="s">
        <v>4686</v>
      </c>
    </row>
    <row r="4150" spans="1:4" ht="13.5" x14ac:dyDescent="0.25">
      <c r="A4150" s="124" t="s">
        <v>5602</v>
      </c>
      <c r="B4150" s="124" t="s">
        <v>15473</v>
      </c>
      <c r="C4150" s="124" t="s">
        <v>9358</v>
      </c>
      <c r="D4150" s="125" t="s">
        <v>5013</v>
      </c>
    </row>
    <row r="4151" spans="1:4" ht="13.5" x14ac:dyDescent="0.25">
      <c r="A4151" s="124" t="s">
        <v>5604</v>
      </c>
      <c r="B4151" s="124" t="s">
        <v>15474</v>
      </c>
      <c r="C4151" s="124" t="s">
        <v>9358</v>
      </c>
      <c r="D4151" s="125" t="s">
        <v>3749</v>
      </c>
    </row>
    <row r="4152" spans="1:4" ht="13.5" x14ac:dyDescent="0.25">
      <c r="A4152" s="124" t="s">
        <v>5605</v>
      </c>
      <c r="B4152" s="124" t="s">
        <v>15475</v>
      </c>
      <c r="C4152" s="124" t="s">
        <v>9358</v>
      </c>
      <c r="D4152" s="125" t="s">
        <v>8702</v>
      </c>
    </row>
    <row r="4153" spans="1:4" ht="13.5" x14ac:dyDescent="0.25">
      <c r="A4153" s="124" t="s">
        <v>5607</v>
      </c>
      <c r="B4153" s="124" t="s">
        <v>15476</v>
      </c>
      <c r="C4153" s="124" t="s">
        <v>9358</v>
      </c>
      <c r="D4153" s="125" t="s">
        <v>15477</v>
      </c>
    </row>
    <row r="4154" spans="1:4" ht="13.5" x14ac:dyDescent="0.25">
      <c r="A4154" s="124" t="s">
        <v>5609</v>
      </c>
      <c r="B4154" s="124" t="s">
        <v>15478</v>
      </c>
      <c r="C4154" s="124" t="s">
        <v>9358</v>
      </c>
      <c r="D4154" s="125" t="s">
        <v>13733</v>
      </c>
    </row>
    <row r="4155" spans="1:4" ht="13.5" x14ac:dyDescent="0.25">
      <c r="A4155" s="124" t="s">
        <v>5611</v>
      </c>
      <c r="B4155" s="124" t="s">
        <v>15479</v>
      </c>
      <c r="C4155" s="124" t="s">
        <v>9358</v>
      </c>
      <c r="D4155" s="125" t="s">
        <v>2914</v>
      </c>
    </row>
    <row r="4156" spans="1:4" ht="13.5" x14ac:dyDescent="0.25">
      <c r="A4156" s="124" t="s">
        <v>5612</v>
      </c>
      <c r="B4156" s="124" t="s">
        <v>15480</v>
      </c>
      <c r="C4156" s="124" t="s">
        <v>9358</v>
      </c>
      <c r="D4156" s="125" t="s">
        <v>13607</v>
      </c>
    </row>
    <row r="4157" spans="1:4" ht="13.5" x14ac:dyDescent="0.25">
      <c r="A4157" s="124" t="s">
        <v>5614</v>
      </c>
      <c r="B4157" s="124" t="s">
        <v>15481</v>
      </c>
      <c r="C4157" s="124" t="s">
        <v>9358</v>
      </c>
      <c r="D4157" s="125" t="s">
        <v>3507</v>
      </c>
    </row>
    <row r="4158" spans="1:4" ht="13.5" x14ac:dyDescent="0.25">
      <c r="A4158" s="124" t="s">
        <v>5615</v>
      </c>
      <c r="B4158" s="124" t="s">
        <v>15482</v>
      </c>
      <c r="C4158" s="124" t="s">
        <v>9358</v>
      </c>
      <c r="D4158" s="125" t="s">
        <v>15483</v>
      </c>
    </row>
    <row r="4159" spans="1:4" ht="13.5" x14ac:dyDescent="0.25">
      <c r="A4159" s="124" t="s">
        <v>5616</v>
      </c>
      <c r="B4159" s="124" t="s">
        <v>15484</v>
      </c>
      <c r="C4159" s="124" t="s">
        <v>9358</v>
      </c>
      <c r="D4159" s="125" t="s">
        <v>9179</v>
      </c>
    </row>
    <row r="4160" spans="1:4" ht="13.5" x14ac:dyDescent="0.25">
      <c r="A4160" s="124" t="s">
        <v>5618</v>
      </c>
      <c r="B4160" s="124" t="s">
        <v>15485</v>
      </c>
      <c r="C4160" s="124" t="s">
        <v>9358</v>
      </c>
      <c r="D4160" s="125" t="s">
        <v>7315</v>
      </c>
    </row>
    <row r="4161" spans="1:4" ht="13.5" x14ac:dyDescent="0.25">
      <c r="A4161" s="124" t="s">
        <v>5620</v>
      </c>
      <c r="B4161" s="124" t="s">
        <v>15486</v>
      </c>
      <c r="C4161" s="124" t="s">
        <v>9358</v>
      </c>
      <c r="D4161" s="125" t="s">
        <v>8470</v>
      </c>
    </row>
    <row r="4162" spans="1:4" ht="13.5" x14ac:dyDescent="0.25">
      <c r="A4162" s="124" t="s">
        <v>5622</v>
      </c>
      <c r="B4162" s="124" t="s">
        <v>15487</v>
      </c>
      <c r="C4162" s="124" t="s">
        <v>9358</v>
      </c>
      <c r="D4162" s="125" t="s">
        <v>8490</v>
      </c>
    </row>
    <row r="4163" spans="1:4" ht="13.5" x14ac:dyDescent="0.25">
      <c r="A4163" s="124" t="s">
        <v>5624</v>
      </c>
      <c r="B4163" s="124" t="s">
        <v>15488</v>
      </c>
      <c r="C4163" s="124" t="s">
        <v>9358</v>
      </c>
      <c r="D4163" s="125" t="s">
        <v>3408</v>
      </c>
    </row>
    <row r="4164" spans="1:4" ht="13.5" x14ac:dyDescent="0.25">
      <c r="A4164" s="124" t="s">
        <v>5625</v>
      </c>
      <c r="B4164" s="124" t="s">
        <v>15489</v>
      </c>
      <c r="C4164" s="124" t="s">
        <v>9358</v>
      </c>
      <c r="D4164" s="125" t="s">
        <v>6246</v>
      </c>
    </row>
    <row r="4165" spans="1:4" ht="13.5" x14ac:dyDescent="0.25">
      <c r="A4165" s="124" t="s">
        <v>5627</v>
      </c>
      <c r="B4165" s="124" t="s">
        <v>15490</v>
      </c>
      <c r="C4165" s="124" t="s">
        <v>9358</v>
      </c>
      <c r="D4165" s="125" t="s">
        <v>14444</v>
      </c>
    </row>
    <row r="4166" spans="1:4" ht="13.5" x14ac:dyDescent="0.25">
      <c r="A4166" s="124" t="s">
        <v>5628</v>
      </c>
      <c r="B4166" s="124" t="s">
        <v>15491</v>
      </c>
      <c r="C4166" s="124" t="s">
        <v>9358</v>
      </c>
      <c r="D4166" s="125" t="s">
        <v>10384</v>
      </c>
    </row>
    <row r="4167" spans="1:4" ht="13.5" x14ac:dyDescent="0.25">
      <c r="A4167" s="124" t="s">
        <v>5629</v>
      </c>
      <c r="B4167" s="124" t="s">
        <v>15492</v>
      </c>
      <c r="C4167" s="124" t="s">
        <v>9358</v>
      </c>
      <c r="D4167" s="125" t="s">
        <v>11746</v>
      </c>
    </row>
    <row r="4168" spans="1:4" ht="13.5" x14ac:dyDescent="0.25">
      <c r="A4168" s="124" t="s">
        <v>5630</v>
      </c>
      <c r="B4168" s="124" t="s">
        <v>15493</v>
      </c>
      <c r="C4168" s="124" t="s">
        <v>9358</v>
      </c>
      <c r="D4168" s="125" t="s">
        <v>9037</v>
      </c>
    </row>
    <row r="4169" spans="1:4" ht="13.5" x14ac:dyDescent="0.25">
      <c r="A4169" s="124" t="s">
        <v>5631</v>
      </c>
      <c r="B4169" s="124" t="s">
        <v>15494</v>
      </c>
      <c r="C4169" s="124" t="s">
        <v>9358</v>
      </c>
      <c r="D4169" s="125" t="s">
        <v>4972</v>
      </c>
    </row>
    <row r="4170" spans="1:4" ht="13.5" x14ac:dyDescent="0.25">
      <c r="A4170" s="124" t="s">
        <v>5632</v>
      </c>
      <c r="B4170" s="124" t="s">
        <v>15495</v>
      </c>
      <c r="C4170" s="124" t="s">
        <v>9358</v>
      </c>
      <c r="D4170" s="125" t="s">
        <v>15496</v>
      </c>
    </row>
    <row r="4171" spans="1:4" ht="13.5" x14ac:dyDescent="0.25">
      <c r="A4171" s="124" t="s">
        <v>5634</v>
      </c>
      <c r="B4171" s="124" t="s">
        <v>15497</v>
      </c>
      <c r="C4171" s="124" t="s">
        <v>9358</v>
      </c>
      <c r="D4171" s="125" t="s">
        <v>15498</v>
      </c>
    </row>
    <row r="4172" spans="1:4" ht="13.5" x14ac:dyDescent="0.25">
      <c r="A4172" s="124" t="s">
        <v>5635</v>
      </c>
      <c r="B4172" s="124" t="s">
        <v>15499</v>
      </c>
      <c r="C4172" s="124" t="s">
        <v>9358</v>
      </c>
      <c r="D4172" s="125" t="s">
        <v>15500</v>
      </c>
    </row>
    <row r="4173" spans="1:4" ht="13.5" x14ac:dyDescent="0.25">
      <c r="A4173" s="124" t="s">
        <v>5636</v>
      </c>
      <c r="B4173" s="124" t="s">
        <v>15501</v>
      </c>
      <c r="C4173" s="124" t="s">
        <v>9358</v>
      </c>
      <c r="D4173" s="125" t="s">
        <v>15502</v>
      </c>
    </row>
    <row r="4174" spans="1:4" ht="13.5" x14ac:dyDescent="0.25">
      <c r="A4174" s="124" t="s">
        <v>5638</v>
      </c>
      <c r="B4174" s="124" t="s">
        <v>15503</v>
      </c>
      <c r="C4174" s="124" t="s">
        <v>9358</v>
      </c>
      <c r="D4174" s="125" t="s">
        <v>1642</v>
      </c>
    </row>
    <row r="4175" spans="1:4" ht="13.5" x14ac:dyDescent="0.25">
      <c r="A4175" s="124" t="s">
        <v>5639</v>
      </c>
      <c r="B4175" s="124" t="s">
        <v>15504</v>
      </c>
      <c r="C4175" s="124" t="s">
        <v>9358</v>
      </c>
      <c r="D4175" s="125" t="s">
        <v>8554</v>
      </c>
    </row>
    <row r="4176" spans="1:4" ht="13.5" x14ac:dyDescent="0.25">
      <c r="A4176" s="124" t="s">
        <v>5640</v>
      </c>
      <c r="B4176" s="124" t="s">
        <v>15505</v>
      </c>
      <c r="C4176" s="124" t="s">
        <v>9358</v>
      </c>
      <c r="D4176" s="125" t="s">
        <v>8542</v>
      </c>
    </row>
    <row r="4177" spans="1:4" ht="13.5" x14ac:dyDescent="0.25">
      <c r="A4177" s="124" t="s">
        <v>5642</v>
      </c>
      <c r="B4177" s="124" t="s">
        <v>15506</v>
      </c>
      <c r="C4177" s="124" t="s">
        <v>9358</v>
      </c>
      <c r="D4177" s="125" t="s">
        <v>1622</v>
      </c>
    </row>
    <row r="4178" spans="1:4" ht="13.5" x14ac:dyDescent="0.25">
      <c r="A4178" s="124" t="s">
        <v>5643</v>
      </c>
      <c r="B4178" s="124" t="s">
        <v>15507</v>
      </c>
      <c r="C4178" s="124" t="s">
        <v>9358</v>
      </c>
      <c r="D4178" s="125" t="s">
        <v>1087</v>
      </c>
    </row>
    <row r="4179" spans="1:4" ht="13.5" x14ac:dyDescent="0.25">
      <c r="A4179" s="124" t="s">
        <v>5645</v>
      </c>
      <c r="B4179" s="124" t="s">
        <v>15508</v>
      </c>
      <c r="C4179" s="124" t="s">
        <v>9358</v>
      </c>
      <c r="D4179" s="125" t="s">
        <v>3608</v>
      </c>
    </row>
    <row r="4180" spans="1:4" ht="13.5" x14ac:dyDescent="0.25">
      <c r="A4180" s="124" t="s">
        <v>5646</v>
      </c>
      <c r="B4180" s="124" t="s">
        <v>15509</v>
      </c>
      <c r="C4180" s="124" t="s">
        <v>9358</v>
      </c>
      <c r="D4180" s="125" t="s">
        <v>9021</v>
      </c>
    </row>
    <row r="4181" spans="1:4" ht="13.5" x14ac:dyDescent="0.25">
      <c r="A4181" s="124" t="s">
        <v>5647</v>
      </c>
      <c r="B4181" s="124" t="s">
        <v>15510</v>
      </c>
      <c r="C4181" s="124" t="s">
        <v>9358</v>
      </c>
      <c r="D4181" s="125" t="s">
        <v>7771</v>
      </c>
    </row>
    <row r="4182" spans="1:4" ht="13.5" x14ac:dyDescent="0.25">
      <c r="A4182" s="124" t="s">
        <v>5648</v>
      </c>
      <c r="B4182" s="124" t="s">
        <v>15511</v>
      </c>
      <c r="C4182" s="124" t="s">
        <v>9358</v>
      </c>
      <c r="D4182" s="125" t="s">
        <v>4799</v>
      </c>
    </row>
    <row r="4183" spans="1:4" ht="13.5" x14ac:dyDescent="0.25">
      <c r="A4183" s="124" t="s">
        <v>5650</v>
      </c>
      <c r="B4183" s="124" t="s">
        <v>15512</v>
      </c>
      <c r="C4183" s="124" t="s">
        <v>9358</v>
      </c>
      <c r="D4183" s="125" t="s">
        <v>11717</v>
      </c>
    </row>
    <row r="4184" spans="1:4" ht="13.5" x14ac:dyDescent="0.25">
      <c r="A4184" s="124" t="s">
        <v>5651</v>
      </c>
      <c r="B4184" s="124" t="s">
        <v>15513</v>
      </c>
      <c r="C4184" s="124" t="s">
        <v>9358</v>
      </c>
      <c r="D4184" s="125" t="s">
        <v>2828</v>
      </c>
    </row>
    <row r="4185" spans="1:4" ht="13.5" x14ac:dyDescent="0.25">
      <c r="A4185" s="124" t="s">
        <v>5652</v>
      </c>
      <c r="B4185" s="124" t="s">
        <v>15514</v>
      </c>
      <c r="C4185" s="124" t="s">
        <v>9358</v>
      </c>
      <c r="D4185" s="125" t="s">
        <v>15515</v>
      </c>
    </row>
    <row r="4186" spans="1:4" ht="13.5" x14ac:dyDescent="0.25">
      <c r="A4186" s="124" t="s">
        <v>5653</v>
      </c>
      <c r="B4186" s="124" t="s">
        <v>15516</v>
      </c>
      <c r="C4186" s="124" t="s">
        <v>9358</v>
      </c>
      <c r="D4186" s="125" t="s">
        <v>9008</v>
      </c>
    </row>
    <row r="4187" spans="1:4" ht="13.5" x14ac:dyDescent="0.25">
      <c r="A4187" s="124" t="s">
        <v>5655</v>
      </c>
      <c r="B4187" s="124" t="s">
        <v>15517</v>
      </c>
      <c r="C4187" s="124" t="s">
        <v>9358</v>
      </c>
      <c r="D4187" s="125" t="s">
        <v>8533</v>
      </c>
    </row>
    <row r="4188" spans="1:4" ht="13.5" x14ac:dyDescent="0.25">
      <c r="A4188" s="124" t="s">
        <v>5656</v>
      </c>
      <c r="B4188" s="124" t="s">
        <v>15518</v>
      </c>
      <c r="C4188" s="124" t="s">
        <v>9358</v>
      </c>
      <c r="D4188" s="125" t="s">
        <v>151</v>
      </c>
    </row>
    <row r="4189" spans="1:4" ht="13.5" x14ac:dyDescent="0.25">
      <c r="A4189" s="124" t="s">
        <v>5657</v>
      </c>
      <c r="B4189" s="124" t="s">
        <v>15519</v>
      </c>
      <c r="C4189" s="124" t="s">
        <v>9358</v>
      </c>
      <c r="D4189" s="125" t="s">
        <v>8412</v>
      </c>
    </row>
    <row r="4190" spans="1:4" ht="13.5" x14ac:dyDescent="0.25">
      <c r="A4190" s="124" t="s">
        <v>5659</v>
      </c>
      <c r="B4190" s="124" t="s">
        <v>15520</v>
      </c>
      <c r="C4190" s="124" t="s">
        <v>9358</v>
      </c>
      <c r="D4190" s="125" t="s">
        <v>15521</v>
      </c>
    </row>
    <row r="4191" spans="1:4" ht="13.5" x14ac:dyDescent="0.25">
      <c r="A4191" s="124" t="s">
        <v>5661</v>
      </c>
      <c r="B4191" s="124" t="s">
        <v>15522</v>
      </c>
      <c r="C4191" s="124" t="s">
        <v>9358</v>
      </c>
      <c r="D4191" s="125" t="s">
        <v>15523</v>
      </c>
    </row>
    <row r="4192" spans="1:4" ht="13.5" x14ac:dyDescent="0.25">
      <c r="A4192" s="124" t="s">
        <v>5662</v>
      </c>
      <c r="B4192" s="124" t="s">
        <v>15524</v>
      </c>
      <c r="C4192" s="124" t="s">
        <v>9358</v>
      </c>
      <c r="D4192" s="125" t="s">
        <v>15525</v>
      </c>
    </row>
    <row r="4193" spans="1:4" ht="13.5" x14ac:dyDescent="0.25">
      <c r="A4193" s="124" t="s">
        <v>5663</v>
      </c>
      <c r="B4193" s="124" t="s">
        <v>15526</v>
      </c>
      <c r="C4193" s="124" t="s">
        <v>9358</v>
      </c>
      <c r="D4193" s="125" t="s">
        <v>15527</v>
      </c>
    </row>
    <row r="4194" spans="1:4" ht="13.5" x14ac:dyDescent="0.25">
      <c r="A4194" s="124" t="s">
        <v>5664</v>
      </c>
      <c r="B4194" s="124" t="s">
        <v>15528</v>
      </c>
      <c r="C4194" s="124" t="s">
        <v>9358</v>
      </c>
      <c r="D4194" s="125" t="s">
        <v>6287</v>
      </c>
    </row>
    <row r="4195" spans="1:4" ht="13.5" x14ac:dyDescent="0.25">
      <c r="A4195" s="124" t="s">
        <v>5666</v>
      </c>
      <c r="B4195" s="124" t="s">
        <v>15529</v>
      </c>
      <c r="C4195" s="124" t="s">
        <v>9358</v>
      </c>
      <c r="D4195" s="125" t="s">
        <v>8265</v>
      </c>
    </row>
    <row r="4196" spans="1:4" ht="13.5" x14ac:dyDescent="0.25">
      <c r="A4196" s="124" t="s">
        <v>5667</v>
      </c>
      <c r="B4196" s="124" t="s">
        <v>15530</v>
      </c>
      <c r="C4196" s="124" t="s">
        <v>9358</v>
      </c>
      <c r="D4196" s="125" t="s">
        <v>8436</v>
      </c>
    </row>
    <row r="4197" spans="1:4" ht="13.5" x14ac:dyDescent="0.25">
      <c r="A4197" s="124" t="s">
        <v>5669</v>
      </c>
      <c r="B4197" s="124" t="s">
        <v>15531</v>
      </c>
      <c r="C4197" s="124" t="s">
        <v>9358</v>
      </c>
      <c r="D4197" s="125" t="s">
        <v>4112</v>
      </c>
    </row>
    <row r="4198" spans="1:4" ht="13.5" x14ac:dyDescent="0.25">
      <c r="A4198" s="124" t="s">
        <v>5670</v>
      </c>
      <c r="B4198" s="124" t="s">
        <v>15532</v>
      </c>
      <c r="C4198" s="124" t="s">
        <v>9358</v>
      </c>
      <c r="D4198" s="125" t="s">
        <v>8002</v>
      </c>
    </row>
    <row r="4199" spans="1:4" ht="13.5" x14ac:dyDescent="0.25">
      <c r="A4199" s="124" t="s">
        <v>5672</v>
      </c>
      <c r="B4199" s="124" t="s">
        <v>15533</v>
      </c>
      <c r="C4199" s="124" t="s">
        <v>9358</v>
      </c>
      <c r="D4199" s="125" t="s">
        <v>8300</v>
      </c>
    </row>
    <row r="4200" spans="1:4" ht="13.5" x14ac:dyDescent="0.25">
      <c r="A4200" s="124" t="s">
        <v>5673</v>
      </c>
      <c r="B4200" s="124" t="s">
        <v>15534</v>
      </c>
      <c r="C4200" s="124" t="s">
        <v>9358</v>
      </c>
      <c r="D4200" s="125" t="s">
        <v>4162</v>
      </c>
    </row>
    <row r="4201" spans="1:4" ht="13.5" x14ac:dyDescent="0.25">
      <c r="A4201" s="124" t="s">
        <v>5674</v>
      </c>
      <c r="B4201" s="124" t="s">
        <v>15535</v>
      </c>
      <c r="C4201" s="124" t="s">
        <v>9358</v>
      </c>
      <c r="D4201" s="125" t="s">
        <v>5050</v>
      </c>
    </row>
    <row r="4202" spans="1:4" ht="13.5" x14ac:dyDescent="0.25">
      <c r="A4202" s="124" t="s">
        <v>5675</v>
      </c>
      <c r="B4202" s="124" t="s">
        <v>15536</v>
      </c>
      <c r="C4202" s="124" t="s">
        <v>9358</v>
      </c>
      <c r="D4202" s="125" t="s">
        <v>15537</v>
      </c>
    </row>
    <row r="4203" spans="1:4" ht="13.5" x14ac:dyDescent="0.25">
      <c r="A4203" s="124" t="s">
        <v>5677</v>
      </c>
      <c r="B4203" s="124" t="s">
        <v>15538</v>
      </c>
      <c r="C4203" s="124" t="s">
        <v>9358</v>
      </c>
      <c r="D4203" s="125" t="s">
        <v>15539</v>
      </c>
    </row>
    <row r="4204" spans="1:4" ht="13.5" x14ac:dyDescent="0.25">
      <c r="A4204" s="124" t="s">
        <v>5678</v>
      </c>
      <c r="B4204" s="124" t="s">
        <v>15540</v>
      </c>
      <c r="C4204" s="124" t="s">
        <v>9358</v>
      </c>
      <c r="D4204" s="125" t="s">
        <v>15541</v>
      </c>
    </row>
    <row r="4205" spans="1:4" ht="13.5" x14ac:dyDescent="0.25">
      <c r="A4205" s="124" t="s">
        <v>5680</v>
      </c>
      <c r="B4205" s="124" t="s">
        <v>15542</v>
      </c>
      <c r="C4205" s="124" t="s">
        <v>9358</v>
      </c>
      <c r="D4205" s="125" t="s">
        <v>8573</v>
      </c>
    </row>
    <row r="4206" spans="1:4" ht="13.5" x14ac:dyDescent="0.25">
      <c r="A4206" s="124" t="s">
        <v>5681</v>
      </c>
      <c r="B4206" s="124" t="s">
        <v>15543</v>
      </c>
      <c r="C4206" s="124" t="s">
        <v>9358</v>
      </c>
      <c r="D4206" s="125" t="s">
        <v>1217</v>
      </c>
    </row>
    <row r="4207" spans="1:4" ht="13.5" x14ac:dyDescent="0.25">
      <c r="A4207" s="124" t="s">
        <v>5682</v>
      </c>
      <c r="B4207" s="124" t="s">
        <v>15544</v>
      </c>
      <c r="C4207" s="124" t="s">
        <v>9358</v>
      </c>
      <c r="D4207" s="125" t="s">
        <v>8661</v>
      </c>
    </row>
    <row r="4208" spans="1:4" ht="13.5" x14ac:dyDescent="0.25">
      <c r="A4208" s="124" t="s">
        <v>5684</v>
      </c>
      <c r="B4208" s="124" t="s">
        <v>15545</v>
      </c>
      <c r="C4208" s="124" t="s">
        <v>9358</v>
      </c>
      <c r="D4208" s="125" t="s">
        <v>15546</v>
      </c>
    </row>
    <row r="4209" spans="1:4" ht="13.5" x14ac:dyDescent="0.25">
      <c r="A4209" s="124" t="s">
        <v>5686</v>
      </c>
      <c r="B4209" s="124" t="s">
        <v>15547</v>
      </c>
      <c r="C4209" s="124" t="s">
        <v>9358</v>
      </c>
      <c r="D4209" s="125" t="s">
        <v>13594</v>
      </c>
    </row>
    <row r="4210" spans="1:4" ht="13.5" x14ac:dyDescent="0.25">
      <c r="A4210" s="124" t="s">
        <v>5687</v>
      </c>
      <c r="B4210" s="124" t="s">
        <v>15548</v>
      </c>
      <c r="C4210" s="124" t="s">
        <v>9358</v>
      </c>
      <c r="D4210" s="125" t="s">
        <v>7399</v>
      </c>
    </row>
    <row r="4211" spans="1:4" ht="13.5" x14ac:dyDescent="0.25">
      <c r="A4211" s="124" t="s">
        <v>5688</v>
      </c>
      <c r="B4211" s="124" t="s">
        <v>15549</v>
      </c>
      <c r="C4211" s="124" t="s">
        <v>9358</v>
      </c>
      <c r="D4211" s="125" t="s">
        <v>15550</v>
      </c>
    </row>
    <row r="4212" spans="1:4" ht="13.5" x14ac:dyDescent="0.25">
      <c r="A4212" s="124" t="s">
        <v>5689</v>
      </c>
      <c r="B4212" s="124" t="s">
        <v>15551</v>
      </c>
      <c r="C4212" s="124" t="s">
        <v>9358</v>
      </c>
      <c r="D4212" s="125" t="s">
        <v>15552</v>
      </c>
    </row>
    <row r="4213" spans="1:4" ht="13.5" x14ac:dyDescent="0.25">
      <c r="A4213" s="124" t="s">
        <v>5690</v>
      </c>
      <c r="B4213" s="124" t="s">
        <v>15553</v>
      </c>
      <c r="C4213" s="124" t="s">
        <v>9358</v>
      </c>
      <c r="D4213" s="125" t="s">
        <v>15554</v>
      </c>
    </row>
    <row r="4214" spans="1:4" ht="13.5" x14ac:dyDescent="0.25">
      <c r="A4214" s="124" t="s">
        <v>5691</v>
      </c>
      <c r="B4214" s="124" t="s">
        <v>15555</v>
      </c>
      <c r="C4214" s="124" t="s">
        <v>9358</v>
      </c>
      <c r="D4214" s="125" t="s">
        <v>4507</v>
      </c>
    </row>
    <row r="4215" spans="1:4" ht="13.5" x14ac:dyDescent="0.25">
      <c r="A4215" s="124" t="s">
        <v>5693</v>
      </c>
      <c r="B4215" s="124" t="s">
        <v>15556</v>
      </c>
      <c r="C4215" s="124" t="s">
        <v>9358</v>
      </c>
      <c r="D4215" s="125" t="s">
        <v>6240</v>
      </c>
    </row>
    <row r="4216" spans="1:4" ht="13.5" x14ac:dyDescent="0.25">
      <c r="A4216" s="124" t="s">
        <v>5694</v>
      </c>
      <c r="B4216" s="124" t="s">
        <v>15557</v>
      </c>
      <c r="C4216" s="124" t="s">
        <v>9358</v>
      </c>
      <c r="D4216" s="125" t="s">
        <v>4795</v>
      </c>
    </row>
    <row r="4217" spans="1:4" ht="13.5" x14ac:dyDescent="0.25">
      <c r="A4217" s="124" t="s">
        <v>5695</v>
      </c>
      <c r="B4217" s="124" t="s">
        <v>15558</v>
      </c>
      <c r="C4217" s="124" t="s">
        <v>9358</v>
      </c>
      <c r="D4217" s="125" t="s">
        <v>3527</v>
      </c>
    </row>
    <row r="4218" spans="1:4" ht="13.5" x14ac:dyDescent="0.25">
      <c r="A4218" s="124" t="s">
        <v>5697</v>
      </c>
      <c r="B4218" s="124" t="s">
        <v>15559</v>
      </c>
      <c r="C4218" s="124" t="s">
        <v>9358</v>
      </c>
      <c r="D4218" s="125" t="s">
        <v>3276</v>
      </c>
    </row>
    <row r="4219" spans="1:4" ht="13.5" x14ac:dyDescent="0.25">
      <c r="A4219" s="124" t="s">
        <v>5698</v>
      </c>
      <c r="B4219" s="124" t="s">
        <v>15560</v>
      </c>
      <c r="C4219" s="124" t="s">
        <v>9358</v>
      </c>
      <c r="D4219" s="125" t="s">
        <v>15561</v>
      </c>
    </row>
    <row r="4220" spans="1:4" ht="13.5" x14ac:dyDescent="0.25">
      <c r="A4220" s="124" t="s">
        <v>5699</v>
      </c>
      <c r="B4220" s="124" t="s">
        <v>15562</v>
      </c>
      <c r="C4220" s="124" t="s">
        <v>9358</v>
      </c>
      <c r="D4220" s="125" t="s">
        <v>15563</v>
      </c>
    </row>
    <row r="4221" spans="1:4" ht="13.5" x14ac:dyDescent="0.25">
      <c r="A4221" s="124" t="s">
        <v>5700</v>
      </c>
      <c r="B4221" s="124" t="s">
        <v>15564</v>
      </c>
      <c r="C4221" s="124" t="s">
        <v>9358</v>
      </c>
      <c r="D4221" s="125" t="s">
        <v>9126</v>
      </c>
    </row>
    <row r="4222" spans="1:4" ht="13.5" x14ac:dyDescent="0.25">
      <c r="A4222" s="124" t="s">
        <v>5702</v>
      </c>
      <c r="B4222" s="124" t="s">
        <v>15565</v>
      </c>
      <c r="C4222" s="124" t="s">
        <v>9358</v>
      </c>
      <c r="D4222" s="125" t="s">
        <v>15566</v>
      </c>
    </row>
    <row r="4223" spans="1:4" ht="13.5" x14ac:dyDescent="0.25">
      <c r="A4223" s="124" t="s">
        <v>5703</v>
      </c>
      <c r="B4223" s="124" t="s">
        <v>15567</v>
      </c>
      <c r="C4223" s="124" t="s">
        <v>9358</v>
      </c>
      <c r="D4223" s="125" t="s">
        <v>15568</v>
      </c>
    </row>
    <row r="4224" spans="1:4" ht="13.5" x14ac:dyDescent="0.25">
      <c r="A4224" s="124" t="s">
        <v>5704</v>
      </c>
      <c r="B4224" s="124" t="s">
        <v>15569</v>
      </c>
      <c r="C4224" s="124" t="s">
        <v>9358</v>
      </c>
      <c r="D4224" s="125" t="s">
        <v>15570</v>
      </c>
    </row>
    <row r="4225" spans="1:4" ht="13.5" x14ac:dyDescent="0.25">
      <c r="A4225" s="124" t="s">
        <v>5705</v>
      </c>
      <c r="B4225" s="124" t="s">
        <v>15571</v>
      </c>
      <c r="C4225" s="124" t="s">
        <v>9358</v>
      </c>
      <c r="D4225" s="125" t="s">
        <v>15572</v>
      </c>
    </row>
    <row r="4226" spans="1:4" ht="13.5" x14ac:dyDescent="0.25">
      <c r="A4226" s="124" t="s">
        <v>5706</v>
      </c>
      <c r="B4226" s="124" t="s">
        <v>15573</v>
      </c>
      <c r="C4226" s="124" t="s">
        <v>9358</v>
      </c>
      <c r="D4226" s="125" t="s">
        <v>15574</v>
      </c>
    </row>
    <row r="4227" spans="1:4" ht="13.5" x14ac:dyDescent="0.25">
      <c r="A4227" s="124" t="s">
        <v>5707</v>
      </c>
      <c r="B4227" s="124" t="s">
        <v>15575</v>
      </c>
      <c r="C4227" s="124" t="s">
        <v>9358</v>
      </c>
      <c r="D4227" s="125" t="s">
        <v>15576</v>
      </c>
    </row>
    <row r="4228" spans="1:4" ht="13.5" x14ac:dyDescent="0.25">
      <c r="A4228" s="124" t="s">
        <v>5708</v>
      </c>
      <c r="B4228" s="124" t="s">
        <v>15577</v>
      </c>
      <c r="C4228" s="124" t="s">
        <v>9358</v>
      </c>
      <c r="D4228" s="125" t="s">
        <v>15578</v>
      </c>
    </row>
    <row r="4229" spans="1:4" ht="13.5" x14ac:dyDescent="0.25">
      <c r="A4229" s="124" t="s">
        <v>5709</v>
      </c>
      <c r="B4229" s="124" t="s">
        <v>15579</v>
      </c>
      <c r="C4229" s="124" t="s">
        <v>9358</v>
      </c>
      <c r="D4229" s="125" t="s">
        <v>2993</v>
      </c>
    </row>
    <row r="4230" spans="1:4" ht="13.5" x14ac:dyDescent="0.25">
      <c r="A4230" s="124" t="s">
        <v>5710</v>
      </c>
      <c r="B4230" s="124" t="s">
        <v>15580</v>
      </c>
      <c r="C4230" s="124" t="s">
        <v>9358</v>
      </c>
      <c r="D4230" s="125" t="s">
        <v>8551</v>
      </c>
    </row>
    <row r="4231" spans="1:4" ht="13.5" x14ac:dyDescent="0.25">
      <c r="A4231" s="124" t="s">
        <v>5712</v>
      </c>
      <c r="B4231" s="124" t="s">
        <v>15581</v>
      </c>
      <c r="C4231" s="124" t="s">
        <v>9358</v>
      </c>
      <c r="D4231" s="125" t="s">
        <v>6541</v>
      </c>
    </row>
    <row r="4232" spans="1:4" ht="13.5" x14ac:dyDescent="0.25">
      <c r="A4232" s="124" t="s">
        <v>5713</v>
      </c>
      <c r="B4232" s="124" t="s">
        <v>15582</v>
      </c>
      <c r="C4232" s="124" t="s">
        <v>9358</v>
      </c>
      <c r="D4232" s="125" t="s">
        <v>8539</v>
      </c>
    </row>
    <row r="4233" spans="1:4" ht="13.5" x14ac:dyDescent="0.25">
      <c r="A4233" s="124" t="s">
        <v>5714</v>
      </c>
      <c r="B4233" s="124" t="s">
        <v>15583</v>
      </c>
      <c r="C4233" s="124" t="s">
        <v>9358</v>
      </c>
      <c r="D4233" s="125" t="s">
        <v>8783</v>
      </c>
    </row>
    <row r="4234" spans="1:4" ht="13.5" x14ac:dyDescent="0.25">
      <c r="A4234" s="124" t="s">
        <v>5715</v>
      </c>
      <c r="B4234" s="124" t="s">
        <v>15584</v>
      </c>
      <c r="C4234" s="124" t="s">
        <v>9358</v>
      </c>
      <c r="D4234" s="125" t="s">
        <v>3503</v>
      </c>
    </row>
    <row r="4235" spans="1:4" ht="13.5" x14ac:dyDescent="0.25">
      <c r="A4235" s="124" t="s">
        <v>5717</v>
      </c>
      <c r="B4235" s="124" t="s">
        <v>15585</v>
      </c>
      <c r="C4235" s="124" t="s">
        <v>9358</v>
      </c>
      <c r="D4235" s="125" t="s">
        <v>15586</v>
      </c>
    </row>
    <row r="4236" spans="1:4" ht="13.5" x14ac:dyDescent="0.25">
      <c r="A4236" s="124" t="s">
        <v>5719</v>
      </c>
      <c r="B4236" s="124" t="s">
        <v>15587</v>
      </c>
      <c r="C4236" s="124" t="s">
        <v>9358</v>
      </c>
      <c r="D4236" s="125" t="s">
        <v>8854</v>
      </c>
    </row>
    <row r="4237" spans="1:4" ht="13.5" x14ac:dyDescent="0.25">
      <c r="A4237" s="124" t="s">
        <v>5721</v>
      </c>
      <c r="B4237" s="124" t="s">
        <v>15588</v>
      </c>
      <c r="C4237" s="124" t="s">
        <v>9358</v>
      </c>
      <c r="D4237" s="125" t="s">
        <v>5052</v>
      </c>
    </row>
    <row r="4238" spans="1:4" ht="13.5" x14ac:dyDescent="0.25">
      <c r="A4238" s="124" t="s">
        <v>5722</v>
      </c>
      <c r="B4238" s="124" t="s">
        <v>15589</v>
      </c>
      <c r="C4238" s="124" t="s">
        <v>9358</v>
      </c>
      <c r="D4238" s="125" t="s">
        <v>15590</v>
      </c>
    </row>
    <row r="4239" spans="1:4" ht="13.5" x14ac:dyDescent="0.25">
      <c r="A4239" s="124" t="s">
        <v>5724</v>
      </c>
      <c r="B4239" s="124" t="s">
        <v>15591</v>
      </c>
      <c r="C4239" s="124" t="s">
        <v>9358</v>
      </c>
      <c r="D4239" s="125" t="s">
        <v>5613</v>
      </c>
    </row>
    <row r="4240" spans="1:4" ht="13.5" x14ac:dyDescent="0.25">
      <c r="A4240" s="124" t="s">
        <v>5726</v>
      </c>
      <c r="B4240" s="124" t="s">
        <v>15592</v>
      </c>
      <c r="C4240" s="124" t="s">
        <v>9358</v>
      </c>
      <c r="D4240" s="125" t="s">
        <v>5613</v>
      </c>
    </row>
    <row r="4241" spans="1:4" ht="13.5" x14ac:dyDescent="0.25">
      <c r="A4241" s="124" t="s">
        <v>5727</v>
      </c>
      <c r="B4241" s="124" t="s">
        <v>15593</v>
      </c>
      <c r="C4241" s="124" t="s">
        <v>9358</v>
      </c>
      <c r="D4241" s="125" t="s">
        <v>15594</v>
      </c>
    </row>
    <row r="4242" spans="1:4" ht="13.5" x14ac:dyDescent="0.25">
      <c r="A4242" s="124" t="s">
        <v>5729</v>
      </c>
      <c r="B4242" s="124" t="s">
        <v>15595</v>
      </c>
      <c r="C4242" s="124" t="s">
        <v>9358</v>
      </c>
      <c r="D4242" s="125" t="s">
        <v>15596</v>
      </c>
    </row>
    <row r="4243" spans="1:4" ht="13.5" x14ac:dyDescent="0.25">
      <c r="A4243" s="124" t="s">
        <v>5730</v>
      </c>
      <c r="B4243" s="124" t="s">
        <v>15597</v>
      </c>
      <c r="C4243" s="124" t="s">
        <v>9358</v>
      </c>
      <c r="D4243" s="125" t="s">
        <v>5127</v>
      </c>
    </row>
    <row r="4244" spans="1:4" ht="13.5" x14ac:dyDescent="0.25">
      <c r="A4244" s="124" t="s">
        <v>5732</v>
      </c>
      <c r="B4244" s="124" t="s">
        <v>15598</v>
      </c>
      <c r="C4244" s="124" t="s">
        <v>9358</v>
      </c>
      <c r="D4244" s="125" t="s">
        <v>9123</v>
      </c>
    </row>
    <row r="4245" spans="1:4" ht="13.5" x14ac:dyDescent="0.25">
      <c r="A4245" s="124" t="s">
        <v>5733</v>
      </c>
      <c r="B4245" s="124" t="s">
        <v>15599</v>
      </c>
      <c r="C4245" s="124" t="s">
        <v>9358</v>
      </c>
      <c r="D4245" s="125" t="s">
        <v>10348</v>
      </c>
    </row>
    <row r="4246" spans="1:4" ht="13.5" x14ac:dyDescent="0.25">
      <c r="A4246" s="124" t="s">
        <v>5734</v>
      </c>
      <c r="B4246" s="124" t="s">
        <v>15600</v>
      </c>
      <c r="C4246" s="124" t="s">
        <v>9358</v>
      </c>
      <c r="D4246" s="125" t="s">
        <v>15601</v>
      </c>
    </row>
    <row r="4247" spans="1:4" ht="13.5" x14ac:dyDescent="0.25">
      <c r="A4247" s="124" t="s">
        <v>5735</v>
      </c>
      <c r="B4247" s="124" t="s">
        <v>15602</v>
      </c>
      <c r="C4247" s="124" t="s">
        <v>9358</v>
      </c>
      <c r="D4247" s="125" t="s">
        <v>15603</v>
      </c>
    </row>
    <row r="4248" spans="1:4" ht="13.5" x14ac:dyDescent="0.25">
      <c r="A4248" s="124" t="s">
        <v>5736</v>
      </c>
      <c r="B4248" s="124" t="s">
        <v>15604</v>
      </c>
      <c r="C4248" s="124" t="s">
        <v>9358</v>
      </c>
      <c r="D4248" s="125" t="s">
        <v>15605</v>
      </c>
    </row>
    <row r="4249" spans="1:4" ht="13.5" x14ac:dyDescent="0.25">
      <c r="A4249" s="124" t="s">
        <v>5737</v>
      </c>
      <c r="B4249" s="124" t="s">
        <v>15606</v>
      </c>
      <c r="C4249" s="124" t="s">
        <v>9358</v>
      </c>
      <c r="D4249" s="125" t="s">
        <v>9177</v>
      </c>
    </row>
    <row r="4250" spans="1:4" ht="13.5" x14ac:dyDescent="0.25">
      <c r="A4250" s="124" t="s">
        <v>5738</v>
      </c>
      <c r="B4250" s="124" t="s">
        <v>15607</v>
      </c>
      <c r="C4250" s="124" t="s">
        <v>9358</v>
      </c>
      <c r="D4250" s="125" t="s">
        <v>669</v>
      </c>
    </row>
    <row r="4251" spans="1:4" ht="13.5" x14ac:dyDescent="0.25">
      <c r="A4251" s="124" t="s">
        <v>5739</v>
      </c>
      <c r="B4251" s="124" t="s">
        <v>15608</v>
      </c>
      <c r="C4251" s="124" t="s">
        <v>9358</v>
      </c>
      <c r="D4251" s="125" t="s">
        <v>5295</v>
      </c>
    </row>
    <row r="4252" spans="1:4" ht="13.5" x14ac:dyDescent="0.25">
      <c r="A4252" s="124" t="s">
        <v>5740</v>
      </c>
      <c r="B4252" s="124" t="s">
        <v>15609</v>
      </c>
      <c r="C4252" s="124" t="s">
        <v>9358</v>
      </c>
      <c r="D4252" s="125" t="s">
        <v>15610</v>
      </c>
    </row>
    <row r="4253" spans="1:4" ht="13.5" x14ac:dyDescent="0.25">
      <c r="A4253" s="124" t="s">
        <v>5741</v>
      </c>
      <c r="B4253" s="124" t="s">
        <v>15611</v>
      </c>
      <c r="C4253" s="124" t="s">
        <v>9358</v>
      </c>
      <c r="D4253" s="125" t="s">
        <v>15612</v>
      </c>
    </row>
    <row r="4254" spans="1:4" ht="13.5" x14ac:dyDescent="0.25">
      <c r="A4254" s="124" t="s">
        <v>5742</v>
      </c>
      <c r="B4254" s="124" t="s">
        <v>15613</v>
      </c>
      <c r="C4254" s="124" t="s">
        <v>9358</v>
      </c>
      <c r="D4254" s="125" t="s">
        <v>8413</v>
      </c>
    </row>
    <row r="4255" spans="1:4" ht="13.5" x14ac:dyDescent="0.25">
      <c r="A4255" s="124" t="s">
        <v>5743</v>
      </c>
      <c r="B4255" s="124" t="s">
        <v>15614</v>
      </c>
      <c r="C4255" s="124" t="s">
        <v>9358</v>
      </c>
      <c r="D4255" s="125" t="s">
        <v>3862</v>
      </c>
    </row>
    <row r="4256" spans="1:4" ht="13.5" x14ac:dyDescent="0.25">
      <c r="A4256" s="124" t="s">
        <v>5745</v>
      </c>
      <c r="B4256" s="124" t="s">
        <v>15615</v>
      </c>
      <c r="C4256" s="124" t="s">
        <v>9358</v>
      </c>
      <c r="D4256" s="125" t="s">
        <v>10321</v>
      </c>
    </row>
    <row r="4257" spans="1:4" ht="13.5" x14ac:dyDescent="0.25">
      <c r="A4257" s="124" t="s">
        <v>5747</v>
      </c>
      <c r="B4257" s="124" t="s">
        <v>15616</v>
      </c>
      <c r="C4257" s="124" t="s">
        <v>9358</v>
      </c>
      <c r="D4257" s="125" t="s">
        <v>15617</v>
      </c>
    </row>
    <row r="4258" spans="1:4" ht="13.5" x14ac:dyDescent="0.25">
      <c r="A4258" s="124" t="s">
        <v>5748</v>
      </c>
      <c r="B4258" s="124" t="s">
        <v>15618</v>
      </c>
      <c r="C4258" s="124" t="s">
        <v>9358</v>
      </c>
      <c r="D4258" s="125" t="s">
        <v>15619</v>
      </c>
    </row>
    <row r="4259" spans="1:4" ht="13.5" x14ac:dyDescent="0.25">
      <c r="A4259" s="124" t="s">
        <v>5750</v>
      </c>
      <c r="B4259" s="124" t="s">
        <v>15620</v>
      </c>
      <c r="C4259" s="124" t="s">
        <v>9358</v>
      </c>
      <c r="D4259" s="125" t="s">
        <v>15621</v>
      </c>
    </row>
    <row r="4260" spans="1:4" ht="13.5" x14ac:dyDescent="0.25">
      <c r="A4260" s="124" t="s">
        <v>5751</v>
      </c>
      <c r="B4260" s="124" t="s">
        <v>15622</v>
      </c>
      <c r="C4260" s="124" t="s">
        <v>9358</v>
      </c>
      <c r="D4260" s="125" t="s">
        <v>5231</v>
      </c>
    </row>
    <row r="4261" spans="1:4" ht="13.5" x14ac:dyDescent="0.25">
      <c r="A4261" s="124" t="s">
        <v>5752</v>
      </c>
      <c r="B4261" s="124" t="s">
        <v>15623</v>
      </c>
      <c r="C4261" s="124" t="s">
        <v>9358</v>
      </c>
      <c r="D4261" s="125" t="s">
        <v>8593</v>
      </c>
    </row>
    <row r="4262" spans="1:4" ht="13.5" x14ac:dyDescent="0.25">
      <c r="A4262" s="124" t="s">
        <v>5753</v>
      </c>
      <c r="B4262" s="124" t="s">
        <v>15624</v>
      </c>
      <c r="C4262" s="124" t="s">
        <v>9358</v>
      </c>
      <c r="D4262" s="125" t="s">
        <v>8889</v>
      </c>
    </row>
    <row r="4263" spans="1:4" ht="13.5" x14ac:dyDescent="0.25">
      <c r="A4263" s="124" t="s">
        <v>5754</v>
      </c>
      <c r="B4263" s="124" t="s">
        <v>15625</v>
      </c>
      <c r="C4263" s="124" t="s">
        <v>9358</v>
      </c>
      <c r="D4263" s="125" t="s">
        <v>4330</v>
      </c>
    </row>
    <row r="4264" spans="1:4" ht="13.5" x14ac:dyDescent="0.25">
      <c r="A4264" s="124" t="s">
        <v>5756</v>
      </c>
      <c r="B4264" s="124" t="s">
        <v>15626</v>
      </c>
      <c r="C4264" s="124" t="s">
        <v>9358</v>
      </c>
      <c r="D4264" s="125" t="s">
        <v>8273</v>
      </c>
    </row>
    <row r="4265" spans="1:4" ht="13.5" x14ac:dyDescent="0.25">
      <c r="A4265" s="124" t="s">
        <v>5758</v>
      </c>
      <c r="B4265" s="124" t="s">
        <v>15627</v>
      </c>
      <c r="C4265" s="124" t="s">
        <v>9358</v>
      </c>
      <c r="D4265" s="125" t="s">
        <v>3643</v>
      </c>
    </row>
    <row r="4266" spans="1:4" ht="13.5" x14ac:dyDescent="0.25">
      <c r="A4266" s="124" t="s">
        <v>5760</v>
      </c>
      <c r="B4266" s="124" t="s">
        <v>15628</v>
      </c>
      <c r="C4266" s="124" t="s">
        <v>9358</v>
      </c>
      <c r="D4266" s="125" t="s">
        <v>6022</v>
      </c>
    </row>
    <row r="4267" spans="1:4" ht="13.5" x14ac:dyDescent="0.25">
      <c r="A4267" s="124" t="s">
        <v>5761</v>
      </c>
      <c r="B4267" s="124" t="s">
        <v>15629</v>
      </c>
      <c r="C4267" s="124" t="s">
        <v>9358</v>
      </c>
      <c r="D4267" s="125" t="s">
        <v>3251</v>
      </c>
    </row>
    <row r="4268" spans="1:4" ht="13.5" x14ac:dyDescent="0.25">
      <c r="A4268" s="124" t="s">
        <v>5763</v>
      </c>
      <c r="B4268" s="124" t="s">
        <v>15630</v>
      </c>
      <c r="C4268" s="124" t="s">
        <v>9358</v>
      </c>
      <c r="D4268" s="125" t="s">
        <v>1154</v>
      </c>
    </row>
    <row r="4269" spans="1:4" ht="13.5" x14ac:dyDescent="0.25">
      <c r="A4269" s="124" t="s">
        <v>5765</v>
      </c>
      <c r="B4269" s="124" t="s">
        <v>15631</v>
      </c>
      <c r="C4269" s="124" t="s">
        <v>9358</v>
      </c>
      <c r="D4269" s="125" t="s">
        <v>748</v>
      </c>
    </row>
    <row r="4270" spans="1:4" ht="13.5" x14ac:dyDescent="0.25">
      <c r="A4270" s="124" t="s">
        <v>5766</v>
      </c>
      <c r="B4270" s="124" t="s">
        <v>15632</v>
      </c>
      <c r="C4270" s="124" t="s">
        <v>9358</v>
      </c>
      <c r="D4270" s="125" t="s">
        <v>15633</v>
      </c>
    </row>
    <row r="4271" spans="1:4" ht="13.5" x14ac:dyDescent="0.25">
      <c r="A4271" s="124" t="s">
        <v>5767</v>
      </c>
      <c r="B4271" s="124" t="s">
        <v>15634</v>
      </c>
      <c r="C4271" s="124" t="s">
        <v>9358</v>
      </c>
      <c r="D4271" s="125" t="s">
        <v>4404</v>
      </c>
    </row>
    <row r="4272" spans="1:4" ht="13.5" x14ac:dyDescent="0.25">
      <c r="A4272" s="124" t="s">
        <v>5769</v>
      </c>
      <c r="B4272" s="124" t="s">
        <v>15635</v>
      </c>
      <c r="C4272" s="124" t="s">
        <v>9358</v>
      </c>
      <c r="D4272" s="125" t="s">
        <v>15636</v>
      </c>
    </row>
    <row r="4273" spans="1:4" ht="13.5" x14ac:dyDescent="0.25">
      <c r="A4273" s="124" t="s">
        <v>5771</v>
      </c>
      <c r="B4273" s="124" t="s">
        <v>15637</v>
      </c>
      <c r="C4273" s="124" t="s">
        <v>9358</v>
      </c>
      <c r="D4273" s="125" t="s">
        <v>14472</v>
      </c>
    </row>
    <row r="4274" spans="1:4" ht="13.5" x14ac:dyDescent="0.25">
      <c r="A4274" s="124" t="s">
        <v>5773</v>
      </c>
      <c r="B4274" s="124" t="s">
        <v>15638</v>
      </c>
      <c r="C4274" s="124" t="s">
        <v>9358</v>
      </c>
      <c r="D4274" s="125" t="s">
        <v>15639</v>
      </c>
    </row>
    <row r="4275" spans="1:4" ht="13.5" x14ac:dyDescent="0.25">
      <c r="A4275" s="124" t="s">
        <v>5774</v>
      </c>
      <c r="B4275" s="124" t="s">
        <v>15640</v>
      </c>
      <c r="C4275" s="124" t="s">
        <v>9358</v>
      </c>
      <c r="D4275" s="125" t="s">
        <v>4445</v>
      </c>
    </row>
    <row r="4276" spans="1:4" ht="13.5" x14ac:dyDescent="0.25">
      <c r="A4276" s="124" t="s">
        <v>5776</v>
      </c>
      <c r="B4276" s="124" t="s">
        <v>15641</v>
      </c>
      <c r="C4276" s="124" t="s">
        <v>9358</v>
      </c>
      <c r="D4276" s="125" t="s">
        <v>9096</v>
      </c>
    </row>
    <row r="4277" spans="1:4" ht="13.5" x14ac:dyDescent="0.25">
      <c r="A4277" s="124" t="s">
        <v>5777</v>
      </c>
      <c r="B4277" s="124" t="s">
        <v>15642</v>
      </c>
      <c r="C4277" s="124" t="s">
        <v>9358</v>
      </c>
      <c r="D4277" s="125" t="s">
        <v>15643</v>
      </c>
    </row>
    <row r="4278" spans="1:4" ht="13.5" x14ac:dyDescent="0.25">
      <c r="A4278" s="124" t="s">
        <v>5779</v>
      </c>
      <c r="B4278" s="124" t="s">
        <v>15644</v>
      </c>
      <c r="C4278" s="124" t="s">
        <v>9358</v>
      </c>
      <c r="D4278" s="125" t="s">
        <v>15645</v>
      </c>
    </row>
    <row r="4279" spans="1:4" ht="13.5" x14ac:dyDescent="0.25">
      <c r="A4279" s="124" t="s">
        <v>5780</v>
      </c>
      <c r="B4279" s="124" t="s">
        <v>15646</v>
      </c>
      <c r="C4279" s="124" t="s">
        <v>9358</v>
      </c>
      <c r="D4279" s="125" t="s">
        <v>9181</v>
      </c>
    </row>
    <row r="4280" spans="1:4" ht="13.5" x14ac:dyDescent="0.25">
      <c r="A4280" s="124" t="s">
        <v>5781</v>
      </c>
      <c r="B4280" s="124" t="s">
        <v>15647</v>
      </c>
      <c r="C4280" s="124" t="s">
        <v>9358</v>
      </c>
      <c r="D4280" s="125" t="s">
        <v>15648</v>
      </c>
    </row>
    <row r="4281" spans="1:4" ht="13.5" x14ac:dyDescent="0.25">
      <c r="A4281" s="124" t="s">
        <v>5782</v>
      </c>
      <c r="B4281" s="124" t="s">
        <v>15649</v>
      </c>
      <c r="C4281" s="124" t="s">
        <v>9358</v>
      </c>
      <c r="D4281" s="125" t="s">
        <v>8704</v>
      </c>
    </row>
    <row r="4282" spans="1:4" ht="13.5" x14ac:dyDescent="0.25">
      <c r="A4282" s="124" t="s">
        <v>5783</v>
      </c>
      <c r="B4282" s="124" t="s">
        <v>15650</v>
      </c>
      <c r="C4282" s="124" t="s">
        <v>9358</v>
      </c>
      <c r="D4282" s="125" t="s">
        <v>5190</v>
      </c>
    </row>
    <row r="4283" spans="1:4" ht="13.5" x14ac:dyDescent="0.25">
      <c r="A4283" s="124" t="s">
        <v>5785</v>
      </c>
      <c r="B4283" s="124" t="s">
        <v>15651</v>
      </c>
      <c r="C4283" s="124" t="s">
        <v>9358</v>
      </c>
      <c r="D4283" s="125" t="s">
        <v>15652</v>
      </c>
    </row>
    <row r="4284" spans="1:4" ht="13.5" x14ac:dyDescent="0.25">
      <c r="A4284" s="124" t="s">
        <v>5786</v>
      </c>
      <c r="B4284" s="124" t="s">
        <v>15653</v>
      </c>
      <c r="C4284" s="124" t="s">
        <v>9358</v>
      </c>
      <c r="D4284" s="125" t="s">
        <v>15654</v>
      </c>
    </row>
    <row r="4285" spans="1:4" ht="13.5" x14ac:dyDescent="0.25">
      <c r="A4285" s="124" t="s">
        <v>5787</v>
      </c>
      <c r="B4285" s="124" t="s">
        <v>15655</v>
      </c>
      <c r="C4285" s="124" t="s">
        <v>9358</v>
      </c>
      <c r="D4285" s="125" t="s">
        <v>15656</v>
      </c>
    </row>
    <row r="4286" spans="1:4" ht="13.5" x14ac:dyDescent="0.25">
      <c r="A4286" s="124" t="s">
        <v>5789</v>
      </c>
      <c r="B4286" s="124" t="s">
        <v>15657</v>
      </c>
      <c r="C4286" s="124" t="s">
        <v>9358</v>
      </c>
      <c r="D4286" s="125" t="s">
        <v>15393</v>
      </c>
    </row>
    <row r="4287" spans="1:4" ht="13.5" x14ac:dyDescent="0.25">
      <c r="A4287" s="124" t="s">
        <v>5790</v>
      </c>
      <c r="B4287" s="124" t="s">
        <v>15658</v>
      </c>
      <c r="C4287" s="124" t="s">
        <v>9358</v>
      </c>
      <c r="D4287" s="125" t="s">
        <v>15659</v>
      </c>
    </row>
    <row r="4288" spans="1:4" ht="13.5" x14ac:dyDescent="0.25">
      <c r="A4288" s="124" t="s">
        <v>5791</v>
      </c>
      <c r="B4288" s="124" t="s">
        <v>15660</v>
      </c>
      <c r="C4288" s="124" t="s">
        <v>9358</v>
      </c>
      <c r="D4288" s="125" t="s">
        <v>15661</v>
      </c>
    </row>
    <row r="4289" spans="1:4" ht="13.5" x14ac:dyDescent="0.25">
      <c r="A4289" s="124" t="s">
        <v>5793</v>
      </c>
      <c r="B4289" s="124" t="s">
        <v>15662</v>
      </c>
      <c r="C4289" s="124" t="s">
        <v>9358</v>
      </c>
      <c r="D4289" s="125" t="s">
        <v>15663</v>
      </c>
    </row>
    <row r="4290" spans="1:4" ht="13.5" x14ac:dyDescent="0.25">
      <c r="A4290" s="124" t="s">
        <v>5795</v>
      </c>
      <c r="B4290" s="124" t="s">
        <v>15664</v>
      </c>
      <c r="C4290" s="124" t="s">
        <v>9358</v>
      </c>
      <c r="D4290" s="125" t="s">
        <v>14808</v>
      </c>
    </row>
    <row r="4291" spans="1:4" ht="13.5" x14ac:dyDescent="0.25">
      <c r="A4291" s="124" t="s">
        <v>5797</v>
      </c>
      <c r="B4291" s="124" t="s">
        <v>15665</v>
      </c>
      <c r="C4291" s="124" t="s">
        <v>9358</v>
      </c>
      <c r="D4291" s="125" t="s">
        <v>15666</v>
      </c>
    </row>
    <row r="4292" spans="1:4" ht="13.5" x14ac:dyDescent="0.25">
      <c r="A4292" s="124" t="s">
        <v>5799</v>
      </c>
      <c r="B4292" s="124" t="s">
        <v>15667</v>
      </c>
      <c r="C4292" s="124" t="s">
        <v>9358</v>
      </c>
      <c r="D4292" s="125" t="s">
        <v>4079</v>
      </c>
    </row>
    <row r="4293" spans="1:4" ht="13.5" x14ac:dyDescent="0.25">
      <c r="A4293" s="124" t="s">
        <v>5800</v>
      </c>
      <c r="B4293" s="124" t="s">
        <v>15668</v>
      </c>
      <c r="C4293" s="124" t="s">
        <v>9358</v>
      </c>
      <c r="D4293" s="125" t="s">
        <v>862</v>
      </c>
    </row>
    <row r="4294" spans="1:4" ht="13.5" x14ac:dyDescent="0.25">
      <c r="A4294" s="124" t="s">
        <v>5802</v>
      </c>
      <c r="B4294" s="124" t="s">
        <v>15669</v>
      </c>
      <c r="C4294" s="124" t="s">
        <v>9358</v>
      </c>
      <c r="D4294" s="125" t="s">
        <v>15670</v>
      </c>
    </row>
    <row r="4295" spans="1:4" ht="13.5" x14ac:dyDescent="0.25">
      <c r="A4295" s="124" t="s">
        <v>5803</v>
      </c>
      <c r="B4295" s="124" t="s">
        <v>15671</v>
      </c>
      <c r="C4295" s="124" t="s">
        <v>9358</v>
      </c>
      <c r="D4295" s="125" t="s">
        <v>15672</v>
      </c>
    </row>
    <row r="4296" spans="1:4" ht="13.5" x14ac:dyDescent="0.25">
      <c r="A4296" s="124" t="s">
        <v>5804</v>
      </c>
      <c r="B4296" s="124" t="s">
        <v>15673</v>
      </c>
      <c r="C4296" s="124" t="s">
        <v>9358</v>
      </c>
      <c r="D4296" s="125" t="s">
        <v>15674</v>
      </c>
    </row>
    <row r="4297" spans="1:4" ht="13.5" x14ac:dyDescent="0.25">
      <c r="A4297" s="124" t="s">
        <v>5805</v>
      </c>
      <c r="B4297" s="124" t="s">
        <v>15675</v>
      </c>
      <c r="C4297" s="124" t="s">
        <v>9358</v>
      </c>
      <c r="D4297" s="125" t="s">
        <v>15676</v>
      </c>
    </row>
    <row r="4298" spans="1:4" ht="13.5" x14ac:dyDescent="0.25">
      <c r="A4298" s="124" t="s">
        <v>5806</v>
      </c>
      <c r="B4298" s="124" t="s">
        <v>15677</v>
      </c>
      <c r="C4298" s="124" t="s">
        <v>9358</v>
      </c>
      <c r="D4298" s="125" t="s">
        <v>15678</v>
      </c>
    </row>
    <row r="4299" spans="1:4" ht="13.5" x14ac:dyDescent="0.25">
      <c r="A4299" s="124" t="s">
        <v>5807</v>
      </c>
      <c r="B4299" s="124" t="s">
        <v>15679</v>
      </c>
      <c r="C4299" s="124" t="s">
        <v>9358</v>
      </c>
      <c r="D4299" s="125" t="s">
        <v>15680</v>
      </c>
    </row>
    <row r="4300" spans="1:4" ht="13.5" x14ac:dyDescent="0.25">
      <c r="A4300" s="124" t="s">
        <v>5808</v>
      </c>
      <c r="B4300" s="124" t="s">
        <v>15681</v>
      </c>
      <c r="C4300" s="124" t="s">
        <v>9358</v>
      </c>
      <c r="D4300" s="125" t="s">
        <v>15682</v>
      </c>
    </row>
    <row r="4301" spans="1:4" ht="13.5" x14ac:dyDescent="0.25">
      <c r="A4301" s="124" t="s">
        <v>5809</v>
      </c>
      <c r="B4301" s="124" t="s">
        <v>15683</v>
      </c>
      <c r="C4301" s="124" t="s">
        <v>9358</v>
      </c>
      <c r="D4301" s="125" t="s">
        <v>15684</v>
      </c>
    </row>
    <row r="4302" spans="1:4" ht="13.5" x14ac:dyDescent="0.25">
      <c r="A4302" s="124" t="s">
        <v>5811</v>
      </c>
      <c r="B4302" s="124" t="s">
        <v>15685</v>
      </c>
      <c r="C4302" s="124" t="s">
        <v>9358</v>
      </c>
      <c r="D4302" s="125" t="s">
        <v>15686</v>
      </c>
    </row>
    <row r="4303" spans="1:4" ht="13.5" x14ac:dyDescent="0.25">
      <c r="A4303" s="124" t="s">
        <v>5812</v>
      </c>
      <c r="B4303" s="124" t="s">
        <v>15687</v>
      </c>
      <c r="C4303" s="124" t="s">
        <v>9358</v>
      </c>
      <c r="D4303" s="125" t="s">
        <v>9177</v>
      </c>
    </row>
    <row r="4304" spans="1:4" ht="13.5" x14ac:dyDescent="0.25">
      <c r="A4304" s="124" t="s">
        <v>5813</v>
      </c>
      <c r="B4304" s="124" t="s">
        <v>15688</v>
      </c>
      <c r="C4304" s="124" t="s">
        <v>9358</v>
      </c>
      <c r="D4304" s="125" t="s">
        <v>5235</v>
      </c>
    </row>
    <row r="4305" spans="1:4" ht="13.5" x14ac:dyDescent="0.25">
      <c r="A4305" s="124" t="s">
        <v>5814</v>
      </c>
      <c r="B4305" s="124" t="s">
        <v>15689</v>
      </c>
      <c r="C4305" s="124" t="s">
        <v>9358</v>
      </c>
      <c r="D4305" s="125" t="s">
        <v>9120</v>
      </c>
    </row>
    <row r="4306" spans="1:4" ht="13.5" x14ac:dyDescent="0.25">
      <c r="A4306" s="124" t="s">
        <v>5816</v>
      </c>
      <c r="B4306" s="124" t="s">
        <v>15690</v>
      </c>
      <c r="C4306" s="124" t="s">
        <v>9358</v>
      </c>
      <c r="D4306" s="125" t="s">
        <v>8846</v>
      </c>
    </row>
    <row r="4307" spans="1:4" ht="13.5" x14ac:dyDescent="0.25">
      <c r="A4307" s="124" t="s">
        <v>5817</v>
      </c>
      <c r="B4307" s="124" t="s">
        <v>15691</v>
      </c>
      <c r="C4307" s="124" t="s">
        <v>9358</v>
      </c>
      <c r="D4307" s="125" t="s">
        <v>15692</v>
      </c>
    </row>
    <row r="4308" spans="1:4" ht="13.5" x14ac:dyDescent="0.25">
      <c r="A4308" s="124" t="s">
        <v>5818</v>
      </c>
      <c r="B4308" s="124" t="s">
        <v>15693</v>
      </c>
      <c r="C4308" s="124" t="s">
        <v>9358</v>
      </c>
      <c r="D4308" s="125" t="s">
        <v>15694</v>
      </c>
    </row>
    <row r="4309" spans="1:4" ht="13.5" x14ac:dyDescent="0.25">
      <c r="A4309" s="124" t="s">
        <v>5819</v>
      </c>
      <c r="B4309" s="124" t="s">
        <v>15695</v>
      </c>
      <c r="C4309" s="124" t="s">
        <v>9358</v>
      </c>
      <c r="D4309" s="125" t="s">
        <v>4408</v>
      </c>
    </row>
    <row r="4310" spans="1:4" ht="13.5" x14ac:dyDescent="0.25">
      <c r="A4310" s="124" t="s">
        <v>5821</v>
      </c>
      <c r="B4310" s="124" t="s">
        <v>15696</v>
      </c>
      <c r="C4310" s="124" t="s">
        <v>9358</v>
      </c>
      <c r="D4310" s="125" t="s">
        <v>15697</v>
      </c>
    </row>
    <row r="4311" spans="1:4" ht="13.5" x14ac:dyDescent="0.25">
      <c r="A4311" s="124" t="s">
        <v>5822</v>
      </c>
      <c r="B4311" s="124" t="s">
        <v>15698</v>
      </c>
      <c r="C4311" s="124" t="s">
        <v>9358</v>
      </c>
      <c r="D4311" s="125" t="s">
        <v>15699</v>
      </c>
    </row>
    <row r="4312" spans="1:4" ht="13.5" x14ac:dyDescent="0.25">
      <c r="A4312" s="124" t="s">
        <v>5823</v>
      </c>
      <c r="B4312" s="124" t="s">
        <v>15700</v>
      </c>
      <c r="C4312" s="124" t="s">
        <v>9358</v>
      </c>
      <c r="D4312" s="125" t="s">
        <v>9147</v>
      </c>
    </row>
    <row r="4313" spans="1:4" ht="13.5" x14ac:dyDescent="0.25">
      <c r="A4313" s="124" t="s">
        <v>5824</v>
      </c>
      <c r="B4313" s="124" t="s">
        <v>15701</v>
      </c>
      <c r="C4313" s="124" t="s">
        <v>9358</v>
      </c>
      <c r="D4313" s="125" t="s">
        <v>15702</v>
      </c>
    </row>
    <row r="4314" spans="1:4" ht="13.5" x14ac:dyDescent="0.25">
      <c r="A4314" s="124" t="s">
        <v>5825</v>
      </c>
      <c r="B4314" s="124" t="s">
        <v>15703</v>
      </c>
      <c r="C4314" s="124" t="s">
        <v>9358</v>
      </c>
      <c r="D4314" s="125" t="s">
        <v>15704</v>
      </c>
    </row>
    <row r="4315" spans="1:4" ht="13.5" x14ac:dyDescent="0.25">
      <c r="A4315" s="124" t="s">
        <v>5826</v>
      </c>
      <c r="B4315" s="124" t="s">
        <v>15705</v>
      </c>
      <c r="C4315" s="124" t="s">
        <v>9358</v>
      </c>
      <c r="D4315" s="125" t="s">
        <v>15706</v>
      </c>
    </row>
    <row r="4316" spans="1:4" ht="13.5" x14ac:dyDescent="0.25">
      <c r="A4316" s="124" t="s">
        <v>5827</v>
      </c>
      <c r="B4316" s="124" t="s">
        <v>15707</v>
      </c>
      <c r="C4316" s="124" t="s">
        <v>9358</v>
      </c>
      <c r="D4316" s="125" t="s">
        <v>15708</v>
      </c>
    </row>
    <row r="4317" spans="1:4" ht="13.5" x14ac:dyDescent="0.25">
      <c r="A4317" s="124" t="s">
        <v>5828</v>
      </c>
      <c r="B4317" s="124" t="s">
        <v>15709</v>
      </c>
      <c r="C4317" s="124" t="s">
        <v>9358</v>
      </c>
      <c r="D4317" s="125" t="s">
        <v>3942</v>
      </c>
    </row>
    <row r="4318" spans="1:4" ht="13.5" x14ac:dyDescent="0.25">
      <c r="A4318" s="124" t="s">
        <v>5830</v>
      </c>
      <c r="B4318" s="124" t="s">
        <v>15710</v>
      </c>
      <c r="C4318" s="124" t="s">
        <v>9358</v>
      </c>
      <c r="D4318" s="125" t="s">
        <v>15711</v>
      </c>
    </row>
    <row r="4319" spans="1:4" ht="13.5" x14ac:dyDescent="0.25">
      <c r="A4319" s="124" t="s">
        <v>5831</v>
      </c>
      <c r="B4319" s="124" t="s">
        <v>15712</v>
      </c>
      <c r="C4319" s="124" t="s">
        <v>9358</v>
      </c>
      <c r="D4319" s="125" t="s">
        <v>2061</v>
      </c>
    </row>
    <row r="4320" spans="1:4" ht="13.5" x14ac:dyDescent="0.25">
      <c r="A4320" s="124" t="s">
        <v>5832</v>
      </c>
      <c r="B4320" s="124" t="s">
        <v>15713</v>
      </c>
      <c r="C4320" s="124" t="s">
        <v>9358</v>
      </c>
      <c r="D4320" s="125" t="s">
        <v>15714</v>
      </c>
    </row>
    <row r="4321" spans="1:4" ht="13.5" x14ac:dyDescent="0.25">
      <c r="A4321" s="124" t="s">
        <v>5834</v>
      </c>
      <c r="B4321" s="124" t="s">
        <v>15715</v>
      </c>
      <c r="C4321" s="124" t="s">
        <v>9358</v>
      </c>
      <c r="D4321" s="125" t="s">
        <v>5173</v>
      </c>
    </row>
    <row r="4322" spans="1:4" ht="13.5" x14ac:dyDescent="0.25">
      <c r="A4322" s="124" t="s">
        <v>5835</v>
      </c>
      <c r="B4322" s="124" t="s">
        <v>15716</v>
      </c>
      <c r="C4322" s="124" t="s">
        <v>9358</v>
      </c>
      <c r="D4322" s="125" t="s">
        <v>15717</v>
      </c>
    </row>
    <row r="4323" spans="1:4" ht="13.5" x14ac:dyDescent="0.25">
      <c r="A4323" s="124" t="s">
        <v>5836</v>
      </c>
      <c r="B4323" s="124" t="s">
        <v>15718</v>
      </c>
      <c r="C4323" s="124" t="s">
        <v>9358</v>
      </c>
      <c r="D4323" s="125" t="s">
        <v>15717</v>
      </c>
    </row>
    <row r="4324" spans="1:4" ht="13.5" x14ac:dyDescent="0.25">
      <c r="A4324" s="124" t="s">
        <v>5837</v>
      </c>
      <c r="B4324" s="124" t="s">
        <v>15719</v>
      </c>
      <c r="C4324" s="124" t="s">
        <v>9358</v>
      </c>
      <c r="D4324" s="125" t="s">
        <v>15720</v>
      </c>
    </row>
    <row r="4325" spans="1:4" ht="13.5" x14ac:dyDescent="0.25">
      <c r="A4325" s="124" t="s">
        <v>5838</v>
      </c>
      <c r="B4325" s="124" t="s">
        <v>15721</v>
      </c>
      <c r="C4325" s="124" t="s">
        <v>9358</v>
      </c>
      <c r="D4325" s="125" t="s">
        <v>15722</v>
      </c>
    </row>
    <row r="4326" spans="1:4" ht="13.5" x14ac:dyDescent="0.25">
      <c r="A4326" s="124" t="s">
        <v>5840</v>
      </c>
      <c r="B4326" s="124" t="s">
        <v>15723</v>
      </c>
      <c r="C4326" s="124" t="s">
        <v>9358</v>
      </c>
      <c r="D4326" s="125" t="s">
        <v>15724</v>
      </c>
    </row>
    <row r="4327" spans="1:4" ht="13.5" x14ac:dyDescent="0.25">
      <c r="A4327" s="124" t="s">
        <v>5841</v>
      </c>
      <c r="B4327" s="124" t="s">
        <v>15725</v>
      </c>
      <c r="C4327" s="124" t="s">
        <v>9358</v>
      </c>
      <c r="D4327" s="125" t="s">
        <v>15726</v>
      </c>
    </row>
    <row r="4328" spans="1:4" ht="13.5" x14ac:dyDescent="0.25">
      <c r="A4328" s="124" t="s">
        <v>5842</v>
      </c>
      <c r="B4328" s="124" t="s">
        <v>15727</v>
      </c>
      <c r="C4328" s="124" t="s">
        <v>9358</v>
      </c>
      <c r="D4328" s="125" t="s">
        <v>15728</v>
      </c>
    </row>
    <row r="4329" spans="1:4" ht="13.5" x14ac:dyDescent="0.25">
      <c r="A4329" s="124" t="s">
        <v>5843</v>
      </c>
      <c r="B4329" s="124" t="s">
        <v>15729</v>
      </c>
      <c r="C4329" s="124" t="s">
        <v>9358</v>
      </c>
      <c r="D4329" s="125" t="s">
        <v>15730</v>
      </c>
    </row>
    <row r="4330" spans="1:4" ht="13.5" x14ac:dyDescent="0.25">
      <c r="A4330" s="124" t="s">
        <v>5844</v>
      </c>
      <c r="B4330" s="124" t="s">
        <v>15731</v>
      </c>
      <c r="C4330" s="124" t="s">
        <v>9358</v>
      </c>
      <c r="D4330" s="125" t="s">
        <v>15732</v>
      </c>
    </row>
    <row r="4331" spans="1:4" ht="13.5" x14ac:dyDescent="0.25">
      <c r="A4331" s="124" t="s">
        <v>5845</v>
      </c>
      <c r="B4331" s="124" t="s">
        <v>15733</v>
      </c>
      <c r="C4331" s="124" t="s">
        <v>9358</v>
      </c>
      <c r="D4331" s="125" t="s">
        <v>15734</v>
      </c>
    </row>
    <row r="4332" spans="1:4" ht="13.5" x14ac:dyDescent="0.25">
      <c r="A4332" s="124" t="s">
        <v>5846</v>
      </c>
      <c r="B4332" s="124" t="s">
        <v>15735</v>
      </c>
      <c r="C4332" s="124" t="s">
        <v>9358</v>
      </c>
      <c r="D4332" s="125" t="s">
        <v>15736</v>
      </c>
    </row>
    <row r="4333" spans="1:4" ht="13.5" x14ac:dyDescent="0.25">
      <c r="A4333" s="124" t="s">
        <v>5848</v>
      </c>
      <c r="B4333" s="124" t="s">
        <v>15737</v>
      </c>
      <c r="C4333" s="124" t="s">
        <v>9358</v>
      </c>
      <c r="D4333" s="125" t="s">
        <v>15738</v>
      </c>
    </row>
    <row r="4334" spans="1:4" ht="13.5" x14ac:dyDescent="0.25">
      <c r="A4334" s="124" t="s">
        <v>5849</v>
      </c>
      <c r="B4334" s="124" t="s">
        <v>15739</v>
      </c>
      <c r="C4334" s="124" t="s">
        <v>9358</v>
      </c>
      <c r="D4334" s="125" t="s">
        <v>15740</v>
      </c>
    </row>
    <row r="4335" spans="1:4" ht="13.5" x14ac:dyDescent="0.25">
      <c r="A4335" s="124" t="s">
        <v>5850</v>
      </c>
      <c r="B4335" s="124" t="s">
        <v>15741</v>
      </c>
      <c r="C4335" s="124" t="s">
        <v>9358</v>
      </c>
      <c r="D4335" s="125" t="s">
        <v>15742</v>
      </c>
    </row>
    <row r="4336" spans="1:4" ht="13.5" x14ac:dyDescent="0.25">
      <c r="A4336" s="124" t="s">
        <v>5852</v>
      </c>
      <c r="B4336" s="124" t="s">
        <v>15743</v>
      </c>
      <c r="C4336" s="124" t="s">
        <v>9358</v>
      </c>
      <c r="D4336" s="125" t="s">
        <v>8882</v>
      </c>
    </row>
    <row r="4337" spans="1:4" ht="13.5" x14ac:dyDescent="0.25">
      <c r="A4337" s="124" t="s">
        <v>5854</v>
      </c>
      <c r="B4337" s="124" t="s">
        <v>15744</v>
      </c>
      <c r="C4337" s="124" t="s">
        <v>9358</v>
      </c>
      <c r="D4337" s="125" t="s">
        <v>8606</v>
      </c>
    </row>
    <row r="4338" spans="1:4" ht="13.5" x14ac:dyDescent="0.25">
      <c r="A4338" s="124" t="s">
        <v>5855</v>
      </c>
      <c r="B4338" s="124" t="s">
        <v>15745</v>
      </c>
      <c r="C4338" s="124" t="s">
        <v>9358</v>
      </c>
      <c r="D4338" s="125" t="s">
        <v>15746</v>
      </c>
    </row>
    <row r="4339" spans="1:4" ht="13.5" x14ac:dyDescent="0.25">
      <c r="A4339" s="124" t="s">
        <v>5856</v>
      </c>
      <c r="B4339" s="124" t="s">
        <v>15747</v>
      </c>
      <c r="C4339" s="124" t="s">
        <v>9358</v>
      </c>
      <c r="D4339" s="125" t="s">
        <v>15748</v>
      </c>
    </row>
    <row r="4340" spans="1:4" ht="13.5" x14ac:dyDescent="0.25">
      <c r="A4340" s="124" t="s">
        <v>5858</v>
      </c>
      <c r="B4340" s="124" t="s">
        <v>15749</v>
      </c>
      <c r="C4340" s="124" t="s">
        <v>9358</v>
      </c>
      <c r="D4340" s="125" t="s">
        <v>8721</v>
      </c>
    </row>
    <row r="4341" spans="1:4" ht="13.5" x14ac:dyDescent="0.25">
      <c r="A4341" s="124" t="s">
        <v>5859</v>
      </c>
      <c r="B4341" s="124" t="s">
        <v>15750</v>
      </c>
      <c r="C4341" s="124" t="s">
        <v>9358</v>
      </c>
      <c r="D4341" s="125" t="s">
        <v>15751</v>
      </c>
    </row>
    <row r="4342" spans="1:4" ht="13.5" x14ac:dyDescent="0.25">
      <c r="A4342" s="124" t="s">
        <v>5860</v>
      </c>
      <c r="B4342" s="124" t="s">
        <v>15752</v>
      </c>
      <c r="C4342" s="124" t="s">
        <v>9358</v>
      </c>
      <c r="D4342" s="125" t="s">
        <v>11012</v>
      </c>
    </row>
    <row r="4343" spans="1:4" ht="13.5" x14ac:dyDescent="0.25">
      <c r="A4343" s="124" t="s">
        <v>5861</v>
      </c>
      <c r="B4343" s="124" t="s">
        <v>15753</v>
      </c>
      <c r="C4343" s="124" t="s">
        <v>9358</v>
      </c>
      <c r="D4343" s="125" t="s">
        <v>15754</v>
      </c>
    </row>
    <row r="4344" spans="1:4" ht="13.5" x14ac:dyDescent="0.25">
      <c r="A4344" s="124" t="s">
        <v>5862</v>
      </c>
      <c r="B4344" s="124" t="s">
        <v>15755</v>
      </c>
      <c r="C4344" s="124" t="s">
        <v>9358</v>
      </c>
      <c r="D4344" s="125" t="s">
        <v>15756</v>
      </c>
    </row>
    <row r="4345" spans="1:4" ht="13.5" x14ac:dyDescent="0.25">
      <c r="A4345" s="124" t="s">
        <v>5863</v>
      </c>
      <c r="B4345" s="124" t="s">
        <v>15757</v>
      </c>
      <c r="C4345" s="124" t="s">
        <v>9358</v>
      </c>
      <c r="D4345" s="125" t="s">
        <v>15758</v>
      </c>
    </row>
    <row r="4346" spans="1:4" ht="13.5" x14ac:dyDescent="0.25">
      <c r="A4346" s="124" t="s">
        <v>5864</v>
      </c>
      <c r="B4346" s="124" t="s">
        <v>15759</v>
      </c>
      <c r="C4346" s="124" t="s">
        <v>9358</v>
      </c>
      <c r="D4346" s="125" t="s">
        <v>15760</v>
      </c>
    </row>
    <row r="4347" spans="1:4" ht="13.5" x14ac:dyDescent="0.25">
      <c r="A4347" s="124" t="s">
        <v>5865</v>
      </c>
      <c r="B4347" s="124" t="s">
        <v>15761</v>
      </c>
      <c r="C4347" s="124" t="s">
        <v>9358</v>
      </c>
      <c r="D4347" s="125" t="s">
        <v>15762</v>
      </c>
    </row>
    <row r="4348" spans="1:4" ht="13.5" x14ac:dyDescent="0.25">
      <c r="A4348" s="124" t="s">
        <v>5866</v>
      </c>
      <c r="B4348" s="124" t="s">
        <v>15763</v>
      </c>
      <c r="C4348" s="124" t="s">
        <v>9358</v>
      </c>
      <c r="D4348" s="125" t="s">
        <v>15762</v>
      </c>
    </row>
    <row r="4349" spans="1:4" ht="13.5" x14ac:dyDescent="0.25">
      <c r="A4349" s="124" t="s">
        <v>5867</v>
      </c>
      <c r="B4349" s="124" t="s">
        <v>15764</v>
      </c>
      <c r="C4349" s="124" t="s">
        <v>9358</v>
      </c>
      <c r="D4349" s="125" t="s">
        <v>15765</v>
      </c>
    </row>
    <row r="4350" spans="1:4" ht="13.5" x14ac:dyDescent="0.25">
      <c r="A4350" s="124" t="s">
        <v>5868</v>
      </c>
      <c r="B4350" s="124" t="s">
        <v>15766</v>
      </c>
      <c r="C4350" s="124" t="s">
        <v>9358</v>
      </c>
      <c r="D4350" s="125" t="s">
        <v>15765</v>
      </c>
    </row>
    <row r="4351" spans="1:4" ht="13.5" x14ac:dyDescent="0.25">
      <c r="A4351" s="124" t="s">
        <v>5869</v>
      </c>
      <c r="B4351" s="124" t="s">
        <v>15767</v>
      </c>
      <c r="C4351" s="124" t="s">
        <v>9358</v>
      </c>
      <c r="D4351" s="125" t="s">
        <v>9072</v>
      </c>
    </row>
    <row r="4352" spans="1:4" ht="13.5" x14ac:dyDescent="0.25">
      <c r="A4352" s="124" t="s">
        <v>5870</v>
      </c>
      <c r="B4352" s="124" t="s">
        <v>15768</v>
      </c>
      <c r="C4352" s="124" t="s">
        <v>9358</v>
      </c>
      <c r="D4352" s="125" t="s">
        <v>9072</v>
      </c>
    </row>
    <row r="4353" spans="1:4" ht="13.5" x14ac:dyDescent="0.25">
      <c r="A4353" s="124" t="s">
        <v>5871</v>
      </c>
      <c r="B4353" s="124" t="s">
        <v>15769</v>
      </c>
      <c r="C4353" s="124" t="s">
        <v>9358</v>
      </c>
      <c r="D4353" s="125" t="s">
        <v>15770</v>
      </c>
    </row>
    <row r="4354" spans="1:4" ht="13.5" x14ac:dyDescent="0.25">
      <c r="A4354" s="124" t="s">
        <v>5873</v>
      </c>
      <c r="B4354" s="124" t="s">
        <v>15771</v>
      </c>
      <c r="C4354" s="124" t="s">
        <v>9358</v>
      </c>
      <c r="D4354" s="125" t="s">
        <v>15772</v>
      </c>
    </row>
    <row r="4355" spans="1:4" ht="13.5" x14ac:dyDescent="0.25">
      <c r="A4355" s="124" t="s">
        <v>5874</v>
      </c>
      <c r="B4355" s="124" t="s">
        <v>15773</v>
      </c>
      <c r="C4355" s="124" t="s">
        <v>9358</v>
      </c>
      <c r="D4355" s="125" t="s">
        <v>15774</v>
      </c>
    </row>
    <row r="4356" spans="1:4" ht="13.5" x14ac:dyDescent="0.25">
      <c r="A4356" s="124" t="s">
        <v>5875</v>
      </c>
      <c r="B4356" s="124" t="s">
        <v>15775</v>
      </c>
      <c r="C4356" s="124" t="s">
        <v>9358</v>
      </c>
      <c r="D4356" s="125" t="s">
        <v>15776</v>
      </c>
    </row>
    <row r="4357" spans="1:4" ht="13.5" x14ac:dyDescent="0.25">
      <c r="A4357" s="124" t="s">
        <v>5876</v>
      </c>
      <c r="B4357" s="124" t="s">
        <v>15777</v>
      </c>
      <c r="C4357" s="124" t="s">
        <v>9358</v>
      </c>
      <c r="D4357" s="125" t="s">
        <v>15778</v>
      </c>
    </row>
    <row r="4358" spans="1:4" ht="13.5" x14ac:dyDescent="0.25">
      <c r="A4358" s="124" t="s">
        <v>5877</v>
      </c>
      <c r="B4358" s="124" t="s">
        <v>15779</v>
      </c>
      <c r="C4358" s="124" t="s">
        <v>9358</v>
      </c>
      <c r="D4358" s="125" t="s">
        <v>15780</v>
      </c>
    </row>
    <row r="4359" spans="1:4" ht="13.5" x14ac:dyDescent="0.25">
      <c r="A4359" s="124" t="s">
        <v>5878</v>
      </c>
      <c r="B4359" s="124" t="s">
        <v>15781</v>
      </c>
      <c r="C4359" s="124" t="s">
        <v>9358</v>
      </c>
      <c r="D4359" s="125" t="s">
        <v>15782</v>
      </c>
    </row>
    <row r="4360" spans="1:4" ht="13.5" x14ac:dyDescent="0.25">
      <c r="A4360" s="124" t="s">
        <v>5879</v>
      </c>
      <c r="B4360" s="124" t="s">
        <v>15783</v>
      </c>
      <c r="C4360" s="124" t="s">
        <v>9358</v>
      </c>
      <c r="D4360" s="125" t="s">
        <v>15304</v>
      </c>
    </row>
    <row r="4361" spans="1:4" ht="13.5" x14ac:dyDescent="0.25">
      <c r="A4361" s="124" t="s">
        <v>5880</v>
      </c>
      <c r="B4361" s="124" t="s">
        <v>15784</v>
      </c>
      <c r="C4361" s="124" t="s">
        <v>9358</v>
      </c>
      <c r="D4361" s="125" t="s">
        <v>15785</v>
      </c>
    </row>
    <row r="4362" spans="1:4" ht="13.5" x14ac:dyDescent="0.25">
      <c r="A4362" s="124" t="s">
        <v>5881</v>
      </c>
      <c r="B4362" s="124" t="s">
        <v>15786</v>
      </c>
      <c r="C4362" s="124" t="s">
        <v>9358</v>
      </c>
      <c r="D4362" s="125" t="s">
        <v>15787</v>
      </c>
    </row>
    <row r="4363" spans="1:4" ht="13.5" x14ac:dyDescent="0.25">
      <c r="A4363" s="124" t="s">
        <v>5882</v>
      </c>
      <c r="B4363" s="124" t="s">
        <v>15788</v>
      </c>
      <c r="C4363" s="124" t="s">
        <v>9358</v>
      </c>
      <c r="D4363" s="125" t="s">
        <v>8779</v>
      </c>
    </row>
    <row r="4364" spans="1:4" ht="13.5" x14ac:dyDescent="0.25">
      <c r="A4364" s="124" t="s">
        <v>5883</v>
      </c>
      <c r="B4364" s="124" t="s">
        <v>15789</v>
      </c>
      <c r="C4364" s="124" t="s">
        <v>9358</v>
      </c>
      <c r="D4364" s="125" t="s">
        <v>15790</v>
      </c>
    </row>
    <row r="4365" spans="1:4" ht="13.5" x14ac:dyDescent="0.25">
      <c r="A4365" s="124" t="s">
        <v>5884</v>
      </c>
      <c r="B4365" s="124" t="s">
        <v>15791</v>
      </c>
      <c r="C4365" s="124" t="s">
        <v>9358</v>
      </c>
      <c r="D4365" s="125" t="s">
        <v>15792</v>
      </c>
    </row>
    <row r="4366" spans="1:4" ht="13.5" x14ac:dyDescent="0.25">
      <c r="A4366" s="124" t="s">
        <v>5886</v>
      </c>
      <c r="B4366" s="124" t="s">
        <v>15793</v>
      </c>
      <c r="C4366" s="124" t="s">
        <v>9358</v>
      </c>
      <c r="D4366" s="125" t="s">
        <v>7755</v>
      </c>
    </row>
    <row r="4367" spans="1:4" ht="13.5" x14ac:dyDescent="0.25">
      <c r="A4367" s="124" t="s">
        <v>5887</v>
      </c>
      <c r="B4367" s="124" t="s">
        <v>15794</v>
      </c>
      <c r="C4367" s="124" t="s">
        <v>9358</v>
      </c>
      <c r="D4367" s="125" t="s">
        <v>15795</v>
      </c>
    </row>
    <row r="4368" spans="1:4" ht="13.5" x14ac:dyDescent="0.25">
      <c r="A4368" s="124" t="s">
        <v>5889</v>
      </c>
      <c r="B4368" s="124" t="s">
        <v>15796</v>
      </c>
      <c r="C4368" s="124" t="s">
        <v>9358</v>
      </c>
      <c r="D4368" s="125" t="s">
        <v>15797</v>
      </c>
    </row>
    <row r="4369" spans="1:4" ht="13.5" x14ac:dyDescent="0.25">
      <c r="A4369" s="124" t="s">
        <v>5890</v>
      </c>
      <c r="B4369" s="124" t="s">
        <v>15798</v>
      </c>
      <c r="C4369" s="124" t="s">
        <v>9358</v>
      </c>
      <c r="D4369" s="125" t="s">
        <v>15799</v>
      </c>
    </row>
    <row r="4370" spans="1:4" ht="13.5" x14ac:dyDescent="0.25">
      <c r="A4370" s="124" t="s">
        <v>5891</v>
      </c>
      <c r="B4370" s="124" t="s">
        <v>15800</v>
      </c>
      <c r="C4370" s="124" t="s">
        <v>9358</v>
      </c>
      <c r="D4370" s="125" t="s">
        <v>947</v>
      </c>
    </row>
    <row r="4371" spans="1:4" ht="13.5" x14ac:dyDescent="0.25">
      <c r="A4371" s="124" t="s">
        <v>5892</v>
      </c>
      <c r="B4371" s="124" t="s">
        <v>15801</v>
      </c>
      <c r="C4371" s="124" t="s">
        <v>9358</v>
      </c>
      <c r="D4371" s="125" t="s">
        <v>15802</v>
      </c>
    </row>
    <row r="4372" spans="1:4" ht="13.5" x14ac:dyDescent="0.25">
      <c r="A4372" s="124" t="s">
        <v>5893</v>
      </c>
      <c r="B4372" s="124" t="s">
        <v>15803</v>
      </c>
      <c r="C4372" s="124" t="s">
        <v>9358</v>
      </c>
      <c r="D4372" s="125" t="s">
        <v>8736</v>
      </c>
    </row>
    <row r="4373" spans="1:4" ht="13.5" x14ac:dyDescent="0.25">
      <c r="A4373" s="124" t="s">
        <v>5895</v>
      </c>
      <c r="B4373" s="124" t="s">
        <v>15804</v>
      </c>
      <c r="C4373" s="124" t="s">
        <v>9358</v>
      </c>
      <c r="D4373" s="125" t="s">
        <v>15805</v>
      </c>
    </row>
    <row r="4374" spans="1:4" ht="13.5" x14ac:dyDescent="0.25">
      <c r="A4374" s="124" t="s">
        <v>5896</v>
      </c>
      <c r="B4374" s="124" t="s">
        <v>15806</v>
      </c>
      <c r="C4374" s="124" t="s">
        <v>9358</v>
      </c>
      <c r="D4374" s="125" t="s">
        <v>15807</v>
      </c>
    </row>
    <row r="4375" spans="1:4" ht="13.5" x14ac:dyDescent="0.25">
      <c r="A4375" s="124" t="s">
        <v>5897</v>
      </c>
      <c r="B4375" s="124" t="s">
        <v>15808</v>
      </c>
      <c r="C4375" s="124" t="s">
        <v>9358</v>
      </c>
      <c r="D4375" s="125" t="s">
        <v>9000</v>
      </c>
    </row>
    <row r="4376" spans="1:4" ht="13.5" x14ac:dyDescent="0.25">
      <c r="A4376" s="124" t="s">
        <v>5898</v>
      </c>
      <c r="B4376" s="124" t="s">
        <v>15809</v>
      </c>
      <c r="C4376" s="124" t="s">
        <v>9358</v>
      </c>
      <c r="D4376" s="125" t="s">
        <v>15810</v>
      </c>
    </row>
    <row r="4377" spans="1:4" ht="13.5" x14ac:dyDescent="0.25">
      <c r="A4377" s="124" t="s">
        <v>5899</v>
      </c>
      <c r="B4377" s="124" t="s">
        <v>15811</v>
      </c>
      <c r="C4377" s="124" t="s">
        <v>9358</v>
      </c>
      <c r="D4377" s="125" t="s">
        <v>15812</v>
      </c>
    </row>
    <row r="4378" spans="1:4" ht="13.5" x14ac:dyDescent="0.25">
      <c r="A4378" s="124" t="s">
        <v>5900</v>
      </c>
      <c r="B4378" s="124" t="s">
        <v>15813</v>
      </c>
      <c r="C4378" s="124" t="s">
        <v>9358</v>
      </c>
      <c r="D4378" s="125" t="s">
        <v>15812</v>
      </c>
    </row>
    <row r="4379" spans="1:4" ht="13.5" x14ac:dyDescent="0.25">
      <c r="A4379" s="124" t="s">
        <v>5901</v>
      </c>
      <c r="B4379" s="124" t="s">
        <v>15814</v>
      </c>
      <c r="C4379" s="124" t="s">
        <v>9358</v>
      </c>
      <c r="D4379" s="125" t="s">
        <v>15815</v>
      </c>
    </row>
    <row r="4380" spans="1:4" ht="13.5" x14ac:dyDescent="0.25">
      <c r="A4380" s="124" t="s">
        <v>5902</v>
      </c>
      <c r="B4380" s="124" t="s">
        <v>15816</v>
      </c>
      <c r="C4380" s="124" t="s">
        <v>9358</v>
      </c>
      <c r="D4380" s="125" t="s">
        <v>15815</v>
      </c>
    </row>
    <row r="4381" spans="1:4" ht="13.5" x14ac:dyDescent="0.25">
      <c r="A4381" s="124" t="s">
        <v>5903</v>
      </c>
      <c r="B4381" s="124" t="s">
        <v>15817</v>
      </c>
      <c r="C4381" s="124" t="s">
        <v>9358</v>
      </c>
      <c r="D4381" s="125" t="s">
        <v>15818</v>
      </c>
    </row>
    <row r="4382" spans="1:4" ht="13.5" x14ac:dyDescent="0.25">
      <c r="A4382" s="124" t="s">
        <v>5904</v>
      </c>
      <c r="B4382" s="124" t="s">
        <v>15819</v>
      </c>
      <c r="C4382" s="124" t="s">
        <v>9358</v>
      </c>
      <c r="D4382" s="125" t="s">
        <v>15818</v>
      </c>
    </row>
    <row r="4383" spans="1:4" ht="13.5" x14ac:dyDescent="0.25">
      <c r="A4383" s="124" t="s">
        <v>5905</v>
      </c>
      <c r="B4383" s="124" t="s">
        <v>15820</v>
      </c>
      <c r="C4383" s="124" t="s">
        <v>9358</v>
      </c>
      <c r="D4383" s="125" t="s">
        <v>15821</v>
      </c>
    </row>
    <row r="4384" spans="1:4" ht="13.5" x14ac:dyDescent="0.25">
      <c r="A4384" s="124" t="s">
        <v>5907</v>
      </c>
      <c r="B4384" s="124" t="s">
        <v>15822</v>
      </c>
      <c r="C4384" s="124" t="s">
        <v>9358</v>
      </c>
      <c r="D4384" s="125" t="s">
        <v>15823</v>
      </c>
    </row>
    <row r="4385" spans="1:4" ht="13.5" x14ac:dyDescent="0.25">
      <c r="A4385" s="124" t="s">
        <v>5908</v>
      </c>
      <c r="B4385" s="124" t="s">
        <v>15824</v>
      </c>
      <c r="C4385" s="124" t="s">
        <v>9358</v>
      </c>
      <c r="D4385" s="125" t="s">
        <v>15825</v>
      </c>
    </row>
    <row r="4386" spans="1:4" ht="13.5" x14ac:dyDescent="0.25">
      <c r="A4386" s="124" t="s">
        <v>5909</v>
      </c>
      <c r="B4386" s="124" t="s">
        <v>15826</v>
      </c>
      <c r="C4386" s="124" t="s">
        <v>9358</v>
      </c>
      <c r="D4386" s="125" t="s">
        <v>15827</v>
      </c>
    </row>
    <row r="4387" spans="1:4" ht="13.5" x14ac:dyDescent="0.25">
      <c r="A4387" s="124" t="s">
        <v>5910</v>
      </c>
      <c r="B4387" s="124" t="s">
        <v>15828</v>
      </c>
      <c r="C4387" s="124" t="s">
        <v>9358</v>
      </c>
      <c r="D4387" s="125" t="s">
        <v>15829</v>
      </c>
    </row>
    <row r="4388" spans="1:4" ht="13.5" x14ac:dyDescent="0.25">
      <c r="A4388" s="124" t="s">
        <v>5911</v>
      </c>
      <c r="B4388" s="124" t="s">
        <v>15830</v>
      </c>
      <c r="C4388" s="124" t="s">
        <v>9358</v>
      </c>
      <c r="D4388" s="125" t="s">
        <v>15831</v>
      </c>
    </row>
    <row r="4389" spans="1:4" ht="13.5" x14ac:dyDescent="0.25">
      <c r="A4389" s="124" t="s">
        <v>5912</v>
      </c>
      <c r="B4389" s="124" t="s">
        <v>15832</v>
      </c>
      <c r="C4389" s="124" t="s">
        <v>9358</v>
      </c>
      <c r="D4389" s="125" t="s">
        <v>15833</v>
      </c>
    </row>
    <row r="4390" spans="1:4" ht="13.5" x14ac:dyDescent="0.25">
      <c r="A4390" s="124" t="s">
        <v>5913</v>
      </c>
      <c r="B4390" s="124" t="s">
        <v>15834</v>
      </c>
      <c r="C4390" s="124" t="s">
        <v>9358</v>
      </c>
      <c r="D4390" s="125" t="s">
        <v>15835</v>
      </c>
    </row>
    <row r="4391" spans="1:4" ht="13.5" x14ac:dyDescent="0.25">
      <c r="A4391" s="124" t="s">
        <v>5914</v>
      </c>
      <c r="B4391" s="124" t="s">
        <v>15836</v>
      </c>
      <c r="C4391" s="124" t="s">
        <v>9358</v>
      </c>
      <c r="D4391" s="125" t="s">
        <v>15837</v>
      </c>
    </row>
    <row r="4392" spans="1:4" ht="13.5" x14ac:dyDescent="0.25">
      <c r="A4392" s="124" t="s">
        <v>5915</v>
      </c>
      <c r="B4392" s="124" t="s">
        <v>15838</v>
      </c>
      <c r="C4392" s="124" t="s">
        <v>9358</v>
      </c>
      <c r="D4392" s="125" t="s">
        <v>15839</v>
      </c>
    </row>
    <row r="4393" spans="1:4" ht="13.5" x14ac:dyDescent="0.25">
      <c r="A4393" s="124" t="s">
        <v>5916</v>
      </c>
      <c r="B4393" s="124" t="s">
        <v>15840</v>
      </c>
      <c r="C4393" s="124" t="s">
        <v>9358</v>
      </c>
      <c r="D4393" s="125" t="s">
        <v>15841</v>
      </c>
    </row>
    <row r="4394" spans="1:4" ht="13.5" x14ac:dyDescent="0.25">
      <c r="A4394" s="124" t="s">
        <v>5917</v>
      </c>
      <c r="B4394" s="124" t="s">
        <v>15842</v>
      </c>
      <c r="C4394" s="124" t="s">
        <v>9358</v>
      </c>
      <c r="D4394" s="125" t="s">
        <v>15843</v>
      </c>
    </row>
    <row r="4395" spans="1:4" ht="13.5" x14ac:dyDescent="0.25">
      <c r="A4395" s="124" t="s">
        <v>5918</v>
      </c>
      <c r="B4395" s="124" t="s">
        <v>15844</v>
      </c>
      <c r="C4395" s="124" t="s">
        <v>9358</v>
      </c>
      <c r="D4395" s="125" t="s">
        <v>13876</v>
      </c>
    </row>
    <row r="4396" spans="1:4" ht="13.5" x14ac:dyDescent="0.25">
      <c r="A4396" s="124" t="s">
        <v>5920</v>
      </c>
      <c r="B4396" s="124" t="s">
        <v>15845</v>
      </c>
      <c r="C4396" s="124" t="s">
        <v>9358</v>
      </c>
      <c r="D4396" s="125" t="s">
        <v>9009</v>
      </c>
    </row>
    <row r="4397" spans="1:4" ht="13.5" x14ac:dyDescent="0.25">
      <c r="A4397" s="124" t="s">
        <v>5921</v>
      </c>
      <c r="B4397" s="124" t="s">
        <v>15846</v>
      </c>
      <c r="C4397" s="124" t="s">
        <v>9358</v>
      </c>
      <c r="D4397" s="125" t="s">
        <v>5059</v>
      </c>
    </row>
    <row r="4398" spans="1:4" ht="13.5" x14ac:dyDescent="0.25">
      <c r="A4398" s="124" t="s">
        <v>5922</v>
      </c>
      <c r="B4398" s="124" t="s">
        <v>15847</v>
      </c>
      <c r="C4398" s="124" t="s">
        <v>9358</v>
      </c>
      <c r="D4398" s="125" t="s">
        <v>15848</v>
      </c>
    </row>
    <row r="4399" spans="1:4" ht="13.5" x14ac:dyDescent="0.25">
      <c r="A4399" s="124" t="s">
        <v>5923</v>
      </c>
      <c r="B4399" s="124" t="s">
        <v>15849</v>
      </c>
      <c r="C4399" s="124" t="s">
        <v>9358</v>
      </c>
      <c r="D4399" s="125" t="s">
        <v>12481</v>
      </c>
    </row>
    <row r="4400" spans="1:4" ht="13.5" x14ac:dyDescent="0.25">
      <c r="A4400" s="124" t="s">
        <v>5924</v>
      </c>
      <c r="B4400" s="124" t="s">
        <v>15850</v>
      </c>
      <c r="C4400" s="124" t="s">
        <v>9358</v>
      </c>
      <c r="D4400" s="125" t="s">
        <v>15851</v>
      </c>
    </row>
    <row r="4401" spans="1:4" ht="13.5" x14ac:dyDescent="0.25">
      <c r="A4401" s="124" t="s">
        <v>5926</v>
      </c>
      <c r="B4401" s="124" t="s">
        <v>15852</v>
      </c>
      <c r="C4401" s="124" t="s">
        <v>9358</v>
      </c>
      <c r="D4401" s="125" t="s">
        <v>15851</v>
      </c>
    </row>
    <row r="4402" spans="1:4" ht="13.5" x14ac:dyDescent="0.25">
      <c r="A4402" s="124" t="s">
        <v>5927</v>
      </c>
      <c r="B4402" s="124" t="s">
        <v>15853</v>
      </c>
      <c r="C4402" s="124" t="s">
        <v>9358</v>
      </c>
      <c r="D4402" s="125" t="s">
        <v>1057</v>
      </c>
    </row>
    <row r="4403" spans="1:4" ht="13.5" x14ac:dyDescent="0.25">
      <c r="A4403" s="124" t="s">
        <v>5929</v>
      </c>
      <c r="B4403" s="124" t="s">
        <v>15854</v>
      </c>
      <c r="C4403" s="124" t="s">
        <v>9358</v>
      </c>
      <c r="D4403" s="125" t="s">
        <v>1057</v>
      </c>
    </row>
    <row r="4404" spans="1:4" ht="13.5" x14ac:dyDescent="0.25">
      <c r="A4404" s="124" t="s">
        <v>5930</v>
      </c>
      <c r="B4404" s="124" t="s">
        <v>15855</v>
      </c>
      <c r="C4404" s="124" t="s">
        <v>9358</v>
      </c>
      <c r="D4404" s="125" t="s">
        <v>3381</v>
      </c>
    </row>
    <row r="4405" spans="1:4" ht="13.5" x14ac:dyDescent="0.25">
      <c r="A4405" s="124" t="s">
        <v>5931</v>
      </c>
      <c r="B4405" s="124" t="s">
        <v>15856</v>
      </c>
      <c r="C4405" s="124" t="s">
        <v>9358</v>
      </c>
      <c r="D4405" s="125" t="s">
        <v>3381</v>
      </c>
    </row>
    <row r="4406" spans="1:4" ht="13.5" x14ac:dyDescent="0.25">
      <c r="A4406" s="124" t="s">
        <v>5932</v>
      </c>
      <c r="B4406" s="124" t="s">
        <v>15857</v>
      </c>
      <c r="C4406" s="124" t="s">
        <v>9358</v>
      </c>
      <c r="D4406" s="125" t="s">
        <v>1965</v>
      </c>
    </row>
    <row r="4407" spans="1:4" ht="13.5" x14ac:dyDescent="0.25">
      <c r="A4407" s="124" t="s">
        <v>5934</v>
      </c>
      <c r="B4407" s="124" t="s">
        <v>15858</v>
      </c>
      <c r="C4407" s="124" t="s">
        <v>9358</v>
      </c>
      <c r="D4407" s="125" t="s">
        <v>15859</v>
      </c>
    </row>
    <row r="4408" spans="1:4" ht="13.5" x14ac:dyDescent="0.25">
      <c r="A4408" s="124" t="s">
        <v>5936</v>
      </c>
      <c r="B4408" s="124" t="s">
        <v>15860</v>
      </c>
      <c r="C4408" s="124" t="s">
        <v>9358</v>
      </c>
      <c r="D4408" s="125" t="s">
        <v>15861</v>
      </c>
    </row>
    <row r="4409" spans="1:4" ht="13.5" x14ac:dyDescent="0.25">
      <c r="A4409" s="124" t="s">
        <v>5937</v>
      </c>
      <c r="B4409" s="124" t="s">
        <v>15862</v>
      </c>
      <c r="C4409" s="124" t="s">
        <v>9358</v>
      </c>
      <c r="D4409" s="125" t="s">
        <v>5497</v>
      </c>
    </row>
    <row r="4410" spans="1:4" ht="13.5" x14ac:dyDescent="0.25">
      <c r="A4410" s="124" t="s">
        <v>5938</v>
      </c>
      <c r="B4410" s="124" t="s">
        <v>15863</v>
      </c>
      <c r="C4410" s="124" t="s">
        <v>9358</v>
      </c>
      <c r="D4410" s="125" t="s">
        <v>15864</v>
      </c>
    </row>
    <row r="4411" spans="1:4" ht="13.5" x14ac:dyDescent="0.25">
      <c r="A4411" s="124" t="s">
        <v>5939</v>
      </c>
      <c r="B4411" s="124" t="s">
        <v>15865</v>
      </c>
      <c r="C4411" s="124" t="s">
        <v>9358</v>
      </c>
      <c r="D4411" s="125" t="s">
        <v>9213</v>
      </c>
    </row>
    <row r="4412" spans="1:4" ht="13.5" x14ac:dyDescent="0.25">
      <c r="A4412" s="124" t="s">
        <v>5940</v>
      </c>
      <c r="B4412" s="124" t="s">
        <v>15866</v>
      </c>
      <c r="C4412" s="124" t="s">
        <v>9358</v>
      </c>
      <c r="D4412" s="125" t="s">
        <v>15867</v>
      </c>
    </row>
    <row r="4413" spans="1:4" ht="13.5" x14ac:dyDescent="0.25">
      <c r="A4413" s="124" t="s">
        <v>5941</v>
      </c>
      <c r="B4413" s="124" t="s">
        <v>15868</v>
      </c>
      <c r="C4413" s="124" t="s">
        <v>9358</v>
      </c>
      <c r="D4413" s="125" t="s">
        <v>15869</v>
      </c>
    </row>
    <row r="4414" spans="1:4" ht="13.5" x14ac:dyDescent="0.25">
      <c r="A4414" s="124" t="s">
        <v>5942</v>
      </c>
      <c r="B4414" s="124" t="s">
        <v>15870</v>
      </c>
      <c r="C4414" s="124" t="s">
        <v>9358</v>
      </c>
      <c r="D4414" s="125" t="s">
        <v>15871</v>
      </c>
    </row>
    <row r="4415" spans="1:4" ht="13.5" x14ac:dyDescent="0.25">
      <c r="A4415" s="124" t="s">
        <v>5943</v>
      </c>
      <c r="B4415" s="124" t="s">
        <v>15872</v>
      </c>
      <c r="C4415" s="124" t="s">
        <v>9358</v>
      </c>
      <c r="D4415" s="125" t="s">
        <v>15873</v>
      </c>
    </row>
    <row r="4416" spans="1:4" ht="13.5" x14ac:dyDescent="0.25">
      <c r="A4416" s="124" t="s">
        <v>5945</v>
      </c>
      <c r="B4416" s="124" t="s">
        <v>15874</v>
      </c>
      <c r="C4416" s="124" t="s">
        <v>9358</v>
      </c>
      <c r="D4416" s="125" t="s">
        <v>15875</v>
      </c>
    </row>
    <row r="4417" spans="1:4" ht="13.5" x14ac:dyDescent="0.25">
      <c r="A4417" s="124" t="s">
        <v>5946</v>
      </c>
      <c r="B4417" s="124" t="s">
        <v>15876</v>
      </c>
      <c r="C4417" s="124" t="s">
        <v>9358</v>
      </c>
      <c r="D4417" s="125" t="s">
        <v>15877</v>
      </c>
    </row>
    <row r="4418" spans="1:4" ht="13.5" x14ac:dyDescent="0.25">
      <c r="A4418" s="124" t="s">
        <v>5947</v>
      </c>
      <c r="B4418" s="124" t="s">
        <v>15878</v>
      </c>
      <c r="C4418" s="124" t="s">
        <v>9358</v>
      </c>
      <c r="D4418" s="125" t="s">
        <v>15879</v>
      </c>
    </row>
    <row r="4419" spans="1:4" ht="13.5" x14ac:dyDescent="0.25">
      <c r="A4419" s="124" t="s">
        <v>5948</v>
      </c>
      <c r="B4419" s="124" t="s">
        <v>15880</v>
      </c>
      <c r="C4419" s="124" t="s">
        <v>9358</v>
      </c>
      <c r="D4419" s="125" t="s">
        <v>15881</v>
      </c>
    </row>
    <row r="4420" spans="1:4" ht="13.5" x14ac:dyDescent="0.25">
      <c r="A4420" s="124" t="s">
        <v>5949</v>
      </c>
      <c r="B4420" s="124" t="s">
        <v>15882</v>
      </c>
      <c r="C4420" s="124" t="s">
        <v>9358</v>
      </c>
      <c r="D4420" s="125" t="s">
        <v>15883</v>
      </c>
    </row>
    <row r="4421" spans="1:4" ht="13.5" x14ac:dyDescent="0.25">
      <c r="A4421" s="124" t="s">
        <v>5950</v>
      </c>
      <c r="B4421" s="124" t="s">
        <v>15884</v>
      </c>
      <c r="C4421" s="124" t="s">
        <v>9358</v>
      </c>
      <c r="D4421" s="125" t="s">
        <v>15885</v>
      </c>
    </row>
    <row r="4422" spans="1:4" ht="13.5" x14ac:dyDescent="0.25">
      <c r="A4422" s="124" t="s">
        <v>5951</v>
      </c>
      <c r="B4422" s="124" t="s">
        <v>15886</v>
      </c>
      <c r="C4422" s="124" t="s">
        <v>9358</v>
      </c>
      <c r="D4422" s="125" t="s">
        <v>15887</v>
      </c>
    </row>
    <row r="4423" spans="1:4" ht="13.5" x14ac:dyDescent="0.25">
      <c r="A4423" s="124" t="s">
        <v>5952</v>
      </c>
      <c r="B4423" s="124" t="s">
        <v>15888</v>
      </c>
      <c r="C4423" s="124" t="s">
        <v>9358</v>
      </c>
      <c r="D4423" s="125" t="s">
        <v>15889</v>
      </c>
    </row>
    <row r="4424" spans="1:4" ht="13.5" x14ac:dyDescent="0.25">
      <c r="A4424" s="124" t="s">
        <v>5953</v>
      </c>
      <c r="B4424" s="124" t="s">
        <v>15890</v>
      </c>
      <c r="C4424" s="124" t="s">
        <v>9358</v>
      </c>
      <c r="D4424" s="125" t="s">
        <v>15891</v>
      </c>
    </row>
    <row r="4425" spans="1:4" ht="13.5" x14ac:dyDescent="0.25">
      <c r="A4425" s="124" t="s">
        <v>5954</v>
      </c>
      <c r="B4425" s="124" t="s">
        <v>15892</v>
      </c>
      <c r="C4425" s="124" t="s">
        <v>9358</v>
      </c>
      <c r="D4425" s="125" t="s">
        <v>3967</v>
      </c>
    </row>
    <row r="4426" spans="1:4" ht="13.5" x14ac:dyDescent="0.25">
      <c r="A4426" s="124" t="s">
        <v>5955</v>
      </c>
      <c r="B4426" s="124" t="s">
        <v>15893</v>
      </c>
      <c r="C4426" s="124" t="s">
        <v>9358</v>
      </c>
      <c r="D4426" s="125" t="s">
        <v>15894</v>
      </c>
    </row>
    <row r="4427" spans="1:4" ht="13.5" x14ac:dyDescent="0.25">
      <c r="A4427" s="124" t="s">
        <v>5956</v>
      </c>
      <c r="B4427" s="124" t="s">
        <v>15895</v>
      </c>
      <c r="C4427" s="124" t="s">
        <v>9358</v>
      </c>
      <c r="D4427" s="125" t="s">
        <v>6347</v>
      </c>
    </row>
    <row r="4428" spans="1:4" ht="13.5" x14ac:dyDescent="0.25">
      <c r="A4428" s="124" t="s">
        <v>5957</v>
      </c>
      <c r="B4428" s="124" t="s">
        <v>15896</v>
      </c>
      <c r="C4428" s="124" t="s">
        <v>9358</v>
      </c>
      <c r="D4428" s="125" t="s">
        <v>15897</v>
      </c>
    </row>
    <row r="4429" spans="1:4" ht="13.5" x14ac:dyDescent="0.25">
      <c r="A4429" s="124" t="s">
        <v>5958</v>
      </c>
      <c r="B4429" s="124" t="s">
        <v>15898</v>
      </c>
      <c r="C4429" s="124" t="s">
        <v>9358</v>
      </c>
      <c r="D4429" s="125" t="s">
        <v>5962</v>
      </c>
    </row>
    <row r="4430" spans="1:4" ht="13.5" x14ac:dyDescent="0.25">
      <c r="A4430" s="124" t="s">
        <v>5959</v>
      </c>
      <c r="B4430" s="124" t="s">
        <v>15899</v>
      </c>
      <c r="C4430" s="124" t="s">
        <v>9358</v>
      </c>
      <c r="D4430" s="125" t="s">
        <v>15900</v>
      </c>
    </row>
    <row r="4431" spans="1:4" ht="13.5" x14ac:dyDescent="0.25">
      <c r="A4431" s="124" t="s">
        <v>5960</v>
      </c>
      <c r="B4431" s="124" t="s">
        <v>15901</v>
      </c>
      <c r="C4431" s="124" t="s">
        <v>9358</v>
      </c>
      <c r="D4431" s="125" t="s">
        <v>15902</v>
      </c>
    </row>
    <row r="4432" spans="1:4" ht="13.5" x14ac:dyDescent="0.25">
      <c r="A4432" s="124" t="s">
        <v>5961</v>
      </c>
      <c r="B4432" s="124" t="s">
        <v>15903</v>
      </c>
      <c r="C4432" s="124" t="s">
        <v>9358</v>
      </c>
      <c r="D4432" s="125" t="s">
        <v>15904</v>
      </c>
    </row>
    <row r="4433" spans="1:4" ht="13.5" x14ac:dyDescent="0.25">
      <c r="A4433" s="124" t="s">
        <v>5963</v>
      </c>
      <c r="B4433" s="124" t="s">
        <v>15905</v>
      </c>
      <c r="C4433" s="124" t="s">
        <v>9358</v>
      </c>
      <c r="D4433" s="125" t="s">
        <v>15906</v>
      </c>
    </row>
    <row r="4434" spans="1:4" ht="13.5" x14ac:dyDescent="0.25">
      <c r="A4434" s="124" t="s">
        <v>5964</v>
      </c>
      <c r="B4434" s="124" t="s">
        <v>15907</v>
      </c>
      <c r="C4434" s="124" t="s">
        <v>9358</v>
      </c>
      <c r="D4434" s="125" t="s">
        <v>15908</v>
      </c>
    </row>
    <row r="4435" spans="1:4" ht="13.5" x14ac:dyDescent="0.25">
      <c r="A4435" s="124" t="s">
        <v>5965</v>
      </c>
      <c r="B4435" s="124" t="s">
        <v>15909</v>
      </c>
      <c r="C4435" s="124" t="s">
        <v>9358</v>
      </c>
      <c r="D4435" s="125" t="s">
        <v>15910</v>
      </c>
    </row>
    <row r="4436" spans="1:4" ht="13.5" x14ac:dyDescent="0.25">
      <c r="A4436" s="124" t="s">
        <v>5966</v>
      </c>
      <c r="B4436" s="124" t="s">
        <v>15911</v>
      </c>
      <c r="C4436" s="124" t="s">
        <v>9358</v>
      </c>
      <c r="D4436" s="125" t="s">
        <v>15912</v>
      </c>
    </row>
    <row r="4437" spans="1:4" ht="13.5" x14ac:dyDescent="0.25">
      <c r="A4437" s="124" t="s">
        <v>5967</v>
      </c>
      <c r="B4437" s="124" t="s">
        <v>15913</v>
      </c>
      <c r="C4437" s="124" t="s">
        <v>9358</v>
      </c>
      <c r="D4437" s="125" t="s">
        <v>15914</v>
      </c>
    </row>
    <row r="4438" spans="1:4" ht="13.5" x14ac:dyDescent="0.25">
      <c r="A4438" s="124" t="s">
        <v>5968</v>
      </c>
      <c r="B4438" s="124" t="s">
        <v>15915</v>
      </c>
      <c r="C4438" s="124" t="s">
        <v>9358</v>
      </c>
      <c r="D4438" s="125" t="s">
        <v>15916</v>
      </c>
    </row>
    <row r="4439" spans="1:4" ht="13.5" x14ac:dyDescent="0.25">
      <c r="A4439" s="124" t="s">
        <v>5969</v>
      </c>
      <c r="B4439" s="124" t="s">
        <v>15917</v>
      </c>
      <c r="C4439" s="124" t="s">
        <v>9358</v>
      </c>
      <c r="D4439" s="125" t="s">
        <v>15918</v>
      </c>
    </row>
    <row r="4440" spans="1:4" ht="13.5" x14ac:dyDescent="0.25">
      <c r="A4440" s="124" t="s">
        <v>5970</v>
      </c>
      <c r="B4440" s="124" t="s">
        <v>15919</v>
      </c>
      <c r="C4440" s="124" t="s">
        <v>9358</v>
      </c>
      <c r="D4440" s="125" t="s">
        <v>15920</v>
      </c>
    </row>
    <row r="4441" spans="1:4" ht="13.5" x14ac:dyDescent="0.25">
      <c r="A4441" s="124" t="s">
        <v>5971</v>
      </c>
      <c r="B4441" s="124" t="s">
        <v>15921</v>
      </c>
      <c r="C4441" s="124" t="s">
        <v>9358</v>
      </c>
      <c r="D4441" s="125" t="s">
        <v>4709</v>
      </c>
    </row>
    <row r="4442" spans="1:4" ht="13.5" x14ac:dyDescent="0.25">
      <c r="A4442" s="124" t="s">
        <v>5972</v>
      </c>
      <c r="B4442" s="124" t="s">
        <v>15922</v>
      </c>
      <c r="C4442" s="124" t="s">
        <v>9358</v>
      </c>
      <c r="D4442" s="125" t="s">
        <v>9036</v>
      </c>
    </row>
    <row r="4443" spans="1:4" ht="13.5" x14ac:dyDescent="0.25">
      <c r="A4443" s="124" t="s">
        <v>5973</v>
      </c>
      <c r="B4443" s="124" t="s">
        <v>15923</v>
      </c>
      <c r="C4443" s="124" t="s">
        <v>9358</v>
      </c>
      <c r="D4443" s="125" t="s">
        <v>15924</v>
      </c>
    </row>
    <row r="4444" spans="1:4" ht="13.5" x14ac:dyDescent="0.25">
      <c r="A4444" s="124" t="s">
        <v>5974</v>
      </c>
      <c r="B4444" s="124" t="s">
        <v>15925</v>
      </c>
      <c r="C4444" s="124" t="s">
        <v>9358</v>
      </c>
      <c r="D4444" s="125" t="s">
        <v>8771</v>
      </c>
    </row>
    <row r="4445" spans="1:4" ht="13.5" x14ac:dyDescent="0.25">
      <c r="A4445" s="124" t="s">
        <v>5976</v>
      </c>
      <c r="B4445" s="124" t="s">
        <v>15926</v>
      </c>
      <c r="C4445" s="124" t="s">
        <v>9358</v>
      </c>
      <c r="D4445" s="125" t="s">
        <v>2374</v>
      </c>
    </row>
    <row r="4446" spans="1:4" ht="13.5" x14ac:dyDescent="0.25">
      <c r="A4446" s="124" t="s">
        <v>5977</v>
      </c>
      <c r="B4446" s="124" t="s">
        <v>15927</v>
      </c>
      <c r="C4446" s="124" t="s">
        <v>9358</v>
      </c>
      <c r="D4446" s="125" t="s">
        <v>4966</v>
      </c>
    </row>
    <row r="4447" spans="1:4" ht="13.5" x14ac:dyDescent="0.25">
      <c r="A4447" s="124" t="s">
        <v>5978</v>
      </c>
      <c r="B4447" s="124" t="s">
        <v>15928</v>
      </c>
      <c r="C4447" s="124" t="s">
        <v>9358</v>
      </c>
      <c r="D4447" s="125" t="s">
        <v>15929</v>
      </c>
    </row>
    <row r="4448" spans="1:4" ht="13.5" x14ac:dyDescent="0.25">
      <c r="A4448" s="124" t="s">
        <v>5979</v>
      </c>
      <c r="B4448" s="124" t="s">
        <v>15930</v>
      </c>
      <c r="C4448" s="124" t="s">
        <v>9358</v>
      </c>
      <c r="D4448" s="125" t="s">
        <v>15931</v>
      </c>
    </row>
    <row r="4449" spans="1:4" ht="13.5" x14ac:dyDescent="0.25">
      <c r="A4449" s="124" t="s">
        <v>5980</v>
      </c>
      <c r="B4449" s="124" t="s">
        <v>15932</v>
      </c>
      <c r="C4449" s="124" t="s">
        <v>9358</v>
      </c>
      <c r="D4449" s="125" t="s">
        <v>15933</v>
      </c>
    </row>
    <row r="4450" spans="1:4" ht="13.5" x14ac:dyDescent="0.25">
      <c r="A4450" s="124" t="s">
        <v>5981</v>
      </c>
      <c r="B4450" s="124" t="s">
        <v>15934</v>
      </c>
      <c r="C4450" s="124" t="s">
        <v>9358</v>
      </c>
      <c r="D4450" s="125" t="s">
        <v>15935</v>
      </c>
    </row>
    <row r="4451" spans="1:4" ht="13.5" x14ac:dyDescent="0.25">
      <c r="A4451" s="124" t="s">
        <v>5982</v>
      </c>
      <c r="B4451" s="124" t="s">
        <v>15936</v>
      </c>
      <c r="C4451" s="124" t="s">
        <v>9358</v>
      </c>
      <c r="D4451" s="125" t="s">
        <v>15937</v>
      </c>
    </row>
    <row r="4452" spans="1:4" ht="13.5" x14ac:dyDescent="0.25">
      <c r="A4452" s="124" t="s">
        <v>5983</v>
      </c>
      <c r="B4452" s="124" t="s">
        <v>15938</v>
      </c>
      <c r="C4452" s="124" t="s">
        <v>9358</v>
      </c>
      <c r="D4452" s="125" t="s">
        <v>15939</v>
      </c>
    </row>
    <row r="4453" spans="1:4" ht="13.5" x14ac:dyDescent="0.25">
      <c r="A4453" s="124" t="s">
        <v>5984</v>
      </c>
      <c r="B4453" s="124" t="s">
        <v>15940</v>
      </c>
      <c r="C4453" s="124" t="s">
        <v>9358</v>
      </c>
      <c r="D4453" s="125" t="s">
        <v>8872</v>
      </c>
    </row>
    <row r="4454" spans="1:4" ht="13.5" x14ac:dyDescent="0.25">
      <c r="A4454" s="124" t="s">
        <v>5986</v>
      </c>
      <c r="B4454" s="124" t="s">
        <v>15941</v>
      </c>
      <c r="C4454" s="124" t="s">
        <v>9358</v>
      </c>
      <c r="D4454" s="125" t="s">
        <v>5676</v>
      </c>
    </row>
    <row r="4455" spans="1:4" ht="13.5" x14ac:dyDescent="0.25">
      <c r="A4455" s="124" t="s">
        <v>5987</v>
      </c>
      <c r="B4455" s="124" t="s">
        <v>15942</v>
      </c>
      <c r="C4455" s="124" t="s">
        <v>9358</v>
      </c>
      <c r="D4455" s="125" t="s">
        <v>596</v>
      </c>
    </row>
    <row r="4456" spans="1:4" ht="13.5" x14ac:dyDescent="0.25">
      <c r="A4456" s="124" t="s">
        <v>5988</v>
      </c>
      <c r="B4456" s="124" t="s">
        <v>15943</v>
      </c>
      <c r="C4456" s="124" t="s">
        <v>9358</v>
      </c>
      <c r="D4456" s="125" t="s">
        <v>9146</v>
      </c>
    </row>
    <row r="4457" spans="1:4" ht="13.5" x14ac:dyDescent="0.25">
      <c r="A4457" s="124" t="s">
        <v>5990</v>
      </c>
      <c r="B4457" s="124" t="s">
        <v>15944</v>
      </c>
      <c r="C4457" s="124" t="s">
        <v>9358</v>
      </c>
      <c r="D4457" s="125" t="s">
        <v>11160</v>
      </c>
    </row>
    <row r="4458" spans="1:4" ht="13.5" x14ac:dyDescent="0.25">
      <c r="A4458" s="124" t="s">
        <v>5991</v>
      </c>
      <c r="B4458" s="124" t="s">
        <v>15945</v>
      </c>
      <c r="C4458" s="124" t="s">
        <v>9358</v>
      </c>
      <c r="D4458" s="125" t="s">
        <v>8436</v>
      </c>
    </row>
    <row r="4459" spans="1:4" ht="13.5" x14ac:dyDescent="0.25">
      <c r="A4459" s="124" t="s">
        <v>5993</v>
      </c>
      <c r="B4459" s="124" t="s">
        <v>15946</v>
      </c>
      <c r="C4459" s="124" t="s">
        <v>9358</v>
      </c>
      <c r="D4459" s="125" t="s">
        <v>4400</v>
      </c>
    </row>
    <row r="4460" spans="1:4" ht="13.5" x14ac:dyDescent="0.25">
      <c r="A4460" s="124" t="s">
        <v>5995</v>
      </c>
      <c r="B4460" s="124" t="s">
        <v>15947</v>
      </c>
      <c r="C4460" s="124" t="s">
        <v>9358</v>
      </c>
      <c r="D4460" s="125" t="s">
        <v>1217</v>
      </c>
    </row>
    <row r="4461" spans="1:4" ht="13.5" x14ac:dyDescent="0.25">
      <c r="A4461" s="124" t="s">
        <v>5996</v>
      </c>
      <c r="B4461" s="124" t="s">
        <v>15948</v>
      </c>
      <c r="C4461" s="124" t="s">
        <v>9358</v>
      </c>
      <c r="D4461" s="125" t="s">
        <v>3109</v>
      </c>
    </row>
    <row r="4462" spans="1:4" ht="13.5" x14ac:dyDescent="0.25">
      <c r="A4462" s="124" t="s">
        <v>5997</v>
      </c>
      <c r="B4462" s="124" t="s">
        <v>15949</v>
      </c>
      <c r="C4462" s="124" t="s">
        <v>9358</v>
      </c>
      <c r="D4462" s="125" t="s">
        <v>3270</v>
      </c>
    </row>
    <row r="4463" spans="1:4" ht="13.5" x14ac:dyDescent="0.25">
      <c r="A4463" s="124" t="s">
        <v>5998</v>
      </c>
      <c r="B4463" s="124" t="s">
        <v>15950</v>
      </c>
      <c r="C4463" s="124" t="s">
        <v>9358</v>
      </c>
      <c r="D4463" s="125" t="s">
        <v>7456</v>
      </c>
    </row>
    <row r="4464" spans="1:4" ht="13.5" x14ac:dyDescent="0.25">
      <c r="A4464" s="124" t="s">
        <v>6000</v>
      </c>
      <c r="B4464" s="124" t="s">
        <v>15951</v>
      </c>
      <c r="C4464" s="124" t="s">
        <v>9358</v>
      </c>
      <c r="D4464" s="125" t="s">
        <v>15952</v>
      </c>
    </row>
    <row r="4465" spans="1:4" ht="13.5" x14ac:dyDescent="0.25">
      <c r="A4465" s="124" t="s">
        <v>6001</v>
      </c>
      <c r="B4465" s="124" t="s">
        <v>15953</v>
      </c>
      <c r="C4465" s="124" t="s">
        <v>9358</v>
      </c>
      <c r="D4465" s="125" t="s">
        <v>15954</v>
      </c>
    </row>
    <row r="4466" spans="1:4" ht="13.5" x14ac:dyDescent="0.25">
      <c r="A4466" s="124" t="s">
        <v>6002</v>
      </c>
      <c r="B4466" s="124" t="s">
        <v>15955</v>
      </c>
      <c r="C4466" s="124" t="s">
        <v>9358</v>
      </c>
      <c r="D4466" s="125" t="s">
        <v>15956</v>
      </c>
    </row>
    <row r="4467" spans="1:4" ht="13.5" x14ac:dyDescent="0.25">
      <c r="A4467" s="124" t="s">
        <v>6003</v>
      </c>
      <c r="B4467" s="124" t="s">
        <v>15957</v>
      </c>
      <c r="C4467" s="124" t="s">
        <v>9358</v>
      </c>
      <c r="D4467" s="125" t="s">
        <v>15958</v>
      </c>
    </row>
    <row r="4468" spans="1:4" ht="13.5" x14ac:dyDescent="0.25">
      <c r="A4468" s="124" t="s">
        <v>6004</v>
      </c>
      <c r="B4468" s="124" t="s">
        <v>15959</v>
      </c>
      <c r="C4468" s="124" t="s">
        <v>9358</v>
      </c>
      <c r="D4468" s="125" t="s">
        <v>15960</v>
      </c>
    </row>
    <row r="4469" spans="1:4" ht="13.5" x14ac:dyDescent="0.25">
      <c r="A4469" s="124" t="s">
        <v>6005</v>
      </c>
      <c r="B4469" s="124" t="s">
        <v>15961</v>
      </c>
      <c r="C4469" s="124" t="s">
        <v>9358</v>
      </c>
      <c r="D4469" s="125" t="s">
        <v>15962</v>
      </c>
    </row>
    <row r="4470" spans="1:4" ht="13.5" x14ac:dyDescent="0.25">
      <c r="A4470" s="124" t="s">
        <v>6006</v>
      </c>
      <c r="B4470" s="124" t="s">
        <v>15963</v>
      </c>
      <c r="C4470" s="124" t="s">
        <v>9358</v>
      </c>
      <c r="D4470" s="125" t="s">
        <v>15964</v>
      </c>
    </row>
    <row r="4471" spans="1:4" ht="13.5" x14ac:dyDescent="0.25">
      <c r="A4471" s="124" t="s">
        <v>6007</v>
      </c>
      <c r="B4471" s="124" t="s">
        <v>15965</v>
      </c>
      <c r="C4471" s="124" t="s">
        <v>9358</v>
      </c>
      <c r="D4471" s="125" t="s">
        <v>15966</v>
      </c>
    </row>
    <row r="4472" spans="1:4" ht="13.5" x14ac:dyDescent="0.25">
      <c r="A4472" s="124" t="s">
        <v>6008</v>
      </c>
      <c r="B4472" s="124" t="s">
        <v>15967</v>
      </c>
      <c r="C4472" s="124" t="s">
        <v>9358</v>
      </c>
      <c r="D4472" s="125" t="s">
        <v>15968</v>
      </c>
    </row>
    <row r="4473" spans="1:4" ht="13.5" x14ac:dyDescent="0.25">
      <c r="A4473" s="124" t="s">
        <v>6009</v>
      </c>
      <c r="B4473" s="124" t="s">
        <v>15969</v>
      </c>
      <c r="C4473" s="124" t="s">
        <v>9358</v>
      </c>
      <c r="D4473" s="125" t="s">
        <v>15970</v>
      </c>
    </row>
    <row r="4474" spans="1:4" ht="13.5" x14ac:dyDescent="0.25">
      <c r="A4474" s="124" t="s">
        <v>6010</v>
      </c>
      <c r="B4474" s="124" t="s">
        <v>15971</v>
      </c>
      <c r="C4474" s="124" t="s">
        <v>9358</v>
      </c>
      <c r="D4474" s="125" t="s">
        <v>15972</v>
      </c>
    </row>
    <row r="4475" spans="1:4" ht="13.5" x14ac:dyDescent="0.25">
      <c r="A4475" s="124" t="s">
        <v>6011</v>
      </c>
      <c r="B4475" s="124" t="s">
        <v>15973</v>
      </c>
      <c r="C4475" s="124" t="s">
        <v>9358</v>
      </c>
      <c r="D4475" s="125" t="s">
        <v>15974</v>
      </c>
    </row>
    <row r="4476" spans="1:4" ht="13.5" x14ac:dyDescent="0.25">
      <c r="A4476" s="124" t="s">
        <v>6012</v>
      </c>
      <c r="B4476" s="124" t="s">
        <v>15975</v>
      </c>
      <c r="C4476" s="124" t="s">
        <v>9358</v>
      </c>
      <c r="D4476" s="125" t="s">
        <v>6138</v>
      </c>
    </row>
    <row r="4477" spans="1:4" ht="13.5" x14ac:dyDescent="0.25">
      <c r="A4477" s="124" t="s">
        <v>6014</v>
      </c>
      <c r="B4477" s="124" t="s">
        <v>15976</v>
      </c>
      <c r="C4477" s="124" t="s">
        <v>9358</v>
      </c>
      <c r="D4477" s="125" t="s">
        <v>15977</v>
      </c>
    </row>
    <row r="4478" spans="1:4" ht="13.5" x14ac:dyDescent="0.25">
      <c r="A4478" s="124" t="s">
        <v>6015</v>
      </c>
      <c r="B4478" s="124" t="s">
        <v>15978</v>
      </c>
      <c r="C4478" s="124" t="s">
        <v>9358</v>
      </c>
      <c r="D4478" s="125" t="s">
        <v>15979</v>
      </c>
    </row>
    <row r="4479" spans="1:4" ht="13.5" x14ac:dyDescent="0.25">
      <c r="A4479" s="124" t="s">
        <v>6016</v>
      </c>
      <c r="B4479" s="124" t="s">
        <v>15980</v>
      </c>
      <c r="C4479" s="124" t="s">
        <v>9358</v>
      </c>
      <c r="D4479" s="125" t="s">
        <v>15981</v>
      </c>
    </row>
    <row r="4480" spans="1:4" ht="13.5" x14ac:dyDescent="0.25">
      <c r="A4480" s="124" t="s">
        <v>6017</v>
      </c>
      <c r="B4480" s="124" t="s">
        <v>15982</v>
      </c>
      <c r="C4480" s="124" t="s">
        <v>9358</v>
      </c>
      <c r="D4480" s="125" t="s">
        <v>15983</v>
      </c>
    </row>
    <row r="4481" spans="1:4" ht="13.5" x14ac:dyDescent="0.25">
      <c r="A4481" s="124" t="s">
        <v>6018</v>
      </c>
      <c r="B4481" s="124" t="s">
        <v>15984</v>
      </c>
      <c r="C4481" s="124" t="s">
        <v>9358</v>
      </c>
      <c r="D4481" s="125" t="s">
        <v>15983</v>
      </c>
    </row>
    <row r="4482" spans="1:4" ht="13.5" x14ac:dyDescent="0.25">
      <c r="A4482" s="124" t="s">
        <v>6019</v>
      </c>
      <c r="B4482" s="124" t="s">
        <v>15985</v>
      </c>
      <c r="C4482" s="124" t="s">
        <v>9358</v>
      </c>
      <c r="D4482" s="125" t="s">
        <v>8775</v>
      </c>
    </row>
    <row r="4483" spans="1:4" ht="13.5" x14ac:dyDescent="0.25">
      <c r="A4483" s="124" t="s">
        <v>6021</v>
      </c>
      <c r="B4483" s="124" t="s">
        <v>15986</v>
      </c>
      <c r="C4483" s="124" t="s">
        <v>9358</v>
      </c>
      <c r="D4483" s="125" t="s">
        <v>15987</v>
      </c>
    </row>
    <row r="4484" spans="1:4" ht="13.5" x14ac:dyDescent="0.25">
      <c r="A4484" s="124" t="s">
        <v>6023</v>
      </c>
      <c r="B4484" s="124" t="s">
        <v>15988</v>
      </c>
      <c r="C4484" s="124" t="s">
        <v>9358</v>
      </c>
      <c r="D4484" s="125" t="s">
        <v>6770</v>
      </c>
    </row>
    <row r="4485" spans="1:4" ht="13.5" x14ac:dyDescent="0.25">
      <c r="A4485" s="124" t="s">
        <v>6024</v>
      </c>
      <c r="B4485" s="124" t="s">
        <v>15989</v>
      </c>
      <c r="C4485" s="124" t="s">
        <v>9358</v>
      </c>
      <c r="D4485" s="125" t="s">
        <v>9131</v>
      </c>
    </row>
    <row r="4486" spans="1:4" ht="13.5" x14ac:dyDescent="0.25">
      <c r="A4486" s="124" t="s">
        <v>6026</v>
      </c>
      <c r="B4486" s="124" t="s">
        <v>15990</v>
      </c>
      <c r="C4486" s="124" t="s">
        <v>9358</v>
      </c>
      <c r="D4486" s="125" t="s">
        <v>15991</v>
      </c>
    </row>
    <row r="4487" spans="1:4" ht="13.5" x14ac:dyDescent="0.25">
      <c r="A4487" s="124" t="s">
        <v>6027</v>
      </c>
      <c r="B4487" s="124" t="s">
        <v>15992</v>
      </c>
      <c r="C4487" s="124" t="s">
        <v>9358</v>
      </c>
      <c r="D4487" s="125" t="s">
        <v>15993</v>
      </c>
    </row>
    <row r="4488" spans="1:4" ht="13.5" x14ac:dyDescent="0.25">
      <c r="A4488" s="124" t="s">
        <v>6028</v>
      </c>
      <c r="B4488" s="124" t="s">
        <v>15994</v>
      </c>
      <c r="C4488" s="124" t="s">
        <v>9358</v>
      </c>
      <c r="D4488" s="125" t="s">
        <v>15995</v>
      </c>
    </row>
    <row r="4489" spans="1:4" ht="13.5" x14ac:dyDescent="0.25">
      <c r="A4489" s="124" t="s">
        <v>6029</v>
      </c>
      <c r="B4489" s="124" t="s">
        <v>15996</v>
      </c>
      <c r="C4489" s="124" t="s">
        <v>9358</v>
      </c>
      <c r="D4489" s="125" t="s">
        <v>15997</v>
      </c>
    </row>
    <row r="4490" spans="1:4" ht="13.5" x14ac:dyDescent="0.25">
      <c r="A4490" s="124" t="s">
        <v>6030</v>
      </c>
      <c r="B4490" s="124" t="s">
        <v>15998</v>
      </c>
      <c r="C4490" s="124" t="s">
        <v>9358</v>
      </c>
      <c r="D4490" s="125" t="s">
        <v>15999</v>
      </c>
    </row>
    <row r="4491" spans="1:4" ht="13.5" x14ac:dyDescent="0.25">
      <c r="A4491" s="124" t="s">
        <v>6031</v>
      </c>
      <c r="B4491" s="124" t="s">
        <v>16000</v>
      </c>
      <c r="C4491" s="124" t="s">
        <v>9358</v>
      </c>
      <c r="D4491" s="125" t="s">
        <v>16001</v>
      </c>
    </row>
    <row r="4492" spans="1:4" ht="13.5" x14ac:dyDescent="0.25">
      <c r="A4492" s="124" t="s">
        <v>6032</v>
      </c>
      <c r="B4492" s="124" t="s">
        <v>16002</v>
      </c>
      <c r="C4492" s="124" t="s">
        <v>9358</v>
      </c>
      <c r="D4492" s="125" t="s">
        <v>16003</v>
      </c>
    </row>
    <row r="4493" spans="1:4" ht="13.5" x14ac:dyDescent="0.25">
      <c r="A4493" s="124" t="s">
        <v>6033</v>
      </c>
      <c r="B4493" s="124" t="s">
        <v>16004</v>
      </c>
      <c r="C4493" s="124" t="s">
        <v>9358</v>
      </c>
      <c r="D4493" s="125" t="s">
        <v>16005</v>
      </c>
    </row>
    <row r="4494" spans="1:4" ht="13.5" x14ac:dyDescent="0.25">
      <c r="A4494" s="124" t="s">
        <v>6034</v>
      </c>
      <c r="B4494" s="124" t="s">
        <v>16006</v>
      </c>
      <c r="C4494" s="124" t="s">
        <v>9358</v>
      </c>
      <c r="D4494" s="125" t="s">
        <v>16007</v>
      </c>
    </row>
    <row r="4495" spans="1:4" ht="13.5" x14ac:dyDescent="0.25">
      <c r="A4495" s="124" t="s">
        <v>6035</v>
      </c>
      <c r="B4495" s="124" t="s">
        <v>16008</v>
      </c>
      <c r="C4495" s="124" t="s">
        <v>9358</v>
      </c>
      <c r="D4495" s="125" t="s">
        <v>16009</v>
      </c>
    </row>
    <row r="4496" spans="1:4" ht="13.5" x14ac:dyDescent="0.25">
      <c r="A4496" s="124" t="s">
        <v>6036</v>
      </c>
      <c r="B4496" s="124" t="s">
        <v>16010</v>
      </c>
      <c r="C4496" s="124" t="s">
        <v>9358</v>
      </c>
      <c r="D4496" s="125" t="s">
        <v>16011</v>
      </c>
    </row>
    <row r="4497" spans="1:4" ht="13.5" x14ac:dyDescent="0.25">
      <c r="A4497" s="124" t="s">
        <v>6037</v>
      </c>
      <c r="B4497" s="124" t="s">
        <v>16012</v>
      </c>
      <c r="C4497" s="124" t="s">
        <v>9358</v>
      </c>
      <c r="D4497" s="125" t="s">
        <v>16013</v>
      </c>
    </row>
    <row r="4498" spans="1:4" ht="13.5" x14ac:dyDescent="0.25">
      <c r="A4498" s="124" t="s">
        <v>6038</v>
      </c>
      <c r="B4498" s="124" t="s">
        <v>16014</v>
      </c>
      <c r="C4498" s="124" t="s">
        <v>9358</v>
      </c>
      <c r="D4498" s="125" t="s">
        <v>16015</v>
      </c>
    </row>
    <row r="4499" spans="1:4" ht="13.5" x14ac:dyDescent="0.25">
      <c r="A4499" s="124" t="s">
        <v>6039</v>
      </c>
      <c r="B4499" s="124" t="s">
        <v>16016</v>
      </c>
      <c r="C4499" s="124" t="s">
        <v>9358</v>
      </c>
      <c r="D4499" s="125" t="s">
        <v>16017</v>
      </c>
    </row>
    <row r="4500" spans="1:4" ht="13.5" x14ac:dyDescent="0.25">
      <c r="A4500" s="124" t="s">
        <v>6040</v>
      </c>
      <c r="B4500" s="124" t="s">
        <v>16018</v>
      </c>
      <c r="C4500" s="124" t="s">
        <v>9358</v>
      </c>
      <c r="D4500" s="125" t="s">
        <v>16019</v>
      </c>
    </row>
    <row r="4501" spans="1:4" ht="13.5" x14ac:dyDescent="0.25">
      <c r="A4501" s="124" t="s">
        <v>6041</v>
      </c>
      <c r="B4501" s="124" t="s">
        <v>16020</v>
      </c>
      <c r="C4501" s="124" t="s">
        <v>9358</v>
      </c>
      <c r="D4501" s="125" t="s">
        <v>16021</v>
      </c>
    </row>
    <row r="4502" spans="1:4" ht="13.5" x14ac:dyDescent="0.25">
      <c r="A4502" s="124" t="s">
        <v>6042</v>
      </c>
      <c r="B4502" s="124" t="s">
        <v>16022</v>
      </c>
      <c r="C4502" s="124" t="s">
        <v>9358</v>
      </c>
      <c r="D4502" s="125" t="s">
        <v>16023</v>
      </c>
    </row>
    <row r="4503" spans="1:4" ht="13.5" x14ac:dyDescent="0.25">
      <c r="A4503" s="124" t="s">
        <v>6043</v>
      </c>
      <c r="B4503" s="124" t="s">
        <v>16024</v>
      </c>
      <c r="C4503" s="124" t="s">
        <v>9358</v>
      </c>
      <c r="D4503" s="125" t="s">
        <v>16025</v>
      </c>
    </row>
    <row r="4504" spans="1:4" ht="13.5" x14ac:dyDescent="0.25">
      <c r="A4504" s="124" t="s">
        <v>6044</v>
      </c>
      <c r="B4504" s="124" t="s">
        <v>16026</v>
      </c>
      <c r="C4504" s="124" t="s">
        <v>9358</v>
      </c>
      <c r="D4504" s="125" t="s">
        <v>16027</v>
      </c>
    </row>
    <row r="4505" spans="1:4" ht="13.5" x14ac:dyDescent="0.25">
      <c r="A4505" s="124" t="s">
        <v>6046</v>
      </c>
      <c r="B4505" s="124" t="s">
        <v>16028</v>
      </c>
      <c r="C4505" s="124" t="s">
        <v>9358</v>
      </c>
      <c r="D4505" s="125" t="s">
        <v>16029</v>
      </c>
    </row>
    <row r="4506" spans="1:4" ht="13.5" x14ac:dyDescent="0.25">
      <c r="A4506" s="124" t="s">
        <v>6047</v>
      </c>
      <c r="B4506" s="124" t="s">
        <v>16030</v>
      </c>
      <c r="C4506" s="124" t="s">
        <v>9358</v>
      </c>
      <c r="D4506" s="125" t="s">
        <v>16031</v>
      </c>
    </row>
    <row r="4507" spans="1:4" ht="13.5" x14ac:dyDescent="0.25">
      <c r="A4507" s="124" t="s">
        <v>6048</v>
      </c>
      <c r="B4507" s="124" t="s">
        <v>16032</v>
      </c>
      <c r="C4507" s="124" t="s">
        <v>9358</v>
      </c>
      <c r="D4507" s="125" t="s">
        <v>16033</v>
      </c>
    </row>
    <row r="4508" spans="1:4" ht="13.5" x14ac:dyDescent="0.25">
      <c r="A4508" s="124" t="s">
        <v>6049</v>
      </c>
      <c r="B4508" s="124" t="s">
        <v>16034</v>
      </c>
      <c r="C4508" s="124" t="s">
        <v>9358</v>
      </c>
      <c r="D4508" s="125" t="s">
        <v>16035</v>
      </c>
    </row>
    <row r="4509" spans="1:4" ht="13.5" x14ac:dyDescent="0.25">
      <c r="A4509" s="124" t="s">
        <v>6050</v>
      </c>
      <c r="B4509" s="124" t="s">
        <v>16036</v>
      </c>
      <c r="C4509" s="124" t="s">
        <v>9358</v>
      </c>
      <c r="D4509" s="125" t="s">
        <v>16037</v>
      </c>
    </row>
    <row r="4510" spans="1:4" ht="13.5" x14ac:dyDescent="0.25">
      <c r="A4510" s="124" t="s">
        <v>6051</v>
      </c>
      <c r="B4510" s="124" t="s">
        <v>16038</v>
      </c>
      <c r="C4510" s="124" t="s">
        <v>9358</v>
      </c>
      <c r="D4510" s="125" t="s">
        <v>16039</v>
      </c>
    </row>
    <row r="4511" spans="1:4" ht="13.5" x14ac:dyDescent="0.25">
      <c r="A4511" s="124" t="s">
        <v>6053</v>
      </c>
      <c r="B4511" s="124" t="s">
        <v>16040</v>
      </c>
      <c r="C4511" s="124" t="s">
        <v>9358</v>
      </c>
      <c r="D4511" s="125" t="s">
        <v>16041</v>
      </c>
    </row>
    <row r="4512" spans="1:4" ht="13.5" x14ac:dyDescent="0.25">
      <c r="A4512" s="124" t="s">
        <v>6054</v>
      </c>
      <c r="B4512" s="124" t="s">
        <v>16042</v>
      </c>
      <c r="C4512" s="124" t="s">
        <v>9358</v>
      </c>
      <c r="D4512" s="125" t="s">
        <v>16043</v>
      </c>
    </row>
    <row r="4513" spans="1:4" ht="13.5" x14ac:dyDescent="0.25">
      <c r="A4513" s="124" t="s">
        <v>6055</v>
      </c>
      <c r="B4513" s="124" t="s">
        <v>16044</v>
      </c>
      <c r="C4513" s="124" t="s">
        <v>9358</v>
      </c>
      <c r="D4513" s="125" t="s">
        <v>16045</v>
      </c>
    </row>
    <row r="4514" spans="1:4" ht="13.5" x14ac:dyDescent="0.25">
      <c r="A4514" s="124" t="s">
        <v>6056</v>
      </c>
      <c r="B4514" s="124" t="s">
        <v>16046</v>
      </c>
      <c r="C4514" s="124" t="s">
        <v>9358</v>
      </c>
      <c r="D4514" s="125" t="s">
        <v>16047</v>
      </c>
    </row>
    <row r="4515" spans="1:4" ht="13.5" x14ac:dyDescent="0.25">
      <c r="A4515" s="124" t="s">
        <v>6057</v>
      </c>
      <c r="B4515" s="124" t="s">
        <v>16048</v>
      </c>
      <c r="C4515" s="124" t="s">
        <v>9358</v>
      </c>
      <c r="D4515" s="125" t="s">
        <v>16049</v>
      </c>
    </row>
    <row r="4516" spans="1:4" ht="13.5" x14ac:dyDescent="0.25">
      <c r="A4516" s="124" t="s">
        <v>6058</v>
      </c>
      <c r="B4516" s="124" t="s">
        <v>16050</v>
      </c>
      <c r="C4516" s="124" t="s">
        <v>9358</v>
      </c>
      <c r="D4516" s="125" t="s">
        <v>16051</v>
      </c>
    </row>
    <row r="4517" spans="1:4" ht="13.5" x14ac:dyDescent="0.25">
      <c r="A4517" s="124" t="s">
        <v>6059</v>
      </c>
      <c r="B4517" s="124" t="s">
        <v>16052</v>
      </c>
      <c r="C4517" s="124" t="s">
        <v>9358</v>
      </c>
      <c r="D4517" s="125" t="s">
        <v>226</v>
      </c>
    </row>
    <row r="4518" spans="1:4" ht="13.5" x14ac:dyDescent="0.25">
      <c r="A4518" s="124" t="s">
        <v>6060</v>
      </c>
      <c r="B4518" s="124" t="s">
        <v>16053</v>
      </c>
      <c r="C4518" s="124" t="s">
        <v>9358</v>
      </c>
      <c r="D4518" s="125" t="s">
        <v>16054</v>
      </c>
    </row>
    <row r="4519" spans="1:4" ht="13.5" x14ac:dyDescent="0.25">
      <c r="A4519" s="124" t="s">
        <v>6061</v>
      </c>
      <c r="B4519" s="124" t="s">
        <v>16055</v>
      </c>
      <c r="C4519" s="124" t="s">
        <v>9358</v>
      </c>
      <c r="D4519" s="125" t="s">
        <v>16056</v>
      </c>
    </row>
    <row r="4520" spans="1:4" ht="13.5" x14ac:dyDescent="0.25">
      <c r="A4520" s="124" t="s">
        <v>6062</v>
      </c>
      <c r="B4520" s="124" t="s">
        <v>16057</v>
      </c>
      <c r="C4520" s="124" t="s">
        <v>9358</v>
      </c>
      <c r="D4520" s="125" t="s">
        <v>16058</v>
      </c>
    </row>
    <row r="4521" spans="1:4" ht="13.5" x14ac:dyDescent="0.25">
      <c r="A4521" s="124" t="s">
        <v>6063</v>
      </c>
      <c r="B4521" s="124" t="s">
        <v>16059</v>
      </c>
      <c r="C4521" s="124" t="s">
        <v>9358</v>
      </c>
      <c r="D4521" s="125" t="s">
        <v>16060</v>
      </c>
    </row>
    <row r="4522" spans="1:4" ht="13.5" x14ac:dyDescent="0.25">
      <c r="A4522" s="124" t="s">
        <v>6064</v>
      </c>
      <c r="B4522" s="124" t="s">
        <v>16061</v>
      </c>
      <c r="C4522" s="124" t="s">
        <v>9358</v>
      </c>
      <c r="D4522" s="125" t="s">
        <v>16062</v>
      </c>
    </row>
    <row r="4523" spans="1:4" ht="13.5" x14ac:dyDescent="0.25">
      <c r="A4523" s="124" t="s">
        <v>6065</v>
      </c>
      <c r="B4523" s="124" t="s">
        <v>16063</v>
      </c>
      <c r="C4523" s="124" t="s">
        <v>9358</v>
      </c>
      <c r="D4523" s="125" t="s">
        <v>8762</v>
      </c>
    </row>
    <row r="4524" spans="1:4" ht="13.5" x14ac:dyDescent="0.25">
      <c r="A4524" s="124" t="s">
        <v>6066</v>
      </c>
      <c r="B4524" s="124" t="s">
        <v>16064</v>
      </c>
      <c r="C4524" s="124" t="s">
        <v>9358</v>
      </c>
      <c r="D4524" s="125" t="s">
        <v>16065</v>
      </c>
    </row>
    <row r="4525" spans="1:4" ht="13.5" x14ac:dyDescent="0.25">
      <c r="A4525" s="124" t="s">
        <v>6067</v>
      </c>
      <c r="B4525" s="124" t="s">
        <v>16066</v>
      </c>
      <c r="C4525" s="124" t="s">
        <v>9358</v>
      </c>
      <c r="D4525" s="125" t="s">
        <v>12461</v>
      </c>
    </row>
    <row r="4526" spans="1:4" ht="13.5" x14ac:dyDescent="0.25">
      <c r="A4526" s="124" t="s">
        <v>6068</v>
      </c>
      <c r="B4526" s="124" t="s">
        <v>16067</v>
      </c>
      <c r="C4526" s="124" t="s">
        <v>9358</v>
      </c>
      <c r="D4526" s="125" t="s">
        <v>997</v>
      </c>
    </row>
    <row r="4527" spans="1:4" ht="13.5" x14ac:dyDescent="0.25">
      <c r="A4527" s="124" t="s">
        <v>6070</v>
      </c>
      <c r="B4527" s="124" t="s">
        <v>16068</v>
      </c>
      <c r="C4527" s="124" t="s">
        <v>9358</v>
      </c>
      <c r="D4527" s="125" t="s">
        <v>16069</v>
      </c>
    </row>
    <row r="4528" spans="1:4" ht="13.5" x14ac:dyDescent="0.25">
      <c r="A4528" s="124" t="s">
        <v>6071</v>
      </c>
      <c r="B4528" s="124" t="s">
        <v>16070</v>
      </c>
      <c r="C4528" s="124" t="s">
        <v>9358</v>
      </c>
      <c r="D4528" s="125" t="s">
        <v>16071</v>
      </c>
    </row>
    <row r="4529" spans="1:4" ht="13.5" x14ac:dyDescent="0.25">
      <c r="A4529" s="124" t="s">
        <v>6072</v>
      </c>
      <c r="B4529" s="124" t="s">
        <v>16072</v>
      </c>
      <c r="C4529" s="124" t="s">
        <v>9358</v>
      </c>
      <c r="D4529" s="125" t="s">
        <v>16073</v>
      </c>
    </row>
    <row r="4530" spans="1:4" ht="13.5" x14ac:dyDescent="0.25">
      <c r="A4530" s="124" t="s">
        <v>6073</v>
      </c>
      <c r="B4530" s="124" t="s">
        <v>16074</v>
      </c>
      <c r="C4530" s="124" t="s">
        <v>9358</v>
      </c>
      <c r="D4530" s="125" t="s">
        <v>16075</v>
      </c>
    </row>
    <row r="4531" spans="1:4" ht="13.5" x14ac:dyDescent="0.25">
      <c r="A4531" s="124" t="s">
        <v>6074</v>
      </c>
      <c r="B4531" s="124" t="s">
        <v>16076</v>
      </c>
      <c r="C4531" s="124" t="s">
        <v>9358</v>
      </c>
      <c r="D4531" s="125" t="s">
        <v>16077</v>
      </c>
    </row>
    <row r="4532" spans="1:4" ht="13.5" x14ac:dyDescent="0.25">
      <c r="A4532" s="124" t="s">
        <v>6075</v>
      </c>
      <c r="B4532" s="124" t="s">
        <v>16078</v>
      </c>
      <c r="C4532" s="124" t="s">
        <v>9358</v>
      </c>
      <c r="D4532" s="125" t="s">
        <v>16079</v>
      </c>
    </row>
    <row r="4533" spans="1:4" ht="13.5" x14ac:dyDescent="0.25">
      <c r="A4533" s="124" t="s">
        <v>6076</v>
      </c>
      <c r="B4533" s="124" t="s">
        <v>16080</v>
      </c>
      <c r="C4533" s="124" t="s">
        <v>9358</v>
      </c>
      <c r="D4533" s="125" t="s">
        <v>16081</v>
      </c>
    </row>
    <row r="4534" spans="1:4" ht="13.5" x14ac:dyDescent="0.25">
      <c r="A4534" s="124" t="s">
        <v>6077</v>
      </c>
      <c r="B4534" s="124" t="s">
        <v>16082</v>
      </c>
      <c r="C4534" s="124" t="s">
        <v>9358</v>
      </c>
      <c r="D4534" s="125" t="s">
        <v>16083</v>
      </c>
    </row>
    <row r="4535" spans="1:4" ht="13.5" x14ac:dyDescent="0.25">
      <c r="A4535" s="124" t="s">
        <v>6078</v>
      </c>
      <c r="B4535" s="124" t="s">
        <v>16084</v>
      </c>
      <c r="C4535" s="124" t="s">
        <v>9358</v>
      </c>
      <c r="D4535" s="125" t="s">
        <v>16085</v>
      </c>
    </row>
    <row r="4536" spans="1:4" ht="13.5" x14ac:dyDescent="0.25">
      <c r="A4536" s="124" t="s">
        <v>6079</v>
      </c>
      <c r="B4536" s="124" t="s">
        <v>16086</v>
      </c>
      <c r="C4536" s="124" t="s">
        <v>9358</v>
      </c>
      <c r="D4536" s="125" t="s">
        <v>16087</v>
      </c>
    </row>
    <row r="4537" spans="1:4" ht="13.5" x14ac:dyDescent="0.25">
      <c r="A4537" s="124" t="s">
        <v>6080</v>
      </c>
      <c r="B4537" s="124" t="s">
        <v>16088</v>
      </c>
      <c r="C4537" s="124" t="s">
        <v>9358</v>
      </c>
      <c r="D4537" s="125" t="s">
        <v>16089</v>
      </c>
    </row>
    <row r="4538" spans="1:4" ht="13.5" x14ac:dyDescent="0.25">
      <c r="A4538" s="124" t="s">
        <v>6081</v>
      </c>
      <c r="B4538" s="124" t="s">
        <v>16090</v>
      </c>
      <c r="C4538" s="124" t="s">
        <v>9358</v>
      </c>
      <c r="D4538" s="125" t="s">
        <v>16091</v>
      </c>
    </row>
    <row r="4539" spans="1:4" ht="13.5" x14ac:dyDescent="0.25">
      <c r="A4539" s="124" t="s">
        <v>6082</v>
      </c>
      <c r="B4539" s="124" t="s">
        <v>16092</v>
      </c>
      <c r="C4539" s="124" t="s">
        <v>9358</v>
      </c>
      <c r="D4539" s="125" t="s">
        <v>16093</v>
      </c>
    </row>
    <row r="4540" spans="1:4" ht="13.5" x14ac:dyDescent="0.25">
      <c r="A4540" s="124" t="s">
        <v>6083</v>
      </c>
      <c r="B4540" s="124" t="s">
        <v>16094</v>
      </c>
      <c r="C4540" s="124" t="s">
        <v>9358</v>
      </c>
      <c r="D4540" s="125" t="s">
        <v>16095</v>
      </c>
    </row>
    <row r="4541" spans="1:4" ht="13.5" x14ac:dyDescent="0.25">
      <c r="A4541" s="124" t="s">
        <v>6084</v>
      </c>
      <c r="B4541" s="124" t="s">
        <v>16096</v>
      </c>
      <c r="C4541" s="124" t="s">
        <v>9358</v>
      </c>
      <c r="D4541" s="125" t="s">
        <v>16097</v>
      </c>
    </row>
    <row r="4542" spans="1:4" ht="13.5" x14ac:dyDescent="0.25">
      <c r="A4542" s="124" t="s">
        <v>6085</v>
      </c>
      <c r="B4542" s="124" t="s">
        <v>16098</v>
      </c>
      <c r="C4542" s="124" t="s">
        <v>9358</v>
      </c>
      <c r="D4542" s="125" t="s">
        <v>16099</v>
      </c>
    </row>
    <row r="4543" spans="1:4" ht="13.5" x14ac:dyDescent="0.25">
      <c r="A4543" s="124" t="s">
        <v>6086</v>
      </c>
      <c r="B4543" s="124" t="s">
        <v>16100</v>
      </c>
      <c r="C4543" s="124" t="s">
        <v>9358</v>
      </c>
      <c r="D4543" s="125" t="s">
        <v>16101</v>
      </c>
    </row>
    <row r="4544" spans="1:4" ht="13.5" x14ac:dyDescent="0.25">
      <c r="A4544" s="124" t="s">
        <v>6087</v>
      </c>
      <c r="B4544" s="124" t="s">
        <v>16102</v>
      </c>
      <c r="C4544" s="124" t="s">
        <v>9358</v>
      </c>
      <c r="D4544" s="125" t="s">
        <v>16103</v>
      </c>
    </row>
    <row r="4545" spans="1:4" ht="13.5" x14ac:dyDescent="0.25">
      <c r="A4545" s="124" t="s">
        <v>6088</v>
      </c>
      <c r="B4545" s="124" t="s">
        <v>16104</v>
      </c>
      <c r="C4545" s="124" t="s">
        <v>9358</v>
      </c>
      <c r="D4545" s="125" t="s">
        <v>16105</v>
      </c>
    </row>
    <row r="4546" spans="1:4" ht="13.5" x14ac:dyDescent="0.25">
      <c r="A4546" s="124" t="s">
        <v>6089</v>
      </c>
      <c r="B4546" s="124" t="s">
        <v>16106</v>
      </c>
      <c r="C4546" s="124" t="s">
        <v>9358</v>
      </c>
      <c r="D4546" s="125" t="s">
        <v>16107</v>
      </c>
    </row>
    <row r="4547" spans="1:4" ht="13.5" x14ac:dyDescent="0.25">
      <c r="A4547" s="124" t="s">
        <v>6090</v>
      </c>
      <c r="B4547" s="124" t="s">
        <v>16108</v>
      </c>
      <c r="C4547" s="124" t="s">
        <v>9358</v>
      </c>
      <c r="D4547" s="125" t="s">
        <v>16109</v>
      </c>
    </row>
    <row r="4548" spans="1:4" ht="13.5" x14ac:dyDescent="0.25">
      <c r="A4548" s="124" t="s">
        <v>6091</v>
      </c>
      <c r="B4548" s="124" t="s">
        <v>16110</v>
      </c>
      <c r="C4548" s="124" t="s">
        <v>9358</v>
      </c>
      <c r="D4548" s="125" t="s">
        <v>16111</v>
      </c>
    </row>
    <row r="4549" spans="1:4" ht="13.5" x14ac:dyDescent="0.25">
      <c r="A4549" s="124" t="s">
        <v>6092</v>
      </c>
      <c r="B4549" s="124" t="s">
        <v>16112</v>
      </c>
      <c r="C4549" s="124" t="s">
        <v>9358</v>
      </c>
      <c r="D4549" s="125" t="s">
        <v>16113</v>
      </c>
    </row>
    <row r="4550" spans="1:4" ht="13.5" x14ac:dyDescent="0.25">
      <c r="A4550" s="124" t="s">
        <v>6093</v>
      </c>
      <c r="B4550" s="124" t="s">
        <v>16114</v>
      </c>
      <c r="C4550" s="124" t="s">
        <v>9358</v>
      </c>
      <c r="D4550" s="125" t="s">
        <v>16115</v>
      </c>
    </row>
    <row r="4551" spans="1:4" ht="13.5" x14ac:dyDescent="0.25">
      <c r="A4551" s="124" t="s">
        <v>6094</v>
      </c>
      <c r="B4551" s="124" t="s">
        <v>16116</v>
      </c>
      <c r="C4551" s="124" t="s">
        <v>9358</v>
      </c>
      <c r="D4551" s="125" t="s">
        <v>16117</v>
      </c>
    </row>
    <row r="4552" spans="1:4" ht="13.5" x14ac:dyDescent="0.25">
      <c r="A4552" s="124" t="s">
        <v>6095</v>
      </c>
      <c r="B4552" s="124" t="s">
        <v>16118</v>
      </c>
      <c r="C4552" s="124" t="s">
        <v>9358</v>
      </c>
      <c r="D4552" s="125" t="s">
        <v>16119</v>
      </c>
    </row>
    <row r="4553" spans="1:4" ht="13.5" x14ac:dyDescent="0.25">
      <c r="A4553" s="124" t="s">
        <v>6096</v>
      </c>
      <c r="B4553" s="124" t="s">
        <v>16120</v>
      </c>
      <c r="C4553" s="124" t="s">
        <v>9358</v>
      </c>
      <c r="D4553" s="125" t="s">
        <v>16121</v>
      </c>
    </row>
    <row r="4554" spans="1:4" ht="13.5" x14ac:dyDescent="0.25">
      <c r="A4554" s="124" t="s">
        <v>6097</v>
      </c>
      <c r="B4554" s="124" t="s">
        <v>16122</v>
      </c>
      <c r="C4554" s="124" t="s">
        <v>9358</v>
      </c>
      <c r="D4554" s="125" t="s">
        <v>16123</v>
      </c>
    </row>
    <row r="4555" spans="1:4" ht="13.5" x14ac:dyDescent="0.25">
      <c r="A4555" s="124" t="s">
        <v>6098</v>
      </c>
      <c r="B4555" s="124" t="s">
        <v>16124</v>
      </c>
      <c r="C4555" s="124" t="s">
        <v>9358</v>
      </c>
      <c r="D4555" s="125" t="s">
        <v>16125</v>
      </c>
    </row>
    <row r="4556" spans="1:4" ht="13.5" x14ac:dyDescent="0.25">
      <c r="A4556" s="124" t="s">
        <v>6099</v>
      </c>
      <c r="B4556" s="124" t="s">
        <v>16126</v>
      </c>
      <c r="C4556" s="124" t="s">
        <v>9358</v>
      </c>
      <c r="D4556" s="125" t="s">
        <v>16127</v>
      </c>
    </row>
    <row r="4557" spans="1:4" ht="13.5" x14ac:dyDescent="0.25">
      <c r="A4557" s="124" t="s">
        <v>6100</v>
      </c>
      <c r="B4557" s="124" t="s">
        <v>16128</v>
      </c>
      <c r="C4557" s="124" t="s">
        <v>9358</v>
      </c>
      <c r="D4557" s="125" t="s">
        <v>16129</v>
      </c>
    </row>
    <row r="4558" spans="1:4" ht="13.5" x14ac:dyDescent="0.25">
      <c r="A4558" s="124" t="s">
        <v>6101</v>
      </c>
      <c r="B4558" s="124" t="s">
        <v>16130</v>
      </c>
      <c r="C4558" s="124" t="s">
        <v>9358</v>
      </c>
      <c r="D4558" s="125" t="s">
        <v>16131</v>
      </c>
    </row>
    <row r="4559" spans="1:4" ht="13.5" x14ac:dyDescent="0.25">
      <c r="A4559" s="124" t="s">
        <v>6102</v>
      </c>
      <c r="B4559" s="124" t="s">
        <v>16132</v>
      </c>
      <c r="C4559" s="124" t="s">
        <v>9358</v>
      </c>
      <c r="D4559" s="125" t="s">
        <v>16133</v>
      </c>
    </row>
    <row r="4560" spans="1:4" ht="13.5" x14ac:dyDescent="0.25">
      <c r="A4560" s="124" t="s">
        <v>6103</v>
      </c>
      <c r="B4560" s="124" t="s">
        <v>16134</v>
      </c>
      <c r="C4560" s="124" t="s">
        <v>9358</v>
      </c>
      <c r="D4560" s="125" t="s">
        <v>16135</v>
      </c>
    </row>
    <row r="4561" spans="1:4" ht="13.5" x14ac:dyDescent="0.25">
      <c r="A4561" s="124" t="s">
        <v>6104</v>
      </c>
      <c r="B4561" s="124" t="s">
        <v>16136</v>
      </c>
      <c r="C4561" s="124" t="s">
        <v>9358</v>
      </c>
      <c r="D4561" s="125" t="s">
        <v>16137</v>
      </c>
    </row>
    <row r="4562" spans="1:4" ht="13.5" x14ac:dyDescent="0.25">
      <c r="A4562" s="124" t="s">
        <v>6105</v>
      </c>
      <c r="B4562" s="124" t="s">
        <v>16138</v>
      </c>
      <c r="C4562" s="124" t="s">
        <v>9358</v>
      </c>
      <c r="D4562" s="125" t="s">
        <v>16139</v>
      </c>
    </row>
    <row r="4563" spans="1:4" ht="13.5" x14ac:dyDescent="0.25">
      <c r="A4563" s="124" t="s">
        <v>6106</v>
      </c>
      <c r="B4563" s="124" t="s">
        <v>16140</v>
      </c>
      <c r="C4563" s="124" t="s">
        <v>9358</v>
      </c>
      <c r="D4563" s="125" t="s">
        <v>16141</v>
      </c>
    </row>
    <row r="4564" spans="1:4" ht="13.5" x14ac:dyDescent="0.25">
      <c r="A4564" s="124" t="s">
        <v>6107</v>
      </c>
      <c r="B4564" s="124" t="s">
        <v>16142</v>
      </c>
      <c r="C4564" s="124" t="s">
        <v>9358</v>
      </c>
      <c r="D4564" s="125" t="s">
        <v>16143</v>
      </c>
    </row>
    <row r="4565" spans="1:4" ht="13.5" x14ac:dyDescent="0.25">
      <c r="A4565" s="124" t="s">
        <v>6108</v>
      </c>
      <c r="B4565" s="124" t="s">
        <v>16144</v>
      </c>
      <c r="C4565" s="124" t="s">
        <v>9358</v>
      </c>
      <c r="D4565" s="125" t="s">
        <v>16145</v>
      </c>
    </row>
    <row r="4566" spans="1:4" ht="13.5" x14ac:dyDescent="0.25">
      <c r="A4566" s="124" t="s">
        <v>6109</v>
      </c>
      <c r="B4566" s="124" t="s">
        <v>16146</v>
      </c>
      <c r="C4566" s="124" t="s">
        <v>9358</v>
      </c>
      <c r="D4566" s="125" t="s">
        <v>16147</v>
      </c>
    </row>
    <row r="4567" spans="1:4" ht="13.5" x14ac:dyDescent="0.25">
      <c r="A4567" s="124" t="s">
        <v>6110</v>
      </c>
      <c r="B4567" s="124" t="s">
        <v>16148</v>
      </c>
      <c r="C4567" s="124" t="s">
        <v>9358</v>
      </c>
      <c r="D4567" s="125" t="s">
        <v>8504</v>
      </c>
    </row>
    <row r="4568" spans="1:4" ht="13.5" x14ac:dyDescent="0.25">
      <c r="A4568" s="124" t="s">
        <v>6112</v>
      </c>
      <c r="B4568" s="124" t="s">
        <v>16149</v>
      </c>
      <c r="C4568" s="124" t="s">
        <v>9358</v>
      </c>
      <c r="D4568" s="125" t="s">
        <v>16150</v>
      </c>
    </row>
    <row r="4569" spans="1:4" ht="13.5" x14ac:dyDescent="0.25">
      <c r="A4569" s="124" t="s">
        <v>6113</v>
      </c>
      <c r="B4569" s="124" t="s">
        <v>16151</v>
      </c>
      <c r="C4569" s="124" t="s">
        <v>9358</v>
      </c>
      <c r="D4569" s="125" t="s">
        <v>16152</v>
      </c>
    </row>
    <row r="4570" spans="1:4" ht="13.5" x14ac:dyDescent="0.25">
      <c r="A4570" s="124" t="s">
        <v>6114</v>
      </c>
      <c r="B4570" s="124" t="s">
        <v>16153</v>
      </c>
      <c r="C4570" s="124" t="s">
        <v>9358</v>
      </c>
      <c r="D4570" s="125" t="s">
        <v>710</v>
      </c>
    </row>
    <row r="4571" spans="1:4" ht="13.5" x14ac:dyDescent="0.25">
      <c r="A4571" s="124" t="s">
        <v>6115</v>
      </c>
      <c r="B4571" s="124" t="s">
        <v>16154</v>
      </c>
      <c r="C4571" s="124" t="s">
        <v>9358</v>
      </c>
      <c r="D4571" s="125" t="s">
        <v>16155</v>
      </c>
    </row>
    <row r="4572" spans="1:4" ht="13.5" x14ac:dyDescent="0.25">
      <c r="A4572" s="124" t="s">
        <v>6116</v>
      </c>
      <c r="B4572" s="124" t="s">
        <v>16156</v>
      </c>
      <c r="C4572" s="124" t="s">
        <v>9358</v>
      </c>
      <c r="D4572" s="125" t="s">
        <v>16157</v>
      </c>
    </row>
    <row r="4573" spans="1:4" ht="13.5" x14ac:dyDescent="0.25">
      <c r="A4573" s="124" t="s">
        <v>6117</v>
      </c>
      <c r="B4573" s="124" t="s">
        <v>16158</v>
      </c>
      <c r="C4573" s="124" t="s">
        <v>9358</v>
      </c>
      <c r="D4573" s="125" t="s">
        <v>16159</v>
      </c>
    </row>
    <row r="4574" spans="1:4" ht="13.5" x14ac:dyDescent="0.25">
      <c r="A4574" s="124" t="s">
        <v>6118</v>
      </c>
      <c r="B4574" s="124" t="s">
        <v>16160</v>
      </c>
      <c r="C4574" s="124" t="s">
        <v>9358</v>
      </c>
      <c r="D4574" s="125" t="s">
        <v>3270</v>
      </c>
    </row>
    <row r="4575" spans="1:4" ht="13.5" x14ac:dyDescent="0.25">
      <c r="A4575" s="124" t="s">
        <v>6119</v>
      </c>
      <c r="B4575" s="124" t="s">
        <v>16161</v>
      </c>
      <c r="C4575" s="124" t="s">
        <v>9358</v>
      </c>
      <c r="D4575" s="125" t="s">
        <v>16162</v>
      </c>
    </row>
    <row r="4576" spans="1:4" ht="13.5" x14ac:dyDescent="0.25">
      <c r="A4576" s="124" t="s">
        <v>6120</v>
      </c>
      <c r="B4576" s="124" t="s">
        <v>16163</v>
      </c>
      <c r="C4576" s="124" t="s">
        <v>9358</v>
      </c>
      <c r="D4576" s="125" t="s">
        <v>8928</v>
      </c>
    </row>
    <row r="4577" spans="1:4" ht="13.5" x14ac:dyDescent="0.25">
      <c r="A4577" s="124" t="s">
        <v>6121</v>
      </c>
      <c r="B4577" s="124" t="s">
        <v>16164</v>
      </c>
      <c r="C4577" s="124" t="s">
        <v>9358</v>
      </c>
      <c r="D4577" s="125" t="s">
        <v>3922</v>
      </c>
    </row>
    <row r="4578" spans="1:4" ht="13.5" x14ac:dyDescent="0.25">
      <c r="A4578" s="124" t="s">
        <v>6122</v>
      </c>
      <c r="B4578" s="124" t="s">
        <v>16165</v>
      </c>
      <c r="C4578" s="124" t="s">
        <v>9358</v>
      </c>
      <c r="D4578" s="125" t="s">
        <v>16166</v>
      </c>
    </row>
    <row r="4579" spans="1:4" ht="13.5" x14ac:dyDescent="0.25">
      <c r="A4579" s="124" t="s">
        <v>6123</v>
      </c>
      <c r="B4579" s="124" t="s">
        <v>16167</v>
      </c>
      <c r="C4579" s="124" t="s">
        <v>9358</v>
      </c>
      <c r="D4579" s="125" t="s">
        <v>16168</v>
      </c>
    </row>
    <row r="4580" spans="1:4" ht="13.5" x14ac:dyDescent="0.25">
      <c r="A4580" s="124" t="s">
        <v>6124</v>
      </c>
      <c r="B4580" s="124" t="s">
        <v>16169</v>
      </c>
      <c r="C4580" s="124" t="s">
        <v>9358</v>
      </c>
      <c r="D4580" s="125" t="s">
        <v>9216</v>
      </c>
    </row>
    <row r="4581" spans="1:4" ht="13.5" x14ac:dyDescent="0.25">
      <c r="A4581" s="124" t="s">
        <v>6126</v>
      </c>
      <c r="B4581" s="124" t="s">
        <v>16170</v>
      </c>
      <c r="C4581" s="124" t="s">
        <v>9358</v>
      </c>
      <c r="D4581" s="125" t="s">
        <v>16171</v>
      </c>
    </row>
    <row r="4582" spans="1:4" ht="13.5" x14ac:dyDescent="0.25">
      <c r="A4582" s="124" t="s">
        <v>6127</v>
      </c>
      <c r="B4582" s="124" t="s">
        <v>16172</v>
      </c>
      <c r="C4582" s="124" t="s">
        <v>9358</v>
      </c>
      <c r="D4582" s="125" t="s">
        <v>16173</v>
      </c>
    </row>
    <row r="4583" spans="1:4" ht="13.5" x14ac:dyDescent="0.25">
      <c r="A4583" s="124" t="s">
        <v>6128</v>
      </c>
      <c r="B4583" s="124" t="s">
        <v>16174</v>
      </c>
      <c r="C4583" s="124" t="s">
        <v>9358</v>
      </c>
      <c r="D4583" s="125" t="s">
        <v>16175</v>
      </c>
    </row>
    <row r="4584" spans="1:4" ht="13.5" x14ac:dyDescent="0.25">
      <c r="A4584" s="124" t="s">
        <v>6129</v>
      </c>
      <c r="B4584" s="124" t="s">
        <v>16176</v>
      </c>
      <c r="C4584" s="124" t="s">
        <v>9358</v>
      </c>
      <c r="D4584" s="125" t="s">
        <v>16177</v>
      </c>
    </row>
    <row r="4585" spans="1:4" ht="13.5" x14ac:dyDescent="0.25">
      <c r="A4585" s="124" t="s">
        <v>6130</v>
      </c>
      <c r="B4585" s="124" t="s">
        <v>16178</v>
      </c>
      <c r="C4585" s="124" t="s">
        <v>9358</v>
      </c>
      <c r="D4585" s="125" t="s">
        <v>16179</v>
      </c>
    </row>
    <row r="4586" spans="1:4" ht="13.5" x14ac:dyDescent="0.25">
      <c r="A4586" s="124" t="s">
        <v>6131</v>
      </c>
      <c r="B4586" s="124" t="s">
        <v>16180</v>
      </c>
      <c r="C4586" s="124" t="s">
        <v>9358</v>
      </c>
      <c r="D4586" s="125" t="s">
        <v>16181</v>
      </c>
    </row>
    <row r="4587" spans="1:4" ht="13.5" x14ac:dyDescent="0.25">
      <c r="A4587" s="124" t="s">
        <v>6132</v>
      </c>
      <c r="B4587" s="124" t="s">
        <v>16182</v>
      </c>
      <c r="C4587" s="124" t="s">
        <v>9358</v>
      </c>
      <c r="D4587" s="125" t="s">
        <v>16183</v>
      </c>
    </row>
    <row r="4588" spans="1:4" ht="13.5" x14ac:dyDescent="0.25">
      <c r="A4588" s="124" t="s">
        <v>6133</v>
      </c>
      <c r="B4588" s="124" t="s">
        <v>16184</v>
      </c>
      <c r="C4588" s="124" t="s">
        <v>9358</v>
      </c>
      <c r="D4588" s="125" t="s">
        <v>2380</v>
      </c>
    </row>
    <row r="4589" spans="1:4" ht="13.5" x14ac:dyDescent="0.25">
      <c r="A4589" s="124" t="s">
        <v>6134</v>
      </c>
      <c r="B4589" s="124" t="s">
        <v>16185</v>
      </c>
      <c r="C4589" s="124" t="s">
        <v>9358</v>
      </c>
      <c r="D4589" s="125" t="s">
        <v>8848</v>
      </c>
    </row>
    <row r="4590" spans="1:4" ht="13.5" x14ac:dyDescent="0.25">
      <c r="A4590" s="124" t="s">
        <v>6136</v>
      </c>
      <c r="B4590" s="124" t="s">
        <v>16186</v>
      </c>
      <c r="C4590" s="124" t="s">
        <v>9358</v>
      </c>
      <c r="D4590" s="125" t="s">
        <v>16187</v>
      </c>
    </row>
    <row r="4591" spans="1:4" ht="13.5" x14ac:dyDescent="0.25">
      <c r="A4591" s="124" t="s">
        <v>6137</v>
      </c>
      <c r="B4591" s="124" t="s">
        <v>16188</v>
      </c>
      <c r="C4591" s="124" t="s">
        <v>9358</v>
      </c>
      <c r="D4591" s="125" t="s">
        <v>16189</v>
      </c>
    </row>
    <row r="4592" spans="1:4" ht="13.5" x14ac:dyDescent="0.25">
      <c r="A4592" s="124" t="s">
        <v>6139</v>
      </c>
      <c r="B4592" s="124" t="s">
        <v>16190</v>
      </c>
      <c r="C4592" s="124" t="s">
        <v>9358</v>
      </c>
      <c r="D4592" s="125" t="s">
        <v>10017</v>
      </c>
    </row>
    <row r="4593" spans="1:4" ht="13.5" x14ac:dyDescent="0.25">
      <c r="A4593" s="124" t="s">
        <v>6140</v>
      </c>
      <c r="B4593" s="124" t="s">
        <v>16191</v>
      </c>
      <c r="C4593" s="124" t="s">
        <v>9358</v>
      </c>
      <c r="D4593" s="125" t="s">
        <v>16192</v>
      </c>
    </row>
    <row r="4594" spans="1:4" ht="13.5" x14ac:dyDescent="0.25">
      <c r="A4594" s="124" t="s">
        <v>6142</v>
      </c>
      <c r="B4594" s="124" t="s">
        <v>16193</v>
      </c>
      <c r="C4594" s="124" t="s">
        <v>9358</v>
      </c>
      <c r="D4594" s="125" t="s">
        <v>16194</v>
      </c>
    </row>
    <row r="4595" spans="1:4" ht="13.5" x14ac:dyDescent="0.25">
      <c r="A4595" s="124" t="s">
        <v>6143</v>
      </c>
      <c r="B4595" s="124" t="s">
        <v>16195</v>
      </c>
      <c r="C4595" s="124" t="s">
        <v>9358</v>
      </c>
      <c r="D4595" s="125" t="s">
        <v>16196</v>
      </c>
    </row>
    <row r="4596" spans="1:4" ht="13.5" x14ac:dyDescent="0.25">
      <c r="A4596" s="124" t="s">
        <v>6144</v>
      </c>
      <c r="B4596" s="124" t="s">
        <v>16197</v>
      </c>
      <c r="C4596" s="124" t="s">
        <v>9358</v>
      </c>
      <c r="D4596" s="125" t="s">
        <v>16198</v>
      </c>
    </row>
    <row r="4597" spans="1:4" ht="13.5" x14ac:dyDescent="0.25">
      <c r="A4597" s="124" t="s">
        <v>6145</v>
      </c>
      <c r="B4597" s="124" t="s">
        <v>16199</v>
      </c>
      <c r="C4597" s="124" t="s">
        <v>9358</v>
      </c>
      <c r="D4597" s="125" t="s">
        <v>16200</v>
      </c>
    </row>
    <row r="4598" spans="1:4" ht="13.5" x14ac:dyDescent="0.25">
      <c r="A4598" s="124" t="s">
        <v>6146</v>
      </c>
      <c r="B4598" s="124" t="s">
        <v>16201</v>
      </c>
      <c r="C4598" s="124" t="s">
        <v>9358</v>
      </c>
      <c r="D4598" s="125" t="s">
        <v>16202</v>
      </c>
    </row>
    <row r="4599" spans="1:4" ht="13.5" x14ac:dyDescent="0.25">
      <c r="A4599" s="124" t="s">
        <v>6147</v>
      </c>
      <c r="B4599" s="124" t="s">
        <v>16203</v>
      </c>
      <c r="C4599" s="124" t="s">
        <v>9358</v>
      </c>
      <c r="D4599" s="125" t="s">
        <v>11265</v>
      </c>
    </row>
    <row r="4600" spans="1:4" ht="13.5" x14ac:dyDescent="0.25">
      <c r="A4600" s="124" t="s">
        <v>6148</v>
      </c>
      <c r="B4600" s="124" t="s">
        <v>16204</v>
      </c>
      <c r="C4600" s="124" t="s">
        <v>9358</v>
      </c>
      <c r="D4600" s="125" t="s">
        <v>16205</v>
      </c>
    </row>
    <row r="4601" spans="1:4" ht="13.5" x14ac:dyDescent="0.25">
      <c r="A4601" s="124" t="s">
        <v>6149</v>
      </c>
      <c r="B4601" s="124" t="s">
        <v>16206</v>
      </c>
      <c r="C4601" s="124" t="s">
        <v>9358</v>
      </c>
      <c r="D4601" s="125" t="s">
        <v>16207</v>
      </c>
    </row>
    <row r="4602" spans="1:4" ht="13.5" x14ac:dyDescent="0.25">
      <c r="A4602" s="124" t="s">
        <v>6150</v>
      </c>
      <c r="B4602" s="124" t="s">
        <v>16208</v>
      </c>
      <c r="C4602" s="124" t="s">
        <v>9358</v>
      </c>
      <c r="D4602" s="125" t="s">
        <v>16209</v>
      </c>
    </row>
    <row r="4603" spans="1:4" ht="13.5" x14ac:dyDescent="0.25">
      <c r="A4603" s="124" t="s">
        <v>6151</v>
      </c>
      <c r="B4603" s="124" t="s">
        <v>16210</v>
      </c>
      <c r="C4603" s="124" t="s">
        <v>9358</v>
      </c>
      <c r="D4603" s="125" t="s">
        <v>16211</v>
      </c>
    </row>
    <row r="4604" spans="1:4" ht="13.5" x14ac:dyDescent="0.25">
      <c r="A4604" s="124" t="s">
        <v>6152</v>
      </c>
      <c r="B4604" s="124" t="s">
        <v>16212</v>
      </c>
      <c r="C4604" s="124" t="s">
        <v>9358</v>
      </c>
      <c r="D4604" s="125" t="s">
        <v>16213</v>
      </c>
    </row>
    <row r="4605" spans="1:4" ht="13.5" x14ac:dyDescent="0.25">
      <c r="A4605" s="124" t="s">
        <v>6153</v>
      </c>
      <c r="B4605" s="124" t="s">
        <v>16214</v>
      </c>
      <c r="C4605" s="124" t="s">
        <v>9358</v>
      </c>
      <c r="D4605" s="125" t="s">
        <v>16215</v>
      </c>
    </row>
    <row r="4606" spans="1:4" ht="13.5" x14ac:dyDescent="0.25">
      <c r="A4606" s="124" t="s">
        <v>6154</v>
      </c>
      <c r="B4606" s="124" t="s">
        <v>16216</v>
      </c>
      <c r="C4606" s="124" t="s">
        <v>9358</v>
      </c>
      <c r="D4606" s="125" t="s">
        <v>8904</v>
      </c>
    </row>
    <row r="4607" spans="1:4" ht="13.5" x14ac:dyDescent="0.25">
      <c r="A4607" s="124" t="s">
        <v>6155</v>
      </c>
      <c r="B4607" s="124" t="s">
        <v>16217</v>
      </c>
      <c r="C4607" s="124" t="s">
        <v>9358</v>
      </c>
      <c r="D4607" s="125" t="s">
        <v>8279</v>
      </c>
    </row>
    <row r="4608" spans="1:4" ht="13.5" x14ac:dyDescent="0.25">
      <c r="A4608" s="124" t="s">
        <v>6157</v>
      </c>
      <c r="B4608" s="124" t="s">
        <v>16218</v>
      </c>
      <c r="C4608" s="124" t="s">
        <v>9358</v>
      </c>
      <c r="D4608" s="125" t="s">
        <v>16219</v>
      </c>
    </row>
    <row r="4609" spans="1:4" ht="13.5" x14ac:dyDescent="0.25">
      <c r="A4609" s="124" t="s">
        <v>6159</v>
      </c>
      <c r="B4609" s="124" t="s">
        <v>16220</v>
      </c>
      <c r="C4609" s="124" t="s">
        <v>9358</v>
      </c>
      <c r="D4609" s="125" t="s">
        <v>16221</v>
      </c>
    </row>
    <row r="4610" spans="1:4" ht="13.5" x14ac:dyDescent="0.25">
      <c r="A4610" s="124" t="s">
        <v>6160</v>
      </c>
      <c r="B4610" s="124" t="s">
        <v>16222</v>
      </c>
      <c r="C4610" s="124" t="s">
        <v>9358</v>
      </c>
      <c r="D4610" s="125" t="s">
        <v>16223</v>
      </c>
    </row>
    <row r="4611" spans="1:4" ht="13.5" x14ac:dyDescent="0.25">
      <c r="A4611" s="124" t="s">
        <v>6161</v>
      </c>
      <c r="B4611" s="124" t="s">
        <v>16224</v>
      </c>
      <c r="C4611" s="124" t="s">
        <v>9358</v>
      </c>
      <c r="D4611" s="125" t="s">
        <v>16225</v>
      </c>
    </row>
    <row r="4612" spans="1:4" ht="13.5" x14ac:dyDescent="0.25">
      <c r="A4612" s="124" t="s">
        <v>6162</v>
      </c>
      <c r="B4612" s="124" t="s">
        <v>16226</v>
      </c>
      <c r="C4612" s="124" t="s">
        <v>9358</v>
      </c>
      <c r="D4612" s="125" t="s">
        <v>16227</v>
      </c>
    </row>
    <row r="4613" spans="1:4" ht="13.5" x14ac:dyDescent="0.25">
      <c r="A4613" s="124" t="s">
        <v>6163</v>
      </c>
      <c r="B4613" s="124" t="s">
        <v>16228</v>
      </c>
      <c r="C4613" s="124" t="s">
        <v>9358</v>
      </c>
      <c r="D4613" s="125" t="s">
        <v>16229</v>
      </c>
    </row>
    <row r="4614" spans="1:4" ht="13.5" x14ac:dyDescent="0.25">
      <c r="A4614" s="124" t="s">
        <v>6165</v>
      </c>
      <c r="B4614" s="124" t="s">
        <v>16230</v>
      </c>
      <c r="C4614" s="124" t="s">
        <v>9358</v>
      </c>
      <c r="D4614" s="125" t="s">
        <v>2944</v>
      </c>
    </row>
    <row r="4615" spans="1:4" ht="13.5" x14ac:dyDescent="0.25">
      <c r="A4615" s="124" t="s">
        <v>6167</v>
      </c>
      <c r="B4615" s="124" t="s">
        <v>16231</v>
      </c>
      <c r="C4615" s="124" t="s">
        <v>9358</v>
      </c>
      <c r="D4615" s="125" t="s">
        <v>16232</v>
      </c>
    </row>
    <row r="4616" spans="1:4" ht="13.5" x14ac:dyDescent="0.25">
      <c r="A4616" s="124" t="s">
        <v>6168</v>
      </c>
      <c r="B4616" s="124" t="s">
        <v>16233</v>
      </c>
      <c r="C4616" s="124" t="s">
        <v>9358</v>
      </c>
      <c r="D4616" s="125" t="s">
        <v>16234</v>
      </c>
    </row>
    <row r="4617" spans="1:4" ht="13.5" x14ac:dyDescent="0.25">
      <c r="A4617" s="124" t="s">
        <v>6169</v>
      </c>
      <c r="B4617" s="124" t="s">
        <v>16235</v>
      </c>
      <c r="C4617" s="124" t="s">
        <v>9358</v>
      </c>
      <c r="D4617" s="125" t="s">
        <v>16236</v>
      </c>
    </row>
    <row r="4618" spans="1:4" ht="13.5" x14ac:dyDescent="0.25">
      <c r="A4618" s="124" t="s">
        <v>6170</v>
      </c>
      <c r="B4618" s="124" t="s">
        <v>16237</v>
      </c>
      <c r="C4618" s="124" t="s">
        <v>9358</v>
      </c>
      <c r="D4618" s="125" t="s">
        <v>16238</v>
      </c>
    </row>
    <row r="4619" spans="1:4" ht="13.5" x14ac:dyDescent="0.25">
      <c r="A4619" s="124" t="s">
        <v>6172</v>
      </c>
      <c r="B4619" s="124" t="s">
        <v>16239</v>
      </c>
      <c r="C4619" s="124" t="s">
        <v>9358</v>
      </c>
      <c r="D4619" s="125" t="s">
        <v>16240</v>
      </c>
    </row>
    <row r="4620" spans="1:4" ht="13.5" x14ac:dyDescent="0.25">
      <c r="A4620" s="124" t="s">
        <v>6173</v>
      </c>
      <c r="B4620" s="124" t="s">
        <v>16241</v>
      </c>
      <c r="C4620" s="124" t="s">
        <v>9358</v>
      </c>
      <c r="D4620" s="125" t="s">
        <v>16242</v>
      </c>
    </row>
    <row r="4621" spans="1:4" ht="13.5" x14ac:dyDescent="0.25">
      <c r="A4621" s="124" t="s">
        <v>6174</v>
      </c>
      <c r="B4621" s="124" t="s">
        <v>16243</v>
      </c>
      <c r="C4621" s="124" t="s">
        <v>9358</v>
      </c>
      <c r="D4621" s="125" t="s">
        <v>16244</v>
      </c>
    </row>
    <row r="4622" spans="1:4" ht="13.5" x14ac:dyDescent="0.25">
      <c r="A4622" s="124" t="s">
        <v>6175</v>
      </c>
      <c r="B4622" s="124" t="s">
        <v>16245</v>
      </c>
      <c r="C4622" s="124" t="s">
        <v>9358</v>
      </c>
      <c r="D4622" s="125" t="s">
        <v>16246</v>
      </c>
    </row>
    <row r="4623" spans="1:4" ht="13.5" x14ac:dyDescent="0.25">
      <c r="A4623" s="124" t="s">
        <v>6176</v>
      </c>
      <c r="B4623" s="124" t="s">
        <v>16247</v>
      </c>
      <c r="C4623" s="124" t="s">
        <v>9358</v>
      </c>
      <c r="D4623" s="125" t="s">
        <v>16248</v>
      </c>
    </row>
    <row r="4624" spans="1:4" ht="13.5" x14ac:dyDescent="0.25">
      <c r="A4624" s="124" t="s">
        <v>6177</v>
      </c>
      <c r="B4624" s="124" t="s">
        <v>16249</v>
      </c>
      <c r="C4624" s="124" t="s">
        <v>9358</v>
      </c>
      <c r="D4624" s="125" t="s">
        <v>16250</v>
      </c>
    </row>
    <row r="4625" spans="1:4" ht="13.5" x14ac:dyDescent="0.25">
      <c r="A4625" s="124" t="s">
        <v>6178</v>
      </c>
      <c r="B4625" s="124" t="s">
        <v>16251</v>
      </c>
      <c r="C4625" s="124" t="s">
        <v>9358</v>
      </c>
      <c r="D4625" s="125" t="s">
        <v>16252</v>
      </c>
    </row>
    <row r="4626" spans="1:4" ht="13.5" x14ac:dyDescent="0.25">
      <c r="A4626" s="124" t="s">
        <v>6179</v>
      </c>
      <c r="B4626" s="124" t="s">
        <v>16253</v>
      </c>
      <c r="C4626" s="124" t="s">
        <v>9358</v>
      </c>
      <c r="D4626" s="125" t="s">
        <v>16254</v>
      </c>
    </row>
    <row r="4627" spans="1:4" ht="13.5" x14ac:dyDescent="0.25">
      <c r="A4627" s="124" t="s">
        <v>6180</v>
      </c>
      <c r="B4627" s="124" t="s">
        <v>16255</v>
      </c>
      <c r="C4627" s="124" t="s">
        <v>9358</v>
      </c>
      <c r="D4627" s="125" t="s">
        <v>16256</v>
      </c>
    </row>
    <row r="4628" spans="1:4" ht="13.5" x14ac:dyDescent="0.25">
      <c r="A4628" s="124" t="s">
        <v>6182</v>
      </c>
      <c r="B4628" s="124" t="s">
        <v>16257</v>
      </c>
      <c r="C4628" s="124" t="s">
        <v>9358</v>
      </c>
      <c r="D4628" s="125" t="s">
        <v>8460</v>
      </c>
    </row>
    <row r="4629" spans="1:4" ht="13.5" x14ac:dyDescent="0.25">
      <c r="A4629" s="124" t="s">
        <v>6183</v>
      </c>
      <c r="B4629" s="124" t="s">
        <v>16258</v>
      </c>
      <c r="C4629" s="124" t="s">
        <v>9358</v>
      </c>
      <c r="D4629" s="125" t="s">
        <v>9844</v>
      </c>
    </row>
    <row r="4630" spans="1:4" ht="13.5" x14ac:dyDescent="0.25">
      <c r="A4630" s="124" t="s">
        <v>6184</v>
      </c>
      <c r="B4630" s="124" t="s">
        <v>16259</v>
      </c>
      <c r="C4630" s="124" t="s">
        <v>9358</v>
      </c>
      <c r="D4630" s="125" t="s">
        <v>16260</v>
      </c>
    </row>
    <row r="4631" spans="1:4" ht="13.5" x14ac:dyDescent="0.25">
      <c r="A4631" s="124" t="s">
        <v>6185</v>
      </c>
      <c r="B4631" s="124" t="s">
        <v>16261</v>
      </c>
      <c r="C4631" s="124" t="s">
        <v>9358</v>
      </c>
      <c r="D4631" s="125" t="s">
        <v>16262</v>
      </c>
    </row>
    <row r="4632" spans="1:4" ht="13.5" x14ac:dyDescent="0.25">
      <c r="A4632" s="124" t="s">
        <v>6186</v>
      </c>
      <c r="B4632" s="124" t="s">
        <v>16263</v>
      </c>
      <c r="C4632" s="124" t="s">
        <v>9358</v>
      </c>
      <c r="D4632" s="125" t="s">
        <v>16264</v>
      </c>
    </row>
    <row r="4633" spans="1:4" ht="13.5" x14ac:dyDescent="0.25">
      <c r="A4633" s="124" t="s">
        <v>6187</v>
      </c>
      <c r="B4633" s="124" t="s">
        <v>16265</v>
      </c>
      <c r="C4633" s="124" t="s">
        <v>9358</v>
      </c>
      <c r="D4633" s="125" t="s">
        <v>16266</v>
      </c>
    </row>
    <row r="4634" spans="1:4" ht="13.5" x14ac:dyDescent="0.25">
      <c r="A4634" s="124" t="s">
        <v>6188</v>
      </c>
      <c r="B4634" s="124" t="s">
        <v>16267</v>
      </c>
      <c r="C4634" s="124" t="s">
        <v>9358</v>
      </c>
      <c r="D4634" s="125" t="s">
        <v>16268</v>
      </c>
    </row>
    <row r="4635" spans="1:4" ht="13.5" x14ac:dyDescent="0.25">
      <c r="A4635" s="124" t="s">
        <v>6189</v>
      </c>
      <c r="B4635" s="124" t="s">
        <v>16269</v>
      </c>
      <c r="C4635" s="124" t="s">
        <v>9358</v>
      </c>
      <c r="D4635" s="125" t="s">
        <v>324</v>
      </c>
    </row>
    <row r="4636" spans="1:4" ht="13.5" x14ac:dyDescent="0.25">
      <c r="A4636" s="124" t="s">
        <v>6190</v>
      </c>
      <c r="B4636" s="124" t="s">
        <v>16270</v>
      </c>
      <c r="C4636" s="124" t="s">
        <v>9358</v>
      </c>
      <c r="D4636" s="125" t="s">
        <v>16271</v>
      </c>
    </row>
    <row r="4637" spans="1:4" ht="13.5" x14ac:dyDescent="0.25">
      <c r="A4637" s="124" t="s">
        <v>6191</v>
      </c>
      <c r="B4637" s="124" t="s">
        <v>16272</v>
      </c>
      <c r="C4637" s="124" t="s">
        <v>9358</v>
      </c>
      <c r="D4637" s="125" t="s">
        <v>16273</v>
      </c>
    </row>
    <row r="4638" spans="1:4" ht="13.5" x14ac:dyDescent="0.25">
      <c r="A4638" s="124" t="s">
        <v>6192</v>
      </c>
      <c r="B4638" s="124" t="s">
        <v>16274</v>
      </c>
      <c r="C4638" s="124" t="s">
        <v>9358</v>
      </c>
      <c r="D4638" s="125" t="s">
        <v>16275</v>
      </c>
    </row>
    <row r="4639" spans="1:4" ht="13.5" x14ac:dyDescent="0.25">
      <c r="A4639" s="124" t="s">
        <v>6193</v>
      </c>
      <c r="B4639" s="124" t="s">
        <v>16276</v>
      </c>
      <c r="C4639" s="124" t="s">
        <v>9358</v>
      </c>
      <c r="D4639" s="125" t="s">
        <v>12034</v>
      </c>
    </row>
    <row r="4640" spans="1:4" ht="13.5" x14ac:dyDescent="0.25">
      <c r="A4640" s="124" t="s">
        <v>6194</v>
      </c>
      <c r="B4640" s="124" t="s">
        <v>16277</v>
      </c>
      <c r="C4640" s="124" t="s">
        <v>9358</v>
      </c>
      <c r="D4640" s="125" t="s">
        <v>16278</v>
      </c>
    </row>
    <row r="4641" spans="1:4" ht="13.5" x14ac:dyDescent="0.25">
      <c r="A4641" s="124" t="s">
        <v>6195</v>
      </c>
      <c r="B4641" s="124" t="s">
        <v>16279</v>
      </c>
      <c r="C4641" s="124" t="s">
        <v>9358</v>
      </c>
      <c r="D4641" s="125" t="s">
        <v>16280</v>
      </c>
    </row>
    <row r="4642" spans="1:4" ht="13.5" x14ac:dyDescent="0.25">
      <c r="A4642" s="124" t="s">
        <v>6196</v>
      </c>
      <c r="B4642" s="124" t="s">
        <v>16281</v>
      </c>
      <c r="C4642" s="124" t="s">
        <v>9358</v>
      </c>
      <c r="D4642" s="125" t="s">
        <v>16282</v>
      </c>
    </row>
    <row r="4643" spans="1:4" ht="13.5" x14ac:dyDescent="0.25">
      <c r="A4643" s="124" t="s">
        <v>6197</v>
      </c>
      <c r="B4643" s="124" t="s">
        <v>16283</v>
      </c>
      <c r="C4643" s="124" t="s">
        <v>9358</v>
      </c>
      <c r="D4643" s="125" t="s">
        <v>16284</v>
      </c>
    </row>
    <row r="4644" spans="1:4" ht="13.5" x14ac:dyDescent="0.25">
      <c r="A4644" s="124" t="s">
        <v>6198</v>
      </c>
      <c r="B4644" s="124" t="s">
        <v>16285</v>
      </c>
      <c r="C4644" s="124" t="s">
        <v>9358</v>
      </c>
      <c r="D4644" s="125" t="s">
        <v>16286</v>
      </c>
    </row>
    <row r="4645" spans="1:4" ht="13.5" x14ac:dyDescent="0.25">
      <c r="A4645" s="124" t="s">
        <v>6199</v>
      </c>
      <c r="B4645" s="124" t="s">
        <v>16287</v>
      </c>
      <c r="C4645" s="124" t="s">
        <v>9358</v>
      </c>
      <c r="D4645" s="125" t="s">
        <v>16288</v>
      </c>
    </row>
    <row r="4646" spans="1:4" ht="13.5" x14ac:dyDescent="0.25">
      <c r="A4646" s="124" t="s">
        <v>6200</v>
      </c>
      <c r="B4646" s="124" t="s">
        <v>16289</v>
      </c>
      <c r="C4646" s="124" t="s">
        <v>9358</v>
      </c>
      <c r="D4646" s="125" t="s">
        <v>16290</v>
      </c>
    </row>
    <row r="4647" spans="1:4" ht="13.5" x14ac:dyDescent="0.25">
      <c r="A4647" s="124" t="s">
        <v>6201</v>
      </c>
      <c r="B4647" s="124" t="s">
        <v>16291</v>
      </c>
      <c r="C4647" s="124" t="s">
        <v>9358</v>
      </c>
      <c r="D4647" s="125" t="s">
        <v>16292</v>
      </c>
    </row>
    <row r="4648" spans="1:4" ht="13.5" x14ac:dyDescent="0.25">
      <c r="A4648" s="124" t="s">
        <v>6202</v>
      </c>
      <c r="B4648" s="124" t="s">
        <v>16293</v>
      </c>
      <c r="C4648" s="124" t="s">
        <v>9358</v>
      </c>
      <c r="D4648" s="125" t="s">
        <v>13788</v>
      </c>
    </row>
    <row r="4649" spans="1:4" ht="13.5" x14ac:dyDescent="0.25">
      <c r="A4649" s="124" t="s">
        <v>6203</v>
      </c>
      <c r="B4649" s="124" t="s">
        <v>16294</v>
      </c>
      <c r="C4649" s="124" t="s">
        <v>9358</v>
      </c>
      <c r="D4649" s="125" t="s">
        <v>16295</v>
      </c>
    </row>
    <row r="4650" spans="1:4" ht="13.5" x14ac:dyDescent="0.25">
      <c r="A4650" s="124" t="s">
        <v>6204</v>
      </c>
      <c r="B4650" s="124" t="s">
        <v>16296</v>
      </c>
      <c r="C4650" s="124" t="s">
        <v>9358</v>
      </c>
      <c r="D4650" s="125" t="s">
        <v>6171</v>
      </c>
    </row>
    <row r="4651" spans="1:4" ht="13.5" x14ac:dyDescent="0.25">
      <c r="A4651" s="124" t="s">
        <v>6205</v>
      </c>
      <c r="B4651" s="124" t="s">
        <v>16297</v>
      </c>
      <c r="C4651" s="124" t="s">
        <v>9358</v>
      </c>
      <c r="D4651" s="125" t="s">
        <v>16298</v>
      </c>
    </row>
    <row r="4652" spans="1:4" ht="13.5" x14ac:dyDescent="0.25">
      <c r="A4652" s="124" t="s">
        <v>6206</v>
      </c>
      <c r="B4652" s="124" t="s">
        <v>16299</v>
      </c>
      <c r="C4652" s="124" t="s">
        <v>9358</v>
      </c>
      <c r="D4652" s="125" t="s">
        <v>11905</v>
      </c>
    </row>
    <row r="4653" spans="1:4" ht="13.5" x14ac:dyDescent="0.25">
      <c r="A4653" s="124" t="s">
        <v>6207</v>
      </c>
      <c r="B4653" s="124" t="s">
        <v>16300</v>
      </c>
      <c r="C4653" s="124" t="s">
        <v>9358</v>
      </c>
      <c r="D4653" s="125" t="s">
        <v>4591</v>
      </c>
    </row>
    <row r="4654" spans="1:4" ht="13.5" x14ac:dyDescent="0.25">
      <c r="A4654" s="124" t="s">
        <v>6208</v>
      </c>
      <c r="B4654" s="124" t="s">
        <v>16301</v>
      </c>
      <c r="C4654" s="124" t="s">
        <v>9358</v>
      </c>
      <c r="D4654" s="125" t="s">
        <v>16302</v>
      </c>
    </row>
    <row r="4655" spans="1:4" ht="13.5" x14ac:dyDescent="0.25">
      <c r="A4655" s="124" t="s">
        <v>6209</v>
      </c>
      <c r="B4655" s="124" t="s">
        <v>16303</v>
      </c>
      <c r="C4655" s="124" t="s">
        <v>9358</v>
      </c>
      <c r="D4655" s="125" t="s">
        <v>16304</v>
      </c>
    </row>
    <row r="4656" spans="1:4" ht="13.5" x14ac:dyDescent="0.25">
      <c r="A4656" s="124" t="s">
        <v>6210</v>
      </c>
      <c r="B4656" s="124" t="s">
        <v>16305</v>
      </c>
      <c r="C4656" s="124" t="s">
        <v>9358</v>
      </c>
      <c r="D4656" s="125" t="s">
        <v>16306</v>
      </c>
    </row>
    <row r="4657" spans="1:4" ht="13.5" x14ac:dyDescent="0.25">
      <c r="A4657" s="124" t="s">
        <v>6212</v>
      </c>
      <c r="B4657" s="124" t="s">
        <v>16307</v>
      </c>
      <c r="C4657" s="124" t="s">
        <v>9358</v>
      </c>
      <c r="D4657" s="125" t="s">
        <v>16308</v>
      </c>
    </row>
    <row r="4658" spans="1:4" ht="13.5" x14ac:dyDescent="0.25">
      <c r="A4658" s="124" t="s">
        <v>6213</v>
      </c>
      <c r="B4658" s="124" t="s">
        <v>16309</v>
      </c>
      <c r="C4658" s="124" t="s">
        <v>9358</v>
      </c>
      <c r="D4658" s="125" t="s">
        <v>16310</v>
      </c>
    </row>
    <row r="4659" spans="1:4" ht="13.5" x14ac:dyDescent="0.25">
      <c r="A4659" s="124" t="s">
        <v>6214</v>
      </c>
      <c r="B4659" s="124" t="s">
        <v>16311</v>
      </c>
      <c r="C4659" s="124" t="s">
        <v>9226</v>
      </c>
      <c r="D4659" s="125" t="s">
        <v>13024</v>
      </c>
    </row>
    <row r="4660" spans="1:4" ht="13.5" x14ac:dyDescent="0.25">
      <c r="A4660" s="124" t="s">
        <v>6215</v>
      </c>
      <c r="B4660" s="124" t="s">
        <v>16312</v>
      </c>
      <c r="C4660" s="124" t="s">
        <v>9226</v>
      </c>
      <c r="D4660" s="125" t="s">
        <v>9199</v>
      </c>
    </row>
    <row r="4661" spans="1:4" ht="13.5" x14ac:dyDescent="0.25">
      <c r="A4661" s="124" t="s">
        <v>6217</v>
      </c>
      <c r="B4661" s="124" t="s">
        <v>16313</v>
      </c>
      <c r="C4661" s="124" t="s">
        <v>9226</v>
      </c>
      <c r="D4661" s="125" t="s">
        <v>9078</v>
      </c>
    </row>
    <row r="4662" spans="1:4" ht="13.5" x14ac:dyDescent="0.25">
      <c r="A4662" s="124" t="s">
        <v>6218</v>
      </c>
      <c r="B4662" s="124" t="s">
        <v>16314</v>
      </c>
      <c r="C4662" s="124" t="s">
        <v>9226</v>
      </c>
      <c r="D4662" s="125" t="s">
        <v>16315</v>
      </c>
    </row>
    <row r="4663" spans="1:4" ht="13.5" x14ac:dyDescent="0.25">
      <c r="A4663" s="124" t="s">
        <v>6219</v>
      </c>
      <c r="B4663" s="124" t="s">
        <v>16316</v>
      </c>
      <c r="C4663" s="124" t="s">
        <v>9226</v>
      </c>
      <c r="D4663" s="125" t="s">
        <v>8920</v>
      </c>
    </row>
    <row r="4664" spans="1:4" ht="13.5" x14ac:dyDescent="0.25">
      <c r="A4664" s="124" t="s">
        <v>6221</v>
      </c>
      <c r="B4664" s="124" t="s">
        <v>16317</v>
      </c>
      <c r="C4664" s="124" t="s">
        <v>9358</v>
      </c>
      <c r="D4664" s="125" t="s">
        <v>5621</v>
      </c>
    </row>
    <row r="4665" spans="1:4" ht="13.5" x14ac:dyDescent="0.25">
      <c r="A4665" s="124" t="s">
        <v>6223</v>
      </c>
      <c r="B4665" s="124" t="s">
        <v>16318</v>
      </c>
      <c r="C4665" s="124" t="s">
        <v>9358</v>
      </c>
      <c r="D4665" s="125" t="s">
        <v>4551</v>
      </c>
    </row>
    <row r="4666" spans="1:4" ht="13.5" x14ac:dyDescent="0.25">
      <c r="A4666" s="124" t="s">
        <v>6224</v>
      </c>
      <c r="B4666" s="124" t="s">
        <v>16319</v>
      </c>
      <c r="C4666" s="124" t="s">
        <v>9358</v>
      </c>
      <c r="D4666" s="125" t="s">
        <v>8923</v>
      </c>
    </row>
    <row r="4667" spans="1:4" ht="13.5" x14ac:dyDescent="0.25">
      <c r="A4667" s="124" t="s">
        <v>6225</v>
      </c>
      <c r="B4667" s="124" t="s">
        <v>16320</v>
      </c>
      <c r="C4667" s="124" t="s">
        <v>9358</v>
      </c>
      <c r="D4667" s="125" t="s">
        <v>274</v>
      </c>
    </row>
    <row r="4668" spans="1:4" ht="13.5" x14ac:dyDescent="0.25">
      <c r="A4668" s="124" t="s">
        <v>6227</v>
      </c>
      <c r="B4668" s="124" t="s">
        <v>16321</v>
      </c>
      <c r="C4668" s="124" t="s">
        <v>9358</v>
      </c>
      <c r="D4668" s="125" t="s">
        <v>6220</v>
      </c>
    </row>
    <row r="4669" spans="1:4" ht="13.5" x14ac:dyDescent="0.25">
      <c r="A4669" s="124" t="s">
        <v>6228</v>
      </c>
      <c r="B4669" s="124" t="s">
        <v>16322</v>
      </c>
      <c r="C4669" s="124" t="s">
        <v>9358</v>
      </c>
      <c r="D4669" s="125" t="s">
        <v>16323</v>
      </c>
    </row>
    <row r="4670" spans="1:4" ht="13.5" x14ac:dyDescent="0.25">
      <c r="A4670" s="124" t="s">
        <v>6229</v>
      </c>
      <c r="B4670" s="124" t="s">
        <v>16324</v>
      </c>
      <c r="C4670" s="124" t="s">
        <v>9358</v>
      </c>
      <c r="D4670" s="125" t="s">
        <v>288</v>
      </c>
    </row>
    <row r="4671" spans="1:4" ht="13.5" x14ac:dyDescent="0.25">
      <c r="A4671" s="124" t="s">
        <v>6230</v>
      </c>
      <c r="B4671" s="124" t="s">
        <v>16325</v>
      </c>
      <c r="C4671" s="124" t="s">
        <v>9358</v>
      </c>
      <c r="D4671" s="125" t="s">
        <v>7327</v>
      </c>
    </row>
    <row r="4672" spans="1:4" ht="13.5" x14ac:dyDescent="0.25">
      <c r="A4672" s="124" t="s">
        <v>6231</v>
      </c>
      <c r="B4672" s="124" t="s">
        <v>16326</v>
      </c>
      <c r="C4672" s="124" t="s">
        <v>9358</v>
      </c>
      <c r="D4672" s="125" t="s">
        <v>16327</v>
      </c>
    </row>
    <row r="4673" spans="1:4" ht="13.5" x14ac:dyDescent="0.25">
      <c r="A4673" s="124" t="s">
        <v>6233</v>
      </c>
      <c r="B4673" s="124" t="s">
        <v>16328</v>
      </c>
      <c r="C4673" s="124" t="s">
        <v>9226</v>
      </c>
      <c r="D4673" s="125" t="s">
        <v>10872</v>
      </c>
    </row>
    <row r="4674" spans="1:4" ht="13.5" x14ac:dyDescent="0.25">
      <c r="A4674" s="124" t="s">
        <v>6234</v>
      </c>
      <c r="B4674" s="124" t="s">
        <v>16329</v>
      </c>
      <c r="C4674" s="124" t="s">
        <v>9226</v>
      </c>
      <c r="D4674" s="125" t="s">
        <v>9043</v>
      </c>
    </row>
    <row r="4675" spans="1:4" ht="13.5" x14ac:dyDescent="0.25">
      <c r="A4675" s="124" t="s">
        <v>6236</v>
      </c>
      <c r="B4675" s="124" t="s">
        <v>16330</v>
      </c>
      <c r="C4675" s="124" t="s">
        <v>9226</v>
      </c>
      <c r="D4675" s="125" t="s">
        <v>5621</v>
      </c>
    </row>
    <row r="4676" spans="1:4" ht="13.5" x14ac:dyDescent="0.25">
      <c r="A4676" s="124" t="s">
        <v>6238</v>
      </c>
      <c r="B4676" s="124" t="s">
        <v>16331</v>
      </c>
      <c r="C4676" s="124" t="s">
        <v>9226</v>
      </c>
      <c r="D4676" s="125" t="s">
        <v>4101</v>
      </c>
    </row>
    <row r="4677" spans="1:4" ht="13.5" x14ac:dyDescent="0.25">
      <c r="A4677" s="124" t="s">
        <v>6239</v>
      </c>
      <c r="B4677" s="124" t="s">
        <v>16332</v>
      </c>
      <c r="C4677" s="124" t="s">
        <v>9226</v>
      </c>
      <c r="D4677" s="125" t="s">
        <v>5548</v>
      </c>
    </row>
    <row r="4678" spans="1:4" ht="13.5" x14ac:dyDescent="0.25">
      <c r="A4678" s="124" t="s">
        <v>6241</v>
      </c>
      <c r="B4678" s="124" t="s">
        <v>16333</v>
      </c>
      <c r="C4678" s="124" t="s">
        <v>9226</v>
      </c>
      <c r="D4678" s="125" t="s">
        <v>4970</v>
      </c>
    </row>
    <row r="4679" spans="1:4" ht="13.5" x14ac:dyDescent="0.25">
      <c r="A4679" s="124" t="s">
        <v>6243</v>
      </c>
      <c r="B4679" s="124" t="s">
        <v>16334</v>
      </c>
      <c r="C4679" s="124" t="s">
        <v>9226</v>
      </c>
      <c r="D4679" s="125" t="s">
        <v>6287</v>
      </c>
    </row>
    <row r="4680" spans="1:4" ht="13.5" x14ac:dyDescent="0.25">
      <c r="A4680" s="124" t="s">
        <v>6244</v>
      </c>
      <c r="B4680" s="124" t="s">
        <v>16335</v>
      </c>
      <c r="C4680" s="124" t="s">
        <v>9226</v>
      </c>
      <c r="D4680" s="125" t="s">
        <v>4114</v>
      </c>
    </row>
    <row r="4681" spans="1:4" ht="13.5" x14ac:dyDescent="0.25">
      <c r="A4681" s="124" t="s">
        <v>6245</v>
      </c>
      <c r="B4681" s="124" t="s">
        <v>16336</v>
      </c>
      <c r="C4681" s="124" t="s">
        <v>9226</v>
      </c>
      <c r="D4681" s="125" t="s">
        <v>314</v>
      </c>
    </row>
    <row r="4682" spans="1:4" ht="13.5" x14ac:dyDescent="0.25">
      <c r="A4682" s="124" t="s">
        <v>6247</v>
      </c>
      <c r="B4682" s="124" t="s">
        <v>16337</v>
      </c>
      <c r="C4682" s="124" t="s">
        <v>9226</v>
      </c>
      <c r="D4682" s="125" t="s">
        <v>16338</v>
      </c>
    </row>
    <row r="4683" spans="1:4" ht="13.5" x14ac:dyDescent="0.25">
      <c r="A4683" s="124" t="s">
        <v>6248</v>
      </c>
      <c r="B4683" s="124" t="s">
        <v>16339</v>
      </c>
      <c r="C4683" s="124" t="s">
        <v>9226</v>
      </c>
      <c r="D4683" s="125" t="s">
        <v>4482</v>
      </c>
    </row>
    <row r="4684" spans="1:4" ht="13.5" x14ac:dyDescent="0.25">
      <c r="A4684" s="124" t="s">
        <v>6249</v>
      </c>
      <c r="B4684" s="124" t="s">
        <v>16340</v>
      </c>
      <c r="C4684" s="124" t="s">
        <v>9226</v>
      </c>
      <c r="D4684" s="125" t="s">
        <v>3030</v>
      </c>
    </row>
    <row r="4685" spans="1:4" ht="13.5" x14ac:dyDescent="0.25">
      <c r="A4685" s="124" t="s">
        <v>6250</v>
      </c>
      <c r="B4685" s="124" t="s">
        <v>16341</v>
      </c>
      <c r="C4685" s="124" t="s">
        <v>9226</v>
      </c>
      <c r="D4685" s="125" t="s">
        <v>6389</v>
      </c>
    </row>
    <row r="4686" spans="1:4" ht="13.5" x14ac:dyDescent="0.25">
      <c r="A4686" s="124" t="s">
        <v>6251</v>
      </c>
      <c r="B4686" s="124" t="s">
        <v>16342</v>
      </c>
      <c r="C4686" s="124" t="s">
        <v>9226</v>
      </c>
      <c r="D4686" s="125" t="s">
        <v>8365</v>
      </c>
    </row>
    <row r="4687" spans="1:4" ht="13.5" x14ac:dyDescent="0.25">
      <c r="A4687" s="124" t="s">
        <v>6253</v>
      </c>
      <c r="B4687" s="124" t="s">
        <v>16343</v>
      </c>
      <c r="C4687" s="124" t="s">
        <v>9226</v>
      </c>
      <c r="D4687" s="125" t="s">
        <v>1365</v>
      </c>
    </row>
    <row r="4688" spans="1:4" ht="13.5" x14ac:dyDescent="0.25">
      <c r="A4688" s="124" t="s">
        <v>6255</v>
      </c>
      <c r="B4688" s="124" t="s">
        <v>16344</v>
      </c>
      <c r="C4688" s="124" t="s">
        <v>9226</v>
      </c>
      <c r="D4688" s="125" t="s">
        <v>8310</v>
      </c>
    </row>
    <row r="4689" spans="1:4" ht="13.5" x14ac:dyDescent="0.25">
      <c r="A4689" s="124" t="s">
        <v>6256</v>
      </c>
      <c r="B4689" s="124" t="s">
        <v>16345</v>
      </c>
      <c r="C4689" s="124" t="s">
        <v>9226</v>
      </c>
      <c r="D4689" s="125" t="s">
        <v>6593</v>
      </c>
    </row>
    <row r="4690" spans="1:4" ht="13.5" x14ac:dyDescent="0.25">
      <c r="A4690" s="124" t="s">
        <v>6257</v>
      </c>
      <c r="B4690" s="124" t="s">
        <v>16346</v>
      </c>
      <c r="C4690" s="124" t="s">
        <v>9226</v>
      </c>
      <c r="D4690" s="125" t="s">
        <v>8298</v>
      </c>
    </row>
    <row r="4691" spans="1:4" ht="13.5" x14ac:dyDescent="0.25">
      <c r="A4691" s="124" t="s">
        <v>6259</v>
      </c>
      <c r="B4691" s="124" t="s">
        <v>16347</v>
      </c>
      <c r="C4691" s="124" t="s">
        <v>9226</v>
      </c>
      <c r="D4691" s="125" t="s">
        <v>1413</v>
      </c>
    </row>
    <row r="4692" spans="1:4" ht="13.5" x14ac:dyDescent="0.25">
      <c r="A4692" s="124" t="s">
        <v>6261</v>
      </c>
      <c r="B4692" s="124" t="s">
        <v>16348</v>
      </c>
      <c r="C4692" s="124" t="s">
        <v>9226</v>
      </c>
      <c r="D4692" s="125" t="s">
        <v>782</v>
      </c>
    </row>
    <row r="4693" spans="1:4" ht="13.5" x14ac:dyDescent="0.25">
      <c r="A4693" s="124" t="s">
        <v>6263</v>
      </c>
      <c r="B4693" s="124" t="s">
        <v>16349</v>
      </c>
      <c r="C4693" s="124" t="s">
        <v>9226</v>
      </c>
      <c r="D4693" s="125" t="s">
        <v>6242</v>
      </c>
    </row>
    <row r="4694" spans="1:4" ht="13.5" x14ac:dyDescent="0.25">
      <c r="A4694" s="124" t="s">
        <v>6264</v>
      </c>
      <c r="B4694" s="124" t="s">
        <v>16350</v>
      </c>
      <c r="C4694" s="124" t="s">
        <v>9226</v>
      </c>
      <c r="D4694" s="125" t="s">
        <v>5595</v>
      </c>
    </row>
    <row r="4695" spans="1:4" ht="13.5" x14ac:dyDescent="0.25">
      <c r="A4695" s="124" t="s">
        <v>6266</v>
      </c>
      <c r="B4695" s="124" t="s">
        <v>16351</v>
      </c>
      <c r="C4695" s="124" t="s">
        <v>9226</v>
      </c>
      <c r="D4695" s="125" t="s">
        <v>8824</v>
      </c>
    </row>
    <row r="4696" spans="1:4" ht="13.5" x14ac:dyDescent="0.25">
      <c r="A4696" s="124" t="s">
        <v>6267</v>
      </c>
      <c r="B4696" s="124" t="s">
        <v>16352</v>
      </c>
      <c r="C4696" s="124" t="s">
        <v>9226</v>
      </c>
      <c r="D4696" s="125" t="s">
        <v>3539</v>
      </c>
    </row>
    <row r="4697" spans="1:4" ht="13.5" x14ac:dyDescent="0.25">
      <c r="A4697" s="124" t="s">
        <v>6269</v>
      </c>
      <c r="B4697" s="124" t="s">
        <v>16353</v>
      </c>
      <c r="C4697" s="124" t="s">
        <v>9226</v>
      </c>
      <c r="D4697" s="125" t="s">
        <v>16354</v>
      </c>
    </row>
    <row r="4698" spans="1:4" ht="13.5" x14ac:dyDescent="0.25">
      <c r="A4698" s="124" t="s">
        <v>6270</v>
      </c>
      <c r="B4698" s="124" t="s">
        <v>16355</v>
      </c>
      <c r="C4698" s="124" t="s">
        <v>9226</v>
      </c>
      <c r="D4698" s="125" t="s">
        <v>16356</v>
      </c>
    </row>
    <row r="4699" spans="1:4" ht="13.5" x14ac:dyDescent="0.25">
      <c r="A4699" s="124" t="s">
        <v>6271</v>
      </c>
      <c r="B4699" s="124" t="s">
        <v>16357</v>
      </c>
      <c r="C4699" s="124" t="s">
        <v>9226</v>
      </c>
      <c r="D4699" s="125" t="s">
        <v>8433</v>
      </c>
    </row>
    <row r="4700" spans="1:4" ht="13.5" x14ac:dyDescent="0.25">
      <c r="A4700" s="124" t="s">
        <v>6273</v>
      </c>
      <c r="B4700" s="124" t="s">
        <v>16358</v>
      </c>
      <c r="C4700" s="124" t="s">
        <v>9226</v>
      </c>
      <c r="D4700" s="125" t="s">
        <v>3095</v>
      </c>
    </row>
    <row r="4701" spans="1:4" ht="13.5" x14ac:dyDescent="0.25">
      <c r="A4701" s="124" t="s">
        <v>6275</v>
      </c>
      <c r="B4701" s="124" t="s">
        <v>16359</v>
      </c>
      <c r="C4701" s="124" t="s">
        <v>9226</v>
      </c>
      <c r="D4701" s="125" t="s">
        <v>8920</v>
      </c>
    </row>
    <row r="4702" spans="1:4" ht="13.5" x14ac:dyDescent="0.25">
      <c r="A4702" s="124" t="s">
        <v>6277</v>
      </c>
      <c r="B4702" s="124" t="s">
        <v>16360</v>
      </c>
      <c r="C4702" s="124" t="s">
        <v>9226</v>
      </c>
      <c r="D4702" s="125" t="s">
        <v>3936</v>
      </c>
    </row>
    <row r="4703" spans="1:4" ht="13.5" x14ac:dyDescent="0.25">
      <c r="A4703" s="124" t="s">
        <v>6279</v>
      </c>
      <c r="B4703" s="124" t="s">
        <v>16361</v>
      </c>
      <c r="C4703" s="124" t="s">
        <v>9226</v>
      </c>
      <c r="D4703" s="125" t="s">
        <v>8398</v>
      </c>
    </row>
    <row r="4704" spans="1:4" ht="13.5" x14ac:dyDescent="0.25">
      <c r="A4704" s="124" t="s">
        <v>6280</v>
      </c>
      <c r="B4704" s="124" t="s">
        <v>16362</v>
      </c>
      <c r="C4704" s="124" t="s">
        <v>9358</v>
      </c>
      <c r="D4704" s="125" t="s">
        <v>5452</v>
      </c>
    </row>
    <row r="4705" spans="1:4" ht="13.5" x14ac:dyDescent="0.25">
      <c r="A4705" s="124" t="s">
        <v>6282</v>
      </c>
      <c r="B4705" s="124" t="s">
        <v>16363</v>
      </c>
      <c r="C4705" s="124" t="s">
        <v>9358</v>
      </c>
      <c r="D4705" s="125" t="s">
        <v>3954</v>
      </c>
    </row>
    <row r="4706" spans="1:4" ht="13.5" x14ac:dyDescent="0.25">
      <c r="A4706" s="124" t="s">
        <v>6284</v>
      </c>
      <c r="B4706" s="124" t="s">
        <v>16364</v>
      </c>
      <c r="C4706" s="124" t="s">
        <v>9358</v>
      </c>
      <c r="D4706" s="125" t="s">
        <v>8613</v>
      </c>
    </row>
    <row r="4707" spans="1:4" ht="13.5" x14ac:dyDescent="0.25">
      <c r="A4707" s="124" t="s">
        <v>6286</v>
      </c>
      <c r="B4707" s="124" t="s">
        <v>16365</v>
      </c>
      <c r="C4707" s="124" t="s">
        <v>9358</v>
      </c>
      <c r="D4707" s="125" t="s">
        <v>5665</v>
      </c>
    </row>
    <row r="4708" spans="1:4" ht="13.5" x14ac:dyDescent="0.25">
      <c r="A4708" s="124" t="s">
        <v>6288</v>
      </c>
      <c r="B4708" s="124" t="s">
        <v>16366</v>
      </c>
      <c r="C4708" s="124" t="s">
        <v>9358</v>
      </c>
      <c r="D4708" s="125" t="s">
        <v>168</v>
      </c>
    </row>
    <row r="4709" spans="1:4" ht="13.5" x14ac:dyDescent="0.25">
      <c r="A4709" s="124" t="s">
        <v>6289</v>
      </c>
      <c r="B4709" s="124" t="s">
        <v>16367</v>
      </c>
      <c r="C4709" s="124" t="s">
        <v>9226</v>
      </c>
      <c r="D4709" s="125" t="s">
        <v>7017</v>
      </c>
    </row>
    <row r="4710" spans="1:4" ht="13.5" x14ac:dyDescent="0.25">
      <c r="A4710" s="124" t="s">
        <v>6290</v>
      </c>
      <c r="B4710" s="124" t="s">
        <v>16368</v>
      </c>
      <c r="C4710" s="124" t="s">
        <v>9358</v>
      </c>
      <c r="D4710" s="125" t="s">
        <v>16369</v>
      </c>
    </row>
    <row r="4711" spans="1:4" ht="13.5" x14ac:dyDescent="0.25">
      <c r="A4711" s="124" t="s">
        <v>6291</v>
      </c>
      <c r="B4711" s="124" t="s">
        <v>16370</v>
      </c>
      <c r="C4711" s="124" t="s">
        <v>9358</v>
      </c>
      <c r="D4711" s="125" t="s">
        <v>16371</v>
      </c>
    </row>
    <row r="4712" spans="1:4" ht="13.5" x14ac:dyDescent="0.25">
      <c r="A4712" s="124" t="s">
        <v>6292</v>
      </c>
      <c r="B4712" s="124" t="s">
        <v>16372</v>
      </c>
      <c r="C4712" s="124" t="s">
        <v>9358</v>
      </c>
      <c r="D4712" s="125" t="s">
        <v>16373</v>
      </c>
    </row>
    <row r="4713" spans="1:4" ht="13.5" x14ac:dyDescent="0.25">
      <c r="A4713" s="124" t="s">
        <v>6293</v>
      </c>
      <c r="B4713" s="124" t="s">
        <v>16374</v>
      </c>
      <c r="C4713" s="124" t="s">
        <v>9358</v>
      </c>
      <c r="D4713" s="125" t="s">
        <v>16375</v>
      </c>
    </row>
    <row r="4714" spans="1:4" ht="13.5" x14ac:dyDescent="0.25">
      <c r="A4714" s="124" t="s">
        <v>6294</v>
      </c>
      <c r="B4714" s="124" t="s">
        <v>16376</v>
      </c>
      <c r="C4714" s="124" t="s">
        <v>9358</v>
      </c>
      <c r="D4714" s="125" t="s">
        <v>1231</v>
      </c>
    </row>
    <row r="4715" spans="1:4" ht="13.5" x14ac:dyDescent="0.25">
      <c r="A4715" s="124" t="s">
        <v>6296</v>
      </c>
      <c r="B4715" s="124" t="s">
        <v>16377</v>
      </c>
      <c r="C4715" s="124" t="s">
        <v>9358</v>
      </c>
      <c r="D4715" s="125" t="s">
        <v>211</v>
      </c>
    </row>
    <row r="4716" spans="1:4" ht="13.5" x14ac:dyDescent="0.25">
      <c r="A4716" s="124" t="s">
        <v>6297</v>
      </c>
      <c r="B4716" s="124" t="s">
        <v>16378</v>
      </c>
      <c r="C4716" s="124" t="s">
        <v>9358</v>
      </c>
      <c r="D4716" s="125" t="s">
        <v>9038</v>
      </c>
    </row>
    <row r="4717" spans="1:4" ht="13.5" x14ac:dyDescent="0.25">
      <c r="A4717" s="124" t="s">
        <v>6299</v>
      </c>
      <c r="B4717" s="124" t="s">
        <v>16379</v>
      </c>
      <c r="C4717" s="124" t="s">
        <v>9617</v>
      </c>
      <c r="D4717" s="125" t="s">
        <v>16380</v>
      </c>
    </row>
    <row r="4718" spans="1:4" ht="13.5" x14ac:dyDescent="0.25">
      <c r="A4718" s="124" t="s">
        <v>6300</v>
      </c>
      <c r="B4718" s="124" t="s">
        <v>16381</v>
      </c>
      <c r="C4718" s="124" t="s">
        <v>9617</v>
      </c>
      <c r="D4718" s="125" t="s">
        <v>16382</v>
      </c>
    </row>
    <row r="4719" spans="1:4" ht="13.5" x14ac:dyDescent="0.25">
      <c r="A4719" s="124" t="s">
        <v>6302</v>
      </c>
      <c r="B4719" s="124" t="s">
        <v>16383</v>
      </c>
      <c r="C4719" s="124" t="s">
        <v>9617</v>
      </c>
      <c r="D4719" s="125" t="s">
        <v>16384</v>
      </c>
    </row>
    <row r="4720" spans="1:4" ht="13.5" x14ac:dyDescent="0.25">
      <c r="A4720" s="124" t="s">
        <v>6304</v>
      </c>
      <c r="B4720" s="124" t="s">
        <v>16385</v>
      </c>
      <c r="C4720" s="124" t="s">
        <v>9226</v>
      </c>
      <c r="D4720" s="125" t="s">
        <v>729</v>
      </c>
    </row>
    <row r="4721" spans="1:4" ht="13.5" x14ac:dyDescent="0.25">
      <c r="A4721" s="124" t="s">
        <v>6305</v>
      </c>
      <c r="B4721" s="124" t="s">
        <v>16386</v>
      </c>
      <c r="C4721" s="124" t="s">
        <v>9226</v>
      </c>
      <c r="D4721" s="125" t="s">
        <v>12624</v>
      </c>
    </row>
    <row r="4722" spans="1:4" ht="13.5" x14ac:dyDescent="0.25">
      <c r="A4722" s="124" t="s">
        <v>6306</v>
      </c>
      <c r="B4722" s="124" t="s">
        <v>16387</v>
      </c>
      <c r="C4722" s="124" t="s">
        <v>9358</v>
      </c>
      <c r="D4722" s="125" t="s">
        <v>16388</v>
      </c>
    </row>
    <row r="4723" spans="1:4" ht="13.5" x14ac:dyDescent="0.25">
      <c r="A4723" s="124" t="s">
        <v>6307</v>
      </c>
      <c r="B4723" s="124" t="s">
        <v>16389</v>
      </c>
      <c r="C4723" s="124" t="s">
        <v>9358</v>
      </c>
      <c r="D4723" s="125" t="s">
        <v>16390</v>
      </c>
    </row>
    <row r="4724" spans="1:4" ht="13.5" x14ac:dyDescent="0.25">
      <c r="A4724" s="124" t="s">
        <v>6308</v>
      </c>
      <c r="B4724" s="124" t="s">
        <v>16391</v>
      </c>
      <c r="C4724" s="124" t="s">
        <v>9358</v>
      </c>
      <c r="D4724" s="125" t="s">
        <v>16392</v>
      </c>
    </row>
    <row r="4725" spans="1:4" ht="13.5" x14ac:dyDescent="0.25">
      <c r="A4725" s="124" t="s">
        <v>6309</v>
      </c>
      <c r="B4725" s="124" t="s">
        <v>16393</v>
      </c>
      <c r="C4725" s="124" t="s">
        <v>9358</v>
      </c>
      <c r="D4725" s="125" t="s">
        <v>16394</v>
      </c>
    </row>
    <row r="4726" spans="1:4" ht="13.5" x14ac:dyDescent="0.25">
      <c r="A4726" s="124" t="s">
        <v>6310</v>
      </c>
      <c r="B4726" s="124" t="s">
        <v>16395</v>
      </c>
      <c r="C4726" s="124" t="s">
        <v>9358</v>
      </c>
      <c r="D4726" s="125" t="s">
        <v>16396</v>
      </c>
    </row>
    <row r="4727" spans="1:4" ht="13.5" x14ac:dyDescent="0.25">
      <c r="A4727" s="124" t="s">
        <v>6311</v>
      </c>
      <c r="B4727" s="124" t="s">
        <v>16397</v>
      </c>
      <c r="C4727" s="124" t="s">
        <v>9358</v>
      </c>
      <c r="D4727" s="125" t="s">
        <v>16398</v>
      </c>
    </row>
    <row r="4728" spans="1:4" ht="13.5" x14ac:dyDescent="0.25">
      <c r="A4728" s="124" t="s">
        <v>6312</v>
      </c>
      <c r="B4728" s="124" t="s">
        <v>16399</v>
      </c>
      <c r="C4728" s="124" t="s">
        <v>9358</v>
      </c>
      <c r="D4728" s="125" t="s">
        <v>16400</v>
      </c>
    </row>
    <row r="4729" spans="1:4" ht="13.5" x14ac:dyDescent="0.25">
      <c r="A4729" s="124" t="s">
        <v>6313</v>
      </c>
      <c r="B4729" s="124" t="s">
        <v>16401</v>
      </c>
      <c r="C4729" s="124" t="s">
        <v>9358</v>
      </c>
      <c r="D4729" s="125" t="s">
        <v>16402</v>
      </c>
    </row>
    <row r="4730" spans="1:4" ht="13.5" x14ac:dyDescent="0.25">
      <c r="A4730" s="124" t="s">
        <v>6314</v>
      </c>
      <c r="B4730" s="124" t="s">
        <v>16403</v>
      </c>
      <c r="C4730" s="124" t="s">
        <v>9358</v>
      </c>
      <c r="D4730" s="125" t="s">
        <v>16404</v>
      </c>
    </row>
    <row r="4731" spans="1:4" ht="13.5" x14ac:dyDescent="0.25">
      <c r="A4731" s="124" t="s">
        <v>6315</v>
      </c>
      <c r="B4731" s="124" t="s">
        <v>16405</v>
      </c>
      <c r="C4731" s="124" t="s">
        <v>9358</v>
      </c>
      <c r="D4731" s="125" t="s">
        <v>16406</v>
      </c>
    </row>
    <row r="4732" spans="1:4" ht="13.5" x14ac:dyDescent="0.25">
      <c r="A4732" s="124" t="s">
        <v>6316</v>
      </c>
      <c r="B4732" s="124" t="s">
        <v>16407</v>
      </c>
      <c r="C4732" s="124" t="s">
        <v>9358</v>
      </c>
      <c r="D4732" s="125" t="s">
        <v>16408</v>
      </c>
    </row>
    <row r="4733" spans="1:4" ht="13.5" x14ac:dyDescent="0.25">
      <c r="A4733" s="124" t="s">
        <v>6317</v>
      </c>
      <c r="B4733" s="124" t="s">
        <v>16409</v>
      </c>
      <c r="C4733" s="124" t="s">
        <v>9358</v>
      </c>
      <c r="D4733" s="125" t="s">
        <v>16410</v>
      </c>
    </row>
    <row r="4734" spans="1:4" ht="13.5" x14ac:dyDescent="0.25">
      <c r="A4734" s="124" t="s">
        <v>6318</v>
      </c>
      <c r="B4734" s="124" t="s">
        <v>16411</v>
      </c>
      <c r="C4734" s="124" t="s">
        <v>9358</v>
      </c>
      <c r="D4734" s="125" t="s">
        <v>16412</v>
      </c>
    </row>
    <row r="4735" spans="1:4" ht="13.5" x14ac:dyDescent="0.25">
      <c r="A4735" s="124" t="s">
        <v>6319</v>
      </c>
      <c r="B4735" s="124" t="s">
        <v>16413</v>
      </c>
      <c r="C4735" s="124" t="s">
        <v>9358</v>
      </c>
      <c r="D4735" s="125" t="s">
        <v>16392</v>
      </c>
    </row>
    <row r="4736" spans="1:4" ht="13.5" x14ac:dyDescent="0.25">
      <c r="A4736" s="124" t="s">
        <v>6320</v>
      </c>
      <c r="B4736" s="124" t="s">
        <v>16414</v>
      </c>
      <c r="C4736" s="124" t="s">
        <v>9358</v>
      </c>
      <c r="D4736" s="125" t="s">
        <v>16415</v>
      </c>
    </row>
    <row r="4737" spans="1:4" ht="13.5" x14ac:dyDescent="0.25">
      <c r="A4737" s="124" t="s">
        <v>6321</v>
      </c>
      <c r="B4737" s="124" t="s">
        <v>16416</v>
      </c>
      <c r="C4737" s="124" t="s">
        <v>9358</v>
      </c>
      <c r="D4737" s="125" t="s">
        <v>16417</v>
      </c>
    </row>
    <row r="4738" spans="1:4" ht="13.5" x14ac:dyDescent="0.25">
      <c r="A4738" s="124" t="s">
        <v>6322</v>
      </c>
      <c r="B4738" s="124" t="s">
        <v>16418</v>
      </c>
      <c r="C4738" s="124" t="s">
        <v>9358</v>
      </c>
      <c r="D4738" s="125" t="s">
        <v>16419</v>
      </c>
    </row>
    <row r="4739" spans="1:4" ht="13.5" x14ac:dyDescent="0.25">
      <c r="A4739" s="124" t="s">
        <v>6323</v>
      </c>
      <c r="B4739" s="124" t="s">
        <v>16420</v>
      </c>
      <c r="C4739" s="124" t="s">
        <v>9617</v>
      </c>
      <c r="D4739" s="125" t="s">
        <v>15071</v>
      </c>
    </row>
    <row r="4740" spans="1:4" ht="13.5" x14ac:dyDescent="0.25">
      <c r="A4740" s="124" t="s">
        <v>6325</v>
      </c>
      <c r="B4740" s="124" t="s">
        <v>16421</v>
      </c>
      <c r="C4740" s="124" t="s">
        <v>9617</v>
      </c>
      <c r="D4740" s="125" t="s">
        <v>8064</v>
      </c>
    </row>
    <row r="4741" spans="1:4" ht="13.5" x14ac:dyDescent="0.25">
      <c r="A4741" s="124" t="s">
        <v>6327</v>
      </c>
      <c r="B4741" s="124" t="s">
        <v>16422</v>
      </c>
      <c r="C4741" s="124" t="s">
        <v>9358</v>
      </c>
      <c r="D4741" s="125" t="s">
        <v>16423</v>
      </c>
    </row>
    <row r="4742" spans="1:4" ht="13.5" x14ac:dyDescent="0.25">
      <c r="A4742" s="124" t="s">
        <v>6328</v>
      </c>
      <c r="B4742" s="124" t="s">
        <v>16424</v>
      </c>
      <c r="C4742" s="124" t="s">
        <v>9358</v>
      </c>
      <c r="D4742" s="125" t="s">
        <v>16425</v>
      </c>
    </row>
    <row r="4743" spans="1:4" ht="13.5" x14ac:dyDescent="0.25">
      <c r="A4743" s="124" t="s">
        <v>6329</v>
      </c>
      <c r="B4743" s="124" t="s">
        <v>16426</v>
      </c>
      <c r="C4743" s="124" t="s">
        <v>9358</v>
      </c>
      <c r="D4743" s="125" t="s">
        <v>16419</v>
      </c>
    </row>
    <row r="4744" spans="1:4" ht="13.5" x14ac:dyDescent="0.25">
      <c r="A4744" s="124" t="s">
        <v>6330</v>
      </c>
      <c r="B4744" s="124" t="s">
        <v>16427</v>
      </c>
      <c r="C4744" s="124" t="s">
        <v>9617</v>
      </c>
      <c r="D4744" s="125" t="s">
        <v>16428</v>
      </c>
    </row>
    <row r="4745" spans="1:4" ht="13.5" x14ac:dyDescent="0.25">
      <c r="A4745" s="124" t="s">
        <v>6331</v>
      </c>
      <c r="B4745" s="124" t="s">
        <v>16429</v>
      </c>
      <c r="C4745" s="124" t="s">
        <v>11142</v>
      </c>
      <c r="D4745" s="125" t="s">
        <v>449</v>
      </c>
    </row>
    <row r="4746" spans="1:4" ht="13.5" x14ac:dyDescent="0.25">
      <c r="A4746" s="124" t="s">
        <v>6332</v>
      </c>
      <c r="B4746" s="124" t="s">
        <v>16430</v>
      </c>
      <c r="C4746" s="124" t="s">
        <v>11142</v>
      </c>
      <c r="D4746" s="125" t="s">
        <v>9010</v>
      </c>
    </row>
    <row r="4747" spans="1:4" ht="13.5" x14ac:dyDescent="0.25">
      <c r="A4747" s="124" t="s">
        <v>6333</v>
      </c>
      <c r="B4747" s="124" t="s">
        <v>16431</v>
      </c>
      <c r="C4747" s="124" t="s">
        <v>11142</v>
      </c>
      <c r="D4747" s="125" t="s">
        <v>449</v>
      </c>
    </row>
    <row r="4748" spans="1:4" ht="13.5" x14ac:dyDescent="0.25">
      <c r="A4748" s="124" t="s">
        <v>6334</v>
      </c>
      <c r="B4748" s="124" t="s">
        <v>16432</v>
      </c>
      <c r="C4748" s="124" t="s">
        <v>11142</v>
      </c>
      <c r="D4748" s="125" t="s">
        <v>16433</v>
      </c>
    </row>
    <row r="4749" spans="1:4" ht="13.5" x14ac:dyDescent="0.25">
      <c r="A4749" s="124" t="s">
        <v>6335</v>
      </c>
      <c r="B4749" s="124" t="s">
        <v>16434</v>
      </c>
      <c r="C4749" s="124" t="s">
        <v>11142</v>
      </c>
      <c r="D4749" s="125" t="s">
        <v>449</v>
      </c>
    </row>
    <row r="4750" spans="1:4" ht="13.5" x14ac:dyDescent="0.25">
      <c r="A4750" s="124" t="s">
        <v>6336</v>
      </c>
      <c r="B4750" s="124" t="s">
        <v>16435</v>
      </c>
      <c r="C4750" s="124" t="s">
        <v>9358</v>
      </c>
      <c r="D4750" s="125" t="s">
        <v>16436</v>
      </c>
    </row>
    <row r="4751" spans="1:4" ht="13.5" x14ac:dyDescent="0.25">
      <c r="A4751" s="124" t="s">
        <v>6337</v>
      </c>
      <c r="B4751" s="124" t="s">
        <v>16437</v>
      </c>
      <c r="C4751" s="124" t="s">
        <v>9358</v>
      </c>
      <c r="D4751" s="125" t="s">
        <v>16438</v>
      </c>
    </row>
    <row r="4752" spans="1:4" ht="13.5" x14ac:dyDescent="0.25">
      <c r="A4752" s="124" t="s">
        <v>6338</v>
      </c>
      <c r="B4752" s="124" t="s">
        <v>16439</v>
      </c>
      <c r="C4752" s="124" t="s">
        <v>9226</v>
      </c>
      <c r="D4752" s="125" t="s">
        <v>8478</v>
      </c>
    </row>
    <row r="4753" spans="1:4" ht="13.5" x14ac:dyDescent="0.25">
      <c r="A4753" s="124" t="s">
        <v>6339</v>
      </c>
      <c r="B4753" s="124" t="s">
        <v>16440</v>
      </c>
      <c r="C4753" s="124" t="s">
        <v>9358</v>
      </c>
      <c r="D4753" s="125" t="s">
        <v>13621</v>
      </c>
    </row>
    <row r="4754" spans="1:4" ht="13.5" x14ac:dyDescent="0.25">
      <c r="A4754" s="124" t="s">
        <v>6340</v>
      </c>
      <c r="B4754" s="124" t="s">
        <v>16441</v>
      </c>
      <c r="C4754" s="124" t="s">
        <v>9358</v>
      </c>
      <c r="D4754" s="125" t="s">
        <v>7201</v>
      </c>
    </row>
    <row r="4755" spans="1:4" ht="13.5" x14ac:dyDescent="0.25">
      <c r="A4755" s="124" t="s">
        <v>6341</v>
      </c>
      <c r="B4755" s="124" t="s">
        <v>16442</v>
      </c>
      <c r="C4755" s="124" t="s">
        <v>9358</v>
      </c>
      <c r="D4755" s="125" t="s">
        <v>16443</v>
      </c>
    </row>
    <row r="4756" spans="1:4" ht="13.5" x14ac:dyDescent="0.25">
      <c r="A4756" s="124" t="s">
        <v>6342</v>
      </c>
      <c r="B4756" s="124" t="s">
        <v>16444</v>
      </c>
      <c r="C4756" s="124" t="s">
        <v>9358</v>
      </c>
      <c r="D4756" s="125" t="s">
        <v>16445</v>
      </c>
    </row>
    <row r="4757" spans="1:4" ht="13.5" x14ac:dyDescent="0.25">
      <c r="A4757" s="124" t="s">
        <v>6343</v>
      </c>
      <c r="B4757" s="124" t="s">
        <v>16446</v>
      </c>
      <c r="C4757" s="124" t="s">
        <v>9358</v>
      </c>
      <c r="D4757" s="125" t="s">
        <v>16447</v>
      </c>
    </row>
    <row r="4758" spans="1:4" ht="13.5" x14ac:dyDescent="0.25">
      <c r="A4758" s="124" t="s">
        <v>6344</v>
      </c>
      <c r="B4758" s="124" t="s">
        <v>16448</v>
      </c>
      <c r="C4758" s="124" t="s">
        <v>9358</v>
      </c>
      <c r="D4758" s="125" t="s">
        <v>16449</v>
      </c>
    </row>
    <row r="4759" spans="1:4" ht="13.5" x14ac:dyDescent="0.25">
      <c r="A4759" s="124" t="s">
        <v>6345</v>
      </c>
      <c r="B4759" s="124" t="s">
        <v>16450</v>
      </c>
      <c r="C4759" s="124" t="s">
        <v>9358</v>
      </c>
      <c r="D4759" s="125" t="s">
        <v>16451</v>
      </c>
    </row>
    <row r="4760" spans="1:4" ht="13.5" x14ac:dyDescent="0.25">
      <c r="A4760" s="124" t="s">
        <v>6346</v>
      </c>
      <c r="B4760" s="124" t="s">
        <v>16452</v>
      </c>
      <c r="C4760" s="124" t="s">
        <v>9358</v>
      </c>
      <c r="D4760" s="125" t="s">
        <v>16453</v>
      </c>
    </row>
    <row r="4761" spans="1:4" ht="13.5" x14ac:dyDescent="0.25">
      <c r="A4761" s="124" t="s">
        <v>6348</v>
      </c>
      <c r="B4761" s="124" t="s">
        <v>16454</v>
      </c>
      <c r="C4761" s="124" t="s">
        <v>9358</v>
      </c>
      <c r="D4761" s="125" t="s">
        <v>16455</v>
      </c>
    </row>
    <row r="4762" spans="1:4" ht="13.5" x14ac:dyDescent="0.25">
      <c r="A4762" s="124" t="s">
        <v>6349</v>
      </c>
      <c r="B4762" s="124" t="s">
        <v>16456</v>
      </c>
      <c r="C4762" s="124" t="s">
        <v>9358</v>
      </c>
      <c r="D4762" s="125" t="s">
        <v>16457</v>
      </c>
    </row>
    <row r="4763" spans="1:4" ht="13.5" x14ac:dyDescent="0.25">
      <c r="A4763" s="124" t="s">
        <v>6350</v>
      </c>
      <c r="B4763" s="124" t="s">
        <v>16458</v>
      </c>
      <c r="C4763" s="124" t="s">
        <v>9358</v>
      </c>
      <c r="D4763" s="125" t="s">
        <v>16459</v>
      </c>
    </row>
    <row r="4764" spans="1:4" ht="13.5" x14ac:dyDescent="0.25">
      <c r="A4764" s="124" t="s">
        <v>6351</v>
      </c>
      <c r="B4764" s="124" t="s">
        <v>16460</v>
      </c>
      <c r="C4764" s="124" t="s">
        <v>11142</v>
      </c>
      <c r="D4764" s="125" t="s">
        <v>230</v>
      </c>
    </row>
    <row r="4765" spans="1:4" ht="13.5" x14ac:dyDescent="0.25">
      <c r="A4765" s="124" t="s">
        <v>6353</v>
      </c>
      <c r="B4765" s="124" t="s">
        <v>16461</v>
      </c>
      <c r="C4765" s="124" t="s">
        <v>11142</v>
      </c>
      <c r="D4765" s="125" t="s">
        <v>5759</v>
      </c>
    </row>
    <row r="4766" spans="1:4" ht="13.5" x14ac:dyDescent="0.25">
      <c r="A4766" s="124" t="s">
        <v>6354</v>
      </c>
      <c r="B4766" s="124" t="s">
        <v>16462</v>
      </c>
      <c r="C4766" s="124" t="s">
        <v>9617</v>
      </c>
      <c r="D4766" s="125" t="s">
        <v>7885</v>
      </c>
    </row>
    <row r="4767" spans="1:4" ht="13.5" x14ac:dyDescent="0.25">
      <c r="A4767" s="124" t="s">
        <v>6355</v>
      </c>
      <c r="B4767" s="124" t="s">
        <v>16463</v>
      </c>
      <c r="C4767" s="124" t="s">
        <v>11142</v>
      </c>
      <c r="D4767" s="125" t="s">
        <v>1429</v>
      </c>
    </row>
    <row r="4768" spans="1:4" ht="13.5" x14ac:dyDescent="0.25">
      <c r="A4768" s="124" t="s">
        <v>6356</v>
      </c>
      <c r="B4768" s="124" t="s">
        <v>16464</v>
      </c>
      <c r="C4768" s="124" t="s">
        <v>9617</v>
      </c>
      <c r="D4768" s="125" t="s">
        <v>875</v>
      </c>
    </row>
    <row r="4769" spans="1:4" ht="13.5" x14ac:dyDescent="0.25">
      <c r="A4769" s="124" t="s">
        <v>6357</v>
      </c>
      <c r="B4769" s="124" t="s">
        <v>16465</v>
      </c>
      <c r="C4769" s="124" t="s">
        <v>11142</v>
      </c>
      <c r="D4769" s="125" t="s">
        <v>8515</v>
      </c>
    </row>
    <row r="4770" spans="1:4" ht="13.5" x14ac:dyDescent="0.25">
      <c r="A4770" s="124" t="s">
        <v>6358</v>
      </c>
      <c r="B4770" s="124" t="s">
        <v>16466</v>
      </c>
      <c r="C4770" s="124" t="s">
        <v>11142</v>
      </c>
      <c r="D4770" s="125" t="s">
        <v>6888</v>
      </c>
    </row>
    <row r="4771" spans="1:4" ht="13.5" x14ac:dyDescent="0.25">
      <c r="A4771" s="124" t="s">
        <v>6360</v>
      </c>
      <c r="B4771" s="124" t="s">
        <v>16467</v>
      </c>
      <c r="C4771" s="124" t="s">
        <v>11142</v>
      </c>
      <c r="D4771" s="125" t="s">
        <v>10394</v>
      </c>
    </row>
    <row r="4772" spans="1:4" ht="13.5" x14ac:dyDescent="0.25">
      <c r="A4772" s="124" t="s">
        <v>6361</v>
      </c>
      <c r="B4772" s="124" t="s">
        <v>16468</v>
      </c>
      <c r="C4772" s="124" t="s">
        <v>11142</v>
      </c>
      <c r="D4772" s="125" t="s">
        <v>7906</v>
      </c>
    </row>
    <row r="4773" spans="1:4" ht="13.5" x14ac:dyDescent="0.25">
      <c r="A4773" s="124" t="s">
        <v>6363</v>
      </c>
      <c r="B4773" s="124" t="s">
        <v>16469</v>
      </c>
      <c r="C4773" s="124" t="s">
        <v>9617</v>
      </c>
      <c r="D4773" s="125" t="s">
        <v>1199</v>
      </c>
    </row>
    <row r="4774" spans="1:4" ht="13.5" x14ac:dyDescent="0.25">
      <c r="A4774" s="124" t="s">
        <v>6364</v>
      </c>
      <c r="B4774" s="124" t="s">
        <v>16470</v>
      </c>
      <c r="C4774" s="124" t="s">
        <v>11142</v>
      </c>
      <c r="D4774" s="125" t="s">
        <v>281</v>
      </c>
    </row>
    <row r="4775" spans="1:4" ht="13.5" x14ac:dyDescent="0.25">
      <c r="A4775" s="124" t="s">
        <v>6365</v>
      </c>
      <c r="B4775" s="124" t="s">
        <v>16471</v>
      </c>
      <c r="C4775" s="124" t="s">
        <v>11142</v>
      </c>
      <c r="D4775" s="125" t="s">
        <v>1108</v>
      </c>
    </row>
    <row r="4776" spans="1:4" ht="13.5" x14ac:dyDescent="0.25">
      <c r="A4776" s="124" t="s">
        <v>6366</v>
      </c>
      <c r="B4776" s="124" t="s">
        <v>16472</v>
      </c>
      <c r="C4776" s="124" t="s">
        <v>11142</v>
      </c>
      <c r="D4776" s="125" t="s">
        <v>16473</v>
      </c>
    </row>
    <row r="4777" spans="1:4" ht="13.5" x14ac:dyDescent="0.25">
      <c r="A4777" s="124" t="s">
        <v>6367</v>
      </c>
      <c r="B4777" s="124" t="s">
        <v>16474</v>
      </c>
      <c r="C4777" s="124" t="s">
        <v>11142</v>
      </c>
      <c r="D4777" s="125" t="s">
        <v>1007</v>
      </c>
    </row>
    <row r="4778" spans="1:4" ht="13.5" x14ac:dyDescent="0.25">
      <c r="A4778" s="124" t="s">
        <v>6369</v>
      </c>
      <c r="B4778" s="124" t="s">
        <v>16475</v>
      </c>
      <c r="C4778" s="124" t="s">
        <v>11142</v>
      </c>
      <c r="D4778" s="125" t="s">
        <v>5994</v>
      </c>
    </row>
    <row r="4779" spans="1:4" ht="13.5" x14ac:dyDescent="0.25">
      <c r="A4779" s="124" t="s">
        <v>6371</v>
      </c>
      <c r="B4779" s="124" t="s">
        <v>16476</v>
      </c>
      <c r="C4779" s="124" t="s">
        <v>11142</v>
      </c>
      <c r="D4779" s="125" t="s">
        <v>2977</v>
      </c>
    </row>
    <row r="4780" spans="1:4" ht="13.5" x14ac:dyDescent="0.25">
      <c r="A4780" s="124" t="s">
        <v>6372</v>
      </c>
      <c r="B4780" s="124" t="s">
        <v>16477</v>
      </c>
      <c r="C4780" s="124" t="s">
        <v>11142</v>
      </c>
      <c r="D4780" s="125" t="s">
        <v>8813</v>
      </c>
    </row>
    <row r="4781" spans="1:4" ht="13.5" x14ac:dyDescent="0.25">
      <c r="A4781" s="124" t="s">
        <v>6373</v>
      </c>
      <c r="B4781" s="124" t="s">
        <v>16478</v>
      </c>
      <c r="C4781" s="124" t="s">
        <v>11142</v>
      </c>
      <c r="D4781" s="125" t="s">
        <v>1630</v>
      </c>
    </row>
    <row r="4782" spans="1:4" ht="13.5" x14ac:dyDescent="0.25">
      <c r="A4782" s="124" t="s">
        <v>6375</v>
      </c>
      <c r="B4782" s="124" t="s">
        <v>16479</v>
      </c>
      <c r="C4782" s="124" t="s">
        <v>11142</v>
      </c>
      <c r="D4782" s="125" t="s">
        <v>14444</v>
      </c>
    </row>
    <row r="4783" spans="1:4" ht="13.5" x14ac:dyDescent="0.25">
      <c r="A4783" s="124" t="s">
        <v>6377</v>
      </c>
      <c r="B4783" s="124" t="s">
        <v>16480</v>
      </c>
      <c r="C4783" s="124" t="s">
        <v>11142</v>
      </c>
      <c r="D4783" s="125" t="s">
        <v>8537</v>
      </c>
    </row>
    <row r="4784" spans="1:4" ht="13.5" x14ac:dyDescent="0.25">
      <c r="A4784" s="124" t="s">
        <v>6378</v>
      </c>
      <c r="B4784" s="124" t="s">
        <v>16481</v>
      </c>
      <c r="C4784" s="124" t="s">
        <v>11142</v>
      </c>
      <c r="D4784" s="125" t="s">
        <v>1404</v>
      </c>
    </row>
    <row r="4785" spans="1:4" ht="13.5" x14ac:dyDescent="0.25">
      <c r="A4785" s="124" t="s">
        <v>6379</v>
      </c>
      <c r="B4785" s="124" t="s">
        <v>16482</v>
      </c>
      <c r="C4785" s="124" t="s">
        <v>11142</v>
      </c>
      <c r="D4785" s="125" t="s">
        <v>2724</v>
      </c>
    </row>
    <row r="4786" spans="1:4" ht="13.5" x14ac:dyDescent="0.25">
      <c r="A4786" s="124" t="s">
        <v>6381</v>
      </c>
      <c r="B4786" s="124" t="s">
        <v>16483</v>
      </c>
      <c r="C4786" s="124" t="s">
        <v>11142</v>
      </c>
      <c r="D4786" s="125" t="s">
        <v>2902</v>
      </c>
    </row>
    <row r="4787" spans="1:4" ht="13.5" x14ac:dyDescent="0.25">
      <c r="A4787" s="124" t="s">
        <v>6383</v>
      </c>
      <c r="B4787" s="124" t="s">
        <v>16484</v>
      </c>
      <c r="C4787" s="124" t="s">
        <v>11142</v>
      </c>
      <c r="D4787" s="125" t="s">
        <v>1678</v>
      </c>
    </row>
    <row r="4788" spans="1:4" ht="13.5" x14ac:dyDescent="0.25">
      <c r="A4788" s="124" t="s">
        <v>6385</v>
      </c>
      <c r="B4788" s="124" t="s">
        <v>16485</v>
      </c>
      <c r="C4788" s="124" t="s">
        <v>11142</v>
      </c>
      <c r="D4788" s="125" t="s">
        <v>2998</v>
      </c>
    </row>
    <row r="4789" spans="1:4" ht="13.5" x14ac:dyDescent="0.25">
      <c r="A4789" s="124" t="s">
        <v>6387</v>
      </c>
      <c r="B4789" s="124" t="s">
        <v>16486</v>
      </c>
      <c r="C4789" s="124" t="s">
        <v>11142</v>
      </c>
      <c r="D4789" s="125" t="s">
        <v>3111</v>
      </c>
    </row>
    <row r="4790" spans="1:4" ht="13.5" x14ac:dyDescent="0.25">
      <c r="A4790" s="124" t="s">
        <v>6388</v>
      </c>
      <c r="B4790" s="124" t="s">
        <v>16487</v>
      </c>
      <c r="C4790" s="124" t="s">
        <v>11142</v>
      </c>
      <c r="D4790" s="125" t="s">
        <v>7608</v>
      </c>
    </row>
    <row r="4791" spans="1:4" ht="13.5" x14ac:dyDescent="0.25">
      <c r="A4791" s="124" t="s">
        <v>6390</v>
      </c>
      <c r="B4791" s="124" t="s">
        <v>16488</v>
      </c>
      <c r="C4791" s="124" t="s">
        <v>11142</v>
      </c>
      <c r="D4791" s="125" t="s">
        <v>8493</v>
      </c>
    </row>
    <row r="4792" spans="1:4" ht="13.5" x14ac:dyDescent="0.25">
      <c r="A4792" s="124" t="s">
        <v>6392</v>
      </c>
      <c r="B4792" s="124" t="s">
        <v>16489</v>
      </c>
      <c r="C4792" s="124" t="s">
        <v>11142</v>
      </c>
      <c r="D4792" s="125" t="s">
        <v>4502</v>
      </c>
    </row>
    <row r="4793" spans="1:4" ht="13.5" x14ac:dyDescent="0.25">
      <c r="A4793" s="124" t="s">
        <v>6394</v>
      </c>
      <c r="B4793" s="124" t="s">
        <v>16490</v>
      </c>
      <c r="C4793" s="124" t="s">
        <v>11142</v>
      </c>
      <c r="D4793" s="125" t="s">
        <v>5668</v>
      </c>
    </row>
    <row r="4794" spans="1:4" ht="13.5" x14ac:dyDescent="0.25">
      <c r="A4794" s="124" t="s">
        <v>6395</v>
      </c>
      <c r="B4794" s="124" t="s">
        <v>16491</v>
      </c>
      <c r="C4794" s="124" t="s">
        <v>11142</v>
      </c>
      <c r="D4794" s="125" t="s">
        <v>9600</v>
      </c>
    </row>
    <row r="4795" spans="1:4" ht="13.5" x14ac:dyDescent="0.25">
      <c r="A4795" s="124" t="s">
        <v>6396</v>
      </c>
      <c r="B4795" s="124" t="s">
        <v>16492</v>
      </c>
      <c r="C4795" s="124" t="s">
        <v>11142</v>
      </c>
      <c r="D4795" s="125" t="s">
        <v>4334</v>
      </c>
    </row>
    <row r="4796" spans="1:4" ht="13.5" x14ac:dyDescent="0.25">
      <c r="A4796" s="124" t="s">
        <v>6398</v>
      </c>
      <c r="B4796" s="124" t="s">
        <v>16493</v>
      </c>
      <c r="C4796" s="124" t="s">
        <v>11142</v>
      </c>
      <c r="D4796" s="125" t="s">
        <v>2991</v>
      </c>
    </row>
    <row r="4797" spans="1:4" ht="13.5" x14ac:dyDescent="0.25">
      <c r="A4797" s="124" t="s">
        <v>6400</v>
      </c>
      <c r="B4797" s="124" t="s">
        <v>16494</v>
      </c>
      <c r="C4797" s="124" t="s">
        <v>11142</v>
      </c>
      <c r="D4797" s="125" t="s">
        <v>8336</v>
      </c>
    </row>
    <row r="4798" spans="1:4" ht="13.5" x14ac:dyDescent="0.25">
      <c r="A4798" s="124" t="s">
        <v>6401</v>
      </c>
      <c r="B4798" s="124" t="s">
        <v>16495</v>
      </c>
      <c r="C4798" s="124" t="s">
        <v>11142</v>
      </c>
      <c r="D4798" s="125" t="s">
        <v>8529</v>
      </c>
    </row>
    <row r="4799" spans="1:4" ht="13.5" x14ac:dyDescent="0.25">
      <c r="A4799" s="124" t="s">
        <v>6402</v>
      </c>
      <c r="B4799" s="124" t="s">
        <v>16496</v>
      </c>
      <c r="C4799" s="124" t="s">
        <v>11142</v>
      </c>
      <c r="D4799" s="125" t="s">
        <v>6384</v>
      </c>
    </row>
    <row r="4800" spans="1:4" ht="13.5" x14ac:dyDescent="0.25">
      <c r="A4800" s="124" t="s">
        <v>6403</v>
      </c>
      <c r="B4800" s="124" t="s">
        <v>16497</v>
      </c>
      <c r="C4800" s="124" t="s">
        <v>11142</v>
      </c>
      <c r="D4800" s="125" t="s">
        <v>8268</v>
      </c>
    </row>
    <row r="4801" spans="1:4" ht="13.5" x14ac:dyDescent="0.25">
      <c r="A4801" s="124" t="s">
        <v>6404</v>
      </c>
      <c r="B4801" s="124" t="s">
        <v>16498</v>
      </c>
      <c r="C4801" s="124" t="s">
        <v>11142</v>
      </c>
      <c r="D4801" s="125" t="s">
        <v>8568</v>
      </c>
    </row>
    <row r="4802" spans="1:4" ht="13.5" x14ac:dyDescent="0.25">
      <c r="A4802" s="124" t="s">
        <v>6406</v>
      </c>
      <c r="B4802" s="124" t="s">
        <v>16499</v>
      </c>
      <c r="C4802" s="124" t="s">
        <v>11142</v>
      </c>
      <c r="D4802" s="125" t="s">
        <v>13592</v>
      </c>
    </row>
    <row r="4803" spans="1:4" ht="13.5" x14ac:dyDescent="0.25">
      <c r="A4803" s="124" t="s">
        <v>6407</v>
      </c>
      <c r="B4803" s="124" t="s">
        <v>16500</v>
      </c>
      <c r="C4803" s="124" t="s">
        <v>11142</v>
      </c>
      <c r="D4803" s="125" t="s">
        <v>16501</v>
      </c>
    </row>
    <row r="4804" spans="1:4" ht="13.5" x14ac:dyDescent="0.25">
      <c r="A4804" s="124" t="s">
        <v>6409</v>
      </c>
      <c r="B4804" s="124" t="s">
        <v>16502</v>
      </c>
      <c r="C4804" s="124" t="s">
        <v>11142</v>
      </c>
      <c r="D4804" s="125" t="s">
        <v>16503</v>
      </c>
    </row>
    <row r="4805" spans="1:4" ht="13.5" x14ac:dyDescent="0.25">
      <c r="A4805" s="124" t="s">
        <v>6410</v>
      </c>
      <c r="B4805" s="124" t="s">
        <v>16504</v>
      </c>
      <c r="C4805" s="124" t="s">
        <v>11142</v>
      </c>
      <c r="D4805" s="125" t="s">
        <v>8495</v>
      </c>
    </row>
    <row r="4806" spans="1:4" ht="13.5" x14ac:dyDescent="0.25">
      <c r="A4806" s="124" t="s">
        <v>6412</v>
      </c>
      <c r="B4806" s="124" t="s">
        <v>16505</v>
      </c>
      <c r="C4806" s="124" t="s">
        <v>11142</v>
      </c>
      <c r="D4806" s="125" t="s">
        <v>6414</v>
      </c>
    </row>
    <row r="4807" spans="1:4" ht="13.5" x14ac:dyDescent="0.25">
      <c r="A4807" s="124" t="s">
        <v>6413</v>
      </c>
      <c r="B4807" s="124" t="s">
        <v>16506</v>
      </c>
      <c r="C4807" s="124" t="s">
        <v>11142</v>
      </c>
      <c r="D4807" s="125" t="s">
        <v>7754</v>
      </c>
    </row>
    <row r="4808" spans="1:4" ht="13.5" x14ac:dyDescent="0.25">
      <c r="A4808" s="124" t="s">
        <v>6415</v>
      </c>
      <c r="B4808" s="124" t="s">
        <v>16507</v>
      </c>
      <c r="C4808" s="124" t="s">
        <v>11142</v>
      </c>
      <c r="D4808" s="125" t="s">
        <v>3061</v>
      </c>
    </row>
    <row r="4809" spans="1:4" ht="13.5" x14ac:dyDescent="0.25">
      <c r="A4809" s="124" t="s">
        <v>6417</v>
      </c>
      <c r="B4809" s="124" t="s">
        <v>16508</v>
      </c>
      <c r="C4809" s="124" t="s">
        <v>11142</v>
      </c>
      <c r="D4809" s="125" t="s">
        <v>1422</v>
      </c>
    </row>
    <row r="4810" spans="1:4" ht="13.5" x14ac:dyDescent="0.25">
      <c r="A4810" s="124" t="s">
        <v>6419</v>
      </c>
      <c r="B4810" s="124" t="s">
        <v>16509</v>
      </c>
      <c r="C4810" s="124" t="s">
        <v>11142</v>
      </c>
      <c r="D4810" s="125" t="s">
        <v>16510</v>
      </c>
    </row>
    <row r="4811" spans="1:4" ht="13.5" x14ac:dyDescent="0.25">
      <c r="A4811" s="124" t="s">
        <v>6420</v>
      </c>
      <c r="B4811" s="124" t="s">
        <v>16511</v>
      </c>
      <c r="C4811" s="124" t="s">
        <v>11142</v>
      </c>
      <c r="D4811" s="125" t="s">
        <v>16512</v>
      </c>
    </row>
    <row r="4812" spans="1:4" ht="13.5" x14ac:dyDescent="0.25">
      <c r="A4812" s="124" t="s">
        <v>6421</v>
      </c>
      <c r="B4812" s="124" t="s">
        <v>16513</v>
      </c>
      <c r="C4812" s="124" t="s">
        <v>11142</v>
      </c>
      <c r="D4812" s="125" t="s">
        <v>7030</v>
      </c>
    </row>
    <row r="4813" spans="1:4" ht="13.5" x14ac:dyDescent="0.25">
      <c r="A4813" s="124" t="s">
        <v>6422</v>
      </c>
      <c r="B4813" s="124" t="s">
        <v>16514</v>
      </c>
      <c r="C4813" s="124" t="s">
        <v>11142</v>
      </c>
      <c r="D4813" s="125" t="s">
        <v>9024</v>
      </c>
    </row>
    <row r="4814" spans="1:4" ht="13.5" x14ac:dyDescent="0.25">
      <c r="A4814" s="124" t="s">
        <v>6424</v>
      </c>
      <c r="B4814" s="124" t="s">
        <v>16515</v>
      </c>
      <c r="C4814" s="124" t="s">
        <v>11142</v>
      </c>
      <c r="D4814" s="125" t="s">
        <v>970</v>
      </c>
    </row>
    <row r="4815" spans="1:4" ht="13.5" x14ac:dyDescent="0.25">
      <c r="A4815" s="124" t="s">
        <v>6426</v>
      </c>
      <c r="B4815" s="124" t="s">
        <v>16516</v>
      </c>
      <c r="C4815" s="124" t="s">
        <v>11142</v>
      </c>
      <c r="D4815" s="125" t="s">
        <v>5591</v>
      </c>
    </row>
    <row r="4816" spans="1:4" ht="13.5" x14ac:dyDescent="0.25">
      <c r="A4816" s="124" t="s">
        <v>6428</v>
      </c>
      <c r="B4816" s="124" t="s">
        <v>16517</v>
      </c>
      <c r="C4816" s="124" t="s">
        <v>11142</v>
      </c>
      <c r="D4816" s="125" t="s">
        <v>2644</v>
      </c>
    </row>
    <row r="4817" spans="1:4" ht="13.5" x14ac:dyDescent="0.25">
      <c r="A4817" s="124" t="s">
        <v>6429</v>
      </c>
      <c r="B4817" s="124" t="s">
        <v>16518</v>
      </c>
      <c r="C4817" s="124" t="s">
        <v>11142</v>
      </c>
      <c r="D4817" s="125" t="s">
        <v>16519</v>
      </c>
    </row>
    <row r="4818" spans="1:4" ht="13.5" x14ac:dyDescent="0.25">
      <c r="A4818" s="124" t="s">
        <v>6431</v>
      </c>
      <c r="B4818" s="124" t="s">
        <v>16520</v>
      </c>
      <c r="C4818" s="124" t="s">
        <v>11142</v>
      </c>
      <c r="D4818" s="125" t="s">
        <v>16521</v>
      </c>
    </row>
    <row r="4819" spans="1:4" ht="13.5" x14ac:dyDescent="0.25">
      <c r="A4819" s="124" t="s">
        <v>6433</v>
      </c>
      <c r="B4819" s="124" t="s">
        <v>16522</v>
      </c>
      <c r="C4819" s="124" t="s">
        <v>11142</v>
      </c>
      <c r="D4819" s="125" t="s">
        <v>16523</v>
      </c>
    </row>
    <row r="4820" spans="1:4" ht="13.5" x14ac:dyDescent="0.25">
      <c r="A4820" s="124" t="s">
        <v>6434</v>
      </c>
      <c r="B4820" s="124" t="s">
        <v>16524</v>
      </c>
      <c r="C4820" s="124" t="s">
        <v>11142</v>
      </c>
      <c r="D4820" s="125" t="s">
        <v>16525</v>
      </c>
    </row>
    <row r="4821" spans="1:4" ht="13.5" x14ac:dyDescent="0.25">
      <c r="A4821" s="124" t="s">
        <v>6435</v>
      </c>
      <c r="B4821" s="124" t="s">
        <v>16526</v>
      </c>
      <c r="C4821" s="124" t="s">
        <v>11142</v>
      </c>
      <c r="D4821" s="125" t="s">
        <v>16527</v>
      </c>
    </row>
    <row r="4822" spans="1:4" ht="13.5" x14ac:dyDescent="0.25">
      <c r="A4822" s="124" t="s">
        <v>6436</v>
      </c>
      <c r="B4822" s="124" t="s">
        <v>16528</v>
      </c>
      <c r="C4822" s="124" t="s">
        <v>9617</v>
      </c>
      <c r="D4822" s="125" t="s">
        <v>16529</v>
      </c>
    </row>
    <row r="4823" spans="1:4" ht="13.5" x14ac:dyDescent="0.25">
      <c r="A4823" s="124" t="s">
        <v>6437</v>
      </c>
      <c r="B4823" s="124" t="s">
        <v>16530</v>
      </c>
      <c r="C4823" s="124" t="s">
        <v>11142</v>
      </c>
      <c r="D4823" s="125" t="s">
        <v>3501</v>
      </c>
    </row>
    <row r="4824" spans="1:4" ht="13.5" x14ac:dyDescent="0.25">
      <c r="A4824" s="124" t="s">
        <v>6438</v>
      </c>
      <c r="B4824" s="124" t="s">
        <v>16531</v>
      </c>
      <c r="C4824" s="124" t="s">
        <v>11142</v>
      </c>
      <c r="D4824" s="125" t="s">
        <v>4847</v>
      </c>
    </row>
    <row r="4825" spans="1:4" ht="13.5" x14ac:dyDescent="0.25">
      <c r="A4825" s="124" t="s">
        <v>6440</v>
      </c>
      <c r="B4825" s="124" t="s">
        <v>16532</v>
      </c>
      <c r="C4825" s="124" t="s">
        <v>11142</v>
      </c>
      <c r="D4825" s="125" t="s">
        <v>1401</v>
      </c>
    </row>
    <row r="4826" spans="1:4" ht="13.5" x14ac:dyDescent="0.25">
      <c r="A4826" s="124" t="s">
        <v>6441</v>
      </c>
      <c r="B4826" s="124" t="s">
        <v>16533</v>
      </c>
      <c r="C4826" s="124" t="s">
        <v>11142</v>
      </c>
      <c r="D4826" s="125" t="s">
        <v>6405</v>
      </c>
    </row>
    <row r="4827" spans="1:4" ht="13.5" x14ac:dyDescent="0.25">
      <c r="A4827" s="124" t="s">
        <v>6443</v>
      </c>
      <c r="B4827" s="124" t="s">
        <v>16534</v>
      </c>
      <c r="C4827" s="124" t="s">
        <v>11142</v>
      </c>
      <c r="D4827" s="125" t="s">
        <v>5019</v>
      </c>
    </row>
    <row r="4828" spans="1:4" ht="13.5" x14ac:dyDescent="0.25">
      <c r="A4828" s="124" t="s">
        <v>6444</v>
      </c>
      <c r="B4828" s="124" t="s">
        <v>16535</v>
      </c>
      <c r="C4828" s="124" t="s">
        <v>11142</v>
      </c>
      <c r="D4828" s="125" t="s">
        <v>8943</v>
      </c>
    </row>
    <row r="4829" spans="1:4" ht="13.5" x14ac:dyDescent="0.25">
      <c r="A4829" s="124" t="s">
        <v>6446</v>
      </c>
      <c r="B4829" s="124" t="s">
        <v>16536</v>
      </c>
      <c r="C4829" s="124" t="s">
        <v>11142</v>
      </c>
      <c r="D4829" s="125" t="s">
        <v>13592</v>
      </c>
    </row>
    <row r="4830" spans="1:4" ht="13.5" x14ac:dyDescent="0.25">
      <c r="A4830" s="124" t="s">
        <v>6448</v>
      </c>
      <c r="B4830" s="124" t="s">
        <v>16537</v>
      </c>
      <c r="C4830" s="124" t="s">
        <v>11142</v>
      </c>
      <c r="D4830" s="125" t="s">
        <v>16538</v>
      </c>
    </row>
    <row r="4831" spans="1:4" ht="13.5" x14ac:dyDescent="0.25">
      <c r="A4831" s="124" t="s">
        <v>6449</v>
      </c>
      <c r="B4831" s="124" t="s">
        <v>16539</v>
      </c>
      <c r="C4831" s="124" t="s">
        <v>11142</v>
      </c>
      <c r="D4831" s="125" t="s">
        <v>16540</v>
      </c>
    </row>
    <row r="4832" spans="1:4" ht="13.5" x14ac:dyDescent="0.25">
      <c r="A4832" s="124" t="s">
        <v>6450</v>
      </c>
      <c r="B4832" s="124" t="s">
        <v>16541</v>
      </c>
      <c r="C4832" s="124" t="s">
        <v>11142</v>
      </c>
      <c r="D4832" s="125" t="s">
        <v>3520</v>
      </c>
    </row>
    <row r="4833" spans="1:4" ht="13.5" x14ac:dyDescent="0.25">
      <c r="A4833" s="124" t="s">
        <v>6452</v>
      </c>
      <c r="B4833" s="124" t="s">
        <v>16542</v>
      </c>
      <c r="C4833" s="124" t="s">
        <v>11142</v>
      </c>
      <c r="D4833" s="125" t="s">
        <v>1426</v>
      </c>
    </row>
    <row r="4834" spans="1:4" ht="13.5" x14ac:dyDescent="0.25">
      <c r="A4834" s="124" t="s">
        <v>6453</v>
      </c>
      <c r="B4834" s="124" t="s">
        <v>16543</v>
      </c>
      <c r="C4834" s="124" t="s">
        <v>11142</v>
      </c>
      <c r="D4834" s="125" t="s">
        <v>494</v>
      </c>
    </row>
    <row r="4835" spans="1:4" ht="13.5" x14ac:dyDescent="0.25">
      <c r="A4835" s="124" t="s">
        <v>6454</v>
      </c>
      <c r="B4835" s="124" t="s">
        <v>16544</v>
      </c>
      <c r="C4835" s="124" t="s">
        <v>11142</v>
      </c>
      <c r="D4835" s="125" t="s">
        <v>2983</v>
      </c>
    </row>
    <row r="4836" spans="1:4" ht="13.5" x14ac:dyDescent="0.25">
      <c r="A4836" s="124" t="s">
        <v>6456</v>
      </c>
      <c r="B4836" s="124" t="s">
        <v>16545</v>
      </c>
      <c r="C4836" s="124" t="s">
        <v>11142</v>
      </c>
      <c r="D4836" s="125" t="s">
        <v>4556</v>
      </c>
    </row>
    <row r="4837" spans="1:4" ht="13.5" x14ac:dyDescent="0.25">
      <c r="A4837" s="124" t="s">
        <v>6457</v>
      </c>
      <c r="B4837" s="124" t="s">
        <v>16546</v>
      </c>
      <c r="C4837" s="124" t="s">
        <v>11142</v>
      </c>
      <c r="D4837" s="125" t="s">
        <v>1422</v>
      </c>
    </row>
    <row r="4838" spans="1:4" ht="13.5" x14ac:dyDescent="0.25">
      <c r="A4838" s="124" t="s">
        <v>6458</v>
      </c>
      <c r="B4838" s="124" t="s">
        <v>16547</v>
      </c>
      <c r="C4838" s="124" t="s">
        <v>11142</v>
      </c>
      <c r="D4838" s="125" t="s">
        <v>368</v>
      </c>
    </row>
    <row r="4839" spans="1:4" ht="13.5" x14ac:dyDescent="0.25">
      <c r="A4839" s="124" t="s">
        <v>6460</v>
      </c>
      <c r="B4839" s="124" t="s">
        <v>16548</v>
      </c>
      <c r="C4839" s="124" t="s">
        <v>11142</v>
      </c>
      <c r="D4839" s="125" t="s">
        <v>3485</v>
      </c>
    </row>
    <row r="4840" spans="1:4" ht="13.5" x14ac:dyDescent="0.25">
      <c r="A4840" s="124" t="s">
        <v>6461</v>
      </c>
      <c r="B4840" s="124" t="s">
        <v>16549</v>
      </c>
      <c r="C4840" s="124" t="s">
        <v>11142</v>
      </c>
      <c r="D4840" s="125" t="s">
        <v>3934</v>
      </c>
    </row>
    <row r="4841" spans="1:4" ht="13.5" x14ac:dyDescent="0.25">
      <c r="A4841" s="124" t="s">
        <v>6462</v>
      </c>
      <c r="B4841" s="124" t="s">
        <v>16550</v>
      </c>
      <c r="C4841" s="124" t="s">
        <v>11142</v>
      </c>
      <c r="D4841" s="125" t="s">
        <v>1770</v>
      </c>
    </row>
    <row r="4842" spans="1:4" ht="13.5" x14ac:dyDescent="0.25">
      <c r="A4842" s="124" t="s">
        <v>6464</v>
      </c>
      <c r="B4842" s="124" t="s">
        <v>16551</v>
      </c>
      <c r="C4842" s="124" t="s">
        <v>11142</v>
      </c>
      <c r="D4842" s="125" t="s">
        <v>780</v>
      </c>
    </row>
    <row r="4843" spans="1:4" ht="13.5" x14ac:dyDescent="0.25">
      <c r="A4843" s="124" t="s">
        <v>6466</v>
      </c>
      <c r="B4843" s="124" t="s">
        <v>16552</v>
      </c>
      <c r="C4843" s="124" t="s">
        <v>11142</v>
      </c>
      <c r="D4843" s="125" t="s">
        <v>5654</v>
      </c>
    </row>
    <row r="4844" spans="1:4" ht="13.5" x14ac:dyDescent="0.25">
      <c r="A4844" s="124" t="s">
        <v>6467</v>
      </c>
      <c r="B4844" s="124" t="s">
        <v>16553</v>
      </c>
      <c r="C4844" s="124" t="s">
        <v>11142</v>
      </c>
      <c r="D4844" s="125" t="s">
        <v>8466</v>
      </c>
    </row>
    <row r="4845" spans="1:4" ht="13.5" x14ac:dyDescent="0.25">
      <c r="A4845" s="124" t="s">
        <v>6468</v>
      </c>
      <c r="B4845" s="124" t="s">
        <v>16554</v>
      </c>
      <c r="C4845" s="124" t="s">
        <v>11142</v>
      </c>
      <c r="D4845" s="125" t="s">
        <v>8656</v>
      </c>
    </row>
    <row r="4846" spans="1:4" ht="13.5" x14ac:dyDescent="0.25">
      <c r="A4846" s="124" t="s">
        <v>6469</v>
      </c>
      <c r="B4846" s="124" t="s">
        <v>16555</v>
      </c>
      <c r="C4846" s="124" t="s">
        <v>11142</v>
      </c>
      <c r="D4846" s="125" t="s">
        <v>1433</v>
      </c>
    </row>
    <row r="4847" spans="1:4" ht="13.5" x14ac:dyDescent="0.25">
      <c r="A4847" s="124" t="s">
        <v>6470</v>
      </c>
      <c r="B4847" s="124" t="s">
        <v>16556</v>
      </c>
      <c r="C4847" s="124" t="s">
        <v>11142</v>
      </c>
      <c r="D4847" s="125" t="s">
        <v>3454</v>
      </c>
    </row>
    <row r="4848" spans="1:4" ht="13.5" x14ac:dyDescent="0.25">
      <c r="A4848" s="124" t="s">
        <v>6472</v>
      </c>
      <c r="B4848" s="124" t="s">
        <v>16557</v>
      </c>
      <c r="C4848" s="124" t="s">
        <v>11142</v>
      </c>
      <c r="D4848" s="125" t="s">
        <v>4218</v>
      </c>
    </row>
    <row r="4849" spans="1:4" ht="13.5" x14ac:dyDescent="0.25">
      <c r="A4849" s="124" t="s">
        <v>6473</v>
      </c>
      <c r="B4849" s="124" t="s">
        <v>16558</v>
      </c>
      <c r="C4849" s="124" t="s">
        <v>11142</v>
      </c>
      <c r="D4849" s="125" t="s">
        <v>8434</v>
      </c>
    </row>
    <row r="4850" spans="1:4" ht="13.5" x14ac:dyDescent="0.25">
      <c r="A4850" s="124" t="s">
        <v>6475</v>
      </c>
      <c r="B4850" s="124" t="s">
        <v>16559</v>
      </c>
      <c r="C4850" s="124" t="s">
        <v>11142</v>
      </c>
      <c r="D4850" s="125" t="s">
        <v>1458</v>
      </c>
    </row>
    <row r="4851" spans="1:4" ht="13.5" x14ac:dyDescent="0.25">
      <c r="A4851" s="124" t="s">
        <v>6476</v>
      </c>
      <c r="B4851" s="124" t="s">
        <v>16560</v>
      </c>
      <c r="C4851" s="124" t="s">
        <v>11142</v>
      </c>
      <c r="D4851" s="125" t="s">
        <v>3046</v>
      </c>
    </row>
    <row r="4852" spans="1:4" ht="13.5" x14ac:dyDescent="0.25">
      <c r="A4852" s="124" t="s">
        <v>6477</v>
      </c>
      <c r="B4852" s="124" t="s">
        <v>16561</v>
      </c>
      <c r="C4852" s="124" t="s">
        <v>11142</v>
      </c>
      <c r="D4852" s="125" t="s">
        <v>1020</v>
      </c>
    </row>
    <row r="4853" spans="1:4" ht="13.5" x14ac:dyDescent="0.25">
      <c r="A4853" s="124" t="s">
        <v>6478</v>
      </c>
      <c r="B4853" s="124" t="s">
        <v>16562</v>
      </c>
      <c r="C4853" s="124" t="s">
        <v>11142</v>
      </c>
      <c r="D4853" s="125" t="s">
        <v>1690</v>
      </c>
    </row>
    <row r="4854" spans="1:4" ht="13.5" x14ac:dyDescent="0.25">
      <c r="A4854" s="124" t="s">
        <v>6479</v>
      </c>
      <c r="B4854" s="124" t="s">
        <v>16563</v>
      </c>
      <c r="C4854" s="124" t="s">
        <v>11142</v>
      </c>
      <c r="D4854" s="125" t="s">
        <v>7870</v>
      </c>
    </row>
    <row r="4855" spans="1:4" ht="13.5" x14ac:dyDescent="0.25">
      <c r="A4855" s="124" t="s">
        <v>6480</v>
      </c>
      <c r="B4855" s="124" t="s">
        <v>16564</v>
      </c>
      <c r="C4855" s="124" t="s">
        <v>11142</v>
      </c>
      <c r="D4855" s="125" t="s">
        <v>11725</v>
      </c>
    </row>
    <row r="4856" spans="1:4" ht="13.5" x14ac:dyDescent="0.25">
      <c r="A4856" s="124" t="s">
        <v>6481</v>
      </c>
      <c r="B4856" s="124" t="s">
        <v>16565</v>
      </c>
      <c r="C4856" s="124" t="s">
        <v>11142</v>
      </c>
      <c r="D4856" s="125" t="s">
        <v>920</v>
      </c>
    </row>
    <row r="4857" spans="1:4" ht="13.5" x14ac:dyDescent="0.25">
      <c r="A4857" s="124" t="s">
        <v>6483</v>
      </c>
      <c r="B4857" s="124" t="s">
        <v>16566</v>
      </c>
      <c r="C4857" s="124" t="s">
        <v>11142</v>
      </c>
      <c r="D4857" s="125" t="s">
        <v>8598</v>
      </c>
    </row>
    <row r="4858" spans="1:4" ht="13.5" x14ac:dyDescent="0.25">
      <c r="A4858" s="124" t="s">
        <v>6484</v>
      </c>
      <c r="B4858" s="124" t="s">
        <v>16567</v>
      </c>
      <c r="C4858" s="124" t="s">
        <v>11142</v>
      </c>
      <c r="D4858" s="125" t="s">
        <v>4330</v>
      </c>
    </row>
    <row r="4859" spans="1:4" ht="13.5" x14ac:dyDescent="0.25">
      <c r="A4859" s="124" t="s">
        <v>6486</v>
      </c>
      <c r="B4859" s="124" t="s">
        <v>16568</v>
      </c>
      <c r="C4859" s="124" t="s">
        <v>11142</v>
      </c>
      <c r="D4859" s="125" t="s">
        <v>12606</v>
      </c>
    </row>
    <row r="4860" spans="1:4" ht="13.5" x14ac:dyDescent="0.25">
      <c r="A4860" s="124" t="s">
        <v>6488</v>
      </c>
      <c r="B4860" s="124" t="s">
        <v>16569</v>
      </c>
      <c r="C4860" s="124" t="s">
        <v>11142</v>
      </c>
      <c r="D4860" s="125" t="s">
        <v>15590</v>
      </c>
    </row>
    <row r="4861" spans="1:4" ht="13.5" x14ac:dyDescent="0.25">
      <c r="A4861" s="124" t="s">
        <v>6489</v>
      </c>
      <c r="B4861" s="124" t="s">
        <v>16570</v>
      </c>
      <c r="C4861" s="124" t="s">
        <v>11142</v>
      </c>
      <c r="D4861" s="125" t="s">
        <v>5319</v>
      </c>
    </row>
    <row r="4862" spans="1:4" ht="13.5" x14ac:dyDescent="0.25">
      <c r="A4862" s="124" t="s">
        <v>6491</v>
      </c>
      <c r="B4862" s="124" t="s">
        <v>16571</v>
      </c>
      <c r="C4862" s="124" t="s">
        <v>11142</v>
      </c>
      <c r="D4862" s="125" t="s">
        <v>2650</v>
      </c>
    </row>
    <row r="4863" spans="1:4" ht="13.5" x14ac:dyDescent="0.25">
      <c r="A4863" s="124" t="s">
        <v>6492</v>
      </c>
      <c r="B4863" s="124" t="s">
        <v>16572</v>
      </c>
      <c r="C4863" s="124" t="s">
        <v>11142</v>
      </c>
      <c r="D4863" s="125" t="s">
        <v>4799</v>
      </c>
    </row>
    <row r="4864" spans="1:4" ht="13.5" x14ac:dyDescent="0.25">
      <c r="A4864" s="124" t="s">
        <v>6493</v>
      </c>
      <c r="B4864" s="124" t="s">
        <v>16573</v>
      </c>
      <c r="C4864" s="124" t="s">
        <v>11142</v>
      </c>
      <c r="D4864" s="125" t="s">
        <v>8417</v>
      </c>
    </row>
    <row r="4865" spans="1:4" ht="13.5" x14ac:dyDescent="0.25">
      <c r="A4865" s="124" t="s">
        <v>6494</v>
      </c>
      <c r="B4865" s="124" t="s">
        <v>16574</v>
      </c>
      <c r="C4865" s="124" t="s">
        <v>11142</v>
      </c>
      <c r="D4865" s="125" t="s">
        <v>14573</v>
      </c>
    </row>
    <row r="4866" spans="1:4" ht="13.5" x14ac:dyDescent="0.25">
      <c r="A4866" s="124" t="s">
        <v>6495</v>
      </c>
      <c r="B4866" s="124" t="s">
        <v>16575</v>
      </c>
      <c r="C4866" s="124" t="s">
        <v>11142</v>
      </c>
      <c r="D4866" s="125" t="s">
        <v>16576</v>
      </c>
    </row>
    <row r="4867" spans="1:4" ht="13.5" x14ac:dyDescent="0.25">
      <c r="A4867" s="124" t="s">
        <v>6496</v>
      </c>
      <c r="B4867" s="124" t="s">
        <v>16577</v>
      </c>
      <c r="C4867" s="124" t="s">
        <v>11142</v>
      </c>
      <c r="D4867" s="125" t="s">
        <v>16578</v>
      </c>
    </row>
    <row r="4868" spans="1:4" ht="13.5" x14ac:dyDescent="0.25">
      <c r="A4868" s="124" t="s">
        <v>6498</v>
      </c>
      <c r="B4868" s="124" t="s">
        <v>16579</v>
      </c>
      <c r="C4868" s="124" t="s">
        <v>11142</v>
      </c>
      <c r="D4868" s="125" t="s">
        <v>16580</v>
      </c>
    </row>
    <row r="4869" spans="1:4" ht="13.5" x14ac:dyDescent="0.25">
      <c r="A4869" s="124" t="s">
        <v>6499</v>
      </c>
      <c r="B4869" s="124" t="s">
        <v>16581</v>
      </c>
      <c r="C4869" s="124" t="s">
        <v>11142</v>
      </c>
      <c r="D4869" s="125" t="s">
        <v>16582</v>
      </c>
    </row>
    <row r="4870" spans="1:4" ht="13.5" x14ac:dyDescent="0.25">
      <c r="A4870" s="124" t="s">
        <v>6500</v>
      </c>
      <c r="B4870" s="124" t="s">
        <v>16583</v>
      </c>
      <c r="C4870" s="124" t="s">
        <v>11142</v>
      </c>
      <c r="D4870" s="125" t="s">
        <v>16584</v>
      </c>
    </row>
    <row r="4871" spans="1:4" ht="13.5" x14ac:dyDescent="0.25">
      <c r="A4871" s="124" t="s">
        <v>6501</v>
      </c>
      <c r="B4871" s="124" t="s">
        <v>16585</v>
      </c>
      <c r="C4871" s="124" t="s">
        <v>11142</v>
      </c>
      <c r="D4871" s="125" t="s">
        <v>11907</v>
      </c>
    </row>
    <row r="4872" spans="1:4" ht="13.5" x14ac:dyDescent="0.25">
      <c r="A4872" s="124" t="s">
        <v>6502</v>
      </c>
      <c r="B4872" s="124" t="s">
        <v>16586</v>
      </c>
      <c r="C4872" s="124" t="s">
        <v>11142</v>
      </c>
      <c r="D4872" s="125" t="s">
        <v>2863</v>
      </c>
    </row>
    <row r="4873" spans="1:4" ht="13.5" x14ac:dyDescent="0.25">
      <c r="A4873" s="124" t="s">
        <v>6503</v>
      </c>
      <c r="B4873" s="124" t="s">
        <v>16587</v>
      </c>
      <c r="C4873" s="124" t="s">
        <v>11142</v>
      </c>
      <c r="D4873" s="125" t="s">
        <v>16588</v>
      </c>
    </row>
    <row r="4874" spans="1:4" ht="13.5" x14ac:dyDescent="0.25">
      <c r="A4874" s="124" t="s">
        <v>6504</v>
      </c>
      <c r="B4874" s="124" t="s">
        <v>16589</v>
      </c>
      <c r="C4874" s="124" t="s">
        <v>11142</v>
      </c>
      <c r="D4874" s="125" t="s">
        <v>8580</v>
      </c>
    </row>
    <row r="4875" spans="1:4" ht="13.5" x14ac:dyDescent="0.25">
      <c r="A4875" s="124" t="s">
        <v>6506</v>
      </c>
      <c r="B4875" s="124" t="s">
        <v>16590</v>
      </c>
      <c r="C4875" s="124" t="s">
        <v>11142</v>
      </c>
      <c r="D4875" s="125" t="s">
        <v>13659</v>
      </c>
    </row>
    <row r="4876" spans="1:4" ht="13.5" x14ac:dyDescent="0.25">
      <c r="A4876" s="124" t="s">
        <v>6507</v>
      </c>
      <c r="B4876" s="124" t="s">
        <v>16591</v>
      </c>
      <c r="C4876" s="124" t="s">
        <v>11142</v>
      </c>
      <c r="D4876" s="125" t="s">
        <v>200</v>
      </c>
    </row>
    <row r="4877" spans="1:4" ht="13.5" x14ac:dyDescent="0.25">
      <c r="A4877" s="124" t="s">
        <v>6508</v>
      </c>
      <c r="B4877" s="124" t="s">
        <v>16592</v>
      </c>
      <c r="C4877" s="124" t="s">
        <v>11142</v>
      </c>
      <c r="D4877" s="125" t="s">
        <v>16593</v>
      </c>
    </row>
    <row r="4878" spans="1:4" ht="13.5" x14ac:dyDescent="0.25">
      <c r="A4878" s="124" t="s">
        <v>6509</v>
      </c>
      <c r="B4878" s="124" t="s">
        <v>16594</v>
      </c>
      <c r="C4878" s="124" t="s">
        <v>11142</v>
      </c>
      <c r="D4878" s="125" t="s">
        <v>16595</v>
      </c>
    </row>
    <row r="4879" spans="1:4" ht="13.5" x14ac:dyDescent="0.25">
      <c r="A4879" s="124" t="s">
        <v>6510</v>
      </c>
      <c r="B4879" s="124" t="s">
        <v>16596</v>
      </c>
      <c r="C4879" s="124" t="s">
        <v>11142</v>
      </c>
      <c r="D4879" s="125" t="s">
        <v>501</v>
      </c>
    </row>
    <row r="4880" spans="1:4" ht="13.5" x14ac:dyDescent="0.25">
      <c r="A4880" s="124" t="s">
        <v>6511</v>
      </c>
      <c r="B4880" s="124" t="s">
        <v>16597</v>
      </c>
      <c r="C4880" s="124" t="s">
        <v>11142</v>
      </c>
      <c r="D4880" s="125" t="s">
        <v>14186</v>
      </c>
    </row>
    <row r="4881" spans="1:4" ht="13.5" x14ac:dyDescent="0.25">
      <c r="A4881" s="124" t="s">
        <v>6512</v>
      </c>
      <c r="B4881" s="124" t="s">
        <v>16598</v>
      </c>
      <c r="C4881" s="124" t="s">
        <v>11142</v>
      </c>
      <c r="D4881" s="125" t="s">
        <v>5348</v>
      </c>
    </row>
    <row r="4882" spans="1:4" ht="13.5" x14ac:dyDescent="0.25">
      <c r="A4882" s="124" t="s">
        <v>6513</v>
      </c>
      <c r="B4882" s="124" t="s">
        <v>16599</v>
      </c>
      <c r="C4882" s="124" t="s">
        <v>11142</v>
      </c>
      <c r="D4882" s="125" t="s">
        <v>8490</v>
      </c>
    </row>
    <row r="4883" spans="1:4" ht="13.5" x14ac:dyDescent="0.25">
      <c r="A4883" s="124" t="s">
        <v>6515</v>
      </c>
      <c r="B4883" s="124" t="s">
        <v>16600</v>
      </c>
      <c r="C4883" s="124" t="s">
        <v>11142</v>
      </c>
      <c r="D4883" s="125" t="s">
        <v>808</v>
      </c>
    </row>
    <row r="4884" spans="1:4" ht="13.5" x14ac:dyDescent="0.25">
      <c r="A4884" s="124" t="s">
        <v>6517</v>
      </c>
      <c r="B4884" s="124" t="s">
        <v>16601</v>
      </c>
      <c r="C4884" s="124" t="s">
        <v>11142</v>
      </c>
      <c r="D4884" s="125" t="s">
        <v>16602</v>
      </c>
    </row>
    <row r="4885" spans="1:4" ht="13.5" x14ac:dyDescent="0.25">
      <c r="A4885" s="124" t="s">
        <v>6519</v>
      </c>
      <c r="B4885" s="124" t="s">
        <v>16603</v>
      </c>
      <c r="C4885" s="124" t="s">
        <v>11142</v>
      </c>
      <c r="D4885" s="125" t="s">
        <v>3545</v>
      </c>
    </row>
    <row r="4886" spans="1:4" ht="13.5" x14ac:dyDescent="0.25">
      <c r="A4886" s="124" t="s">
        <v>6521</v>
      </c>
      <c r="B4886" s="124" t="s">
        <v>16604</v>
      </c>
      <c r="C4886" s="124" t="s">
        <v>11142</v>
      </c>
      <c r="D4886" s="125" t="s">
        <v>9183</v>
      </c>
    </row>
    <row r="4887" spans="1:4" ht="13.5" x14ac:dyDescent="0.25">
      <c r="A4887" s="124" t="s">
        <v>6522</v>
      </c>
      <c r="B4887" s="124" t="s">
        <v>16605</v>
      </c>
      <c r="C4887" s="124" t="s">
        <v>11142</v>
      </c>
      <c r="D4887" s="125" t="s">
        <v>13505</v>
      </c>
    </row>
    <row r="4888" spans="1:4" ht="13.5" x14ac:dyDescent="0.25">
      <c r="A4888" s="124" t="s">
        <v>6523</v>
      </c>
      <c r="B4888" s="124" t="s">
        <v>16606</v>
      </c>
      <c r="C4888" s="124" t="s">
        <v>11142</v>
      </c>
      <c r="D4888" s="125" t="s">
        <v>3571</v>
      </c>
    </row>
    <row r="4889" spans="1:4" ht="13.5" x14ac:dyDescent="0.25">
      <c r="A4889" s="124" t="s">
        <v>6524</v>
      </c>
      <c r="B4889" s="124" t="s">
        <v>16607</v>
      </c>
      <c r="C4889" s="124" t="s">
        <v>11142</v>
      </c>
      <c r="D4889" s="125" t="s">
        <v>3411</v>
      </c>
    </row>
    <row r="4890" spans="1:4" ht="13.5" x14ac:dyDescent="0.25">
      <c r="A4890" s="124" t="s">
        <v>6526</v>
      </c>
      <c r="B4890" s="124" t="s">
        <v>16608</v>
      </c>
      <c r="C4890" s="124" t="s">
        <v>11142</v>
      </c>
      <c r="D4890" s="125" t="s">
        <v>286</v>
      </c>
    </row>
    <row r="4891" spans="1:4" ht="13.5" x14ac:dyDescent="0.25">
      <c r="A4891" s="124" t="s">
        <v>6527</v>
      </c>
      <c r="B4891" s="124" t="s">
        <v>16609</v>
      </c>
      <c r="C4891" s="124" t="s">
        <v>11142</v>
      </c>
      <c r="D4891" s="125" t="s">
        <v>14063</v>
      </c>
    </row>
    <row r="4892" spans="1:4" ht="13.5" x14ac:dyDescent="0.25">
      <c r="A4892" s="124" t="s">
        <v>6529</v>
      </c>
      <c r="B4892" s="124" t="s">
        <v>16610</v>
      </c>
      <c r="C4892" s="124" t="s">
        <v>11142</v>
      </c>
      <c r="D4892" s="125" t="s">
        <v>995</v>
      </c>
    </row>
    <row r="4893" spans="1:4" ht="13.5" x14ac:dyDescent="0.25">
      <c r="A4893" s="124" t="s">
        <v>6531</v>
      </c>
      <c r="B4893" s="124" t="s">
        <v>16611</v>
      </c>
      <c r="C4893" s="124" t="s">
        <v>11142</v>
      </c>
      <c r="D4893" s="125" t="s">
        <v>4400</v>
      </c>
    </row>
    <row r="4894" spans="1:4" ht="13.5" x14ac:dyDescent="0.25">
      <c r="A4894" s="124" t="s">
        <v>6532</v>
      </c>
      <c r="B4894" s="124" t="s">
        <v>16612</v>
      </c>
      <c r="C4894" s="124" t="s">
        <v>11142</v>
      </c>
      <c r="D4894" s="125" t="s">
        <v>1805</v>
      </c>
    </row>
    <row r="4895" spans="1:4" ht="13.5" x14ac:dyDescent="0.25">
      <c r="A4895" s="124" t="s">
        <v>6533</v>
      </c>
      <c r="B4895" s="124" t="s">
        <v>16613</v>
      </c>
      <c r="C4895" s="124" t="s">
        <v>11142</v>
      </c>
      <c r="D4895" s="125" t="s">
        <v>6268</v>
      </c>
    </row>
    <row r="4896" spans="1:4" ht="13.5" x14ac:dyDescent="0.25">
      <c r="A4896" s="124" t="s">
        <v>6534</v>
      </c>
      <c r="B4896" s="124" t="s">
        <v>16614</v>
      </c>
      <c r="C4896" s="124" t="s">
        <v>11142</v>
      </c>
      <c r="D4896" s="125" t="s">
        <v>4105</v>
      </c>
    </row>
    <row r="4897" spans="1:4" ht="13.5" x14ac:dyDescent="0.25">
      <c r="A4897" s="124" t="s">
        <v>6535</v>
      </c>
      <c r="B4897" s="124" t="s">
        <v>16615</v>
      </c>
      <c r="C4897" s="124" t="s">
        <v>11142</v>
      </c>
      <c r="D4897" s="125" t="s">
        <v>4543</v>
      </c>
    </row>
    <row r="4898" spans="1:4" ht="13.5" x14ac:dyDescent="0.25">
      <c r="A4898" s="124" t="s">
        <v>6537</v>
      </c>
      <c r="B4898" s="124" t="s">
        <v>16616</v>
      </c>
      <c r="C4898" s="124" t="s">
        <v>11142</v>
      </c>
      <c r="D4898" s="125" t="s">
        <v>8095</v>
      </c>
    </row>
    <row r="4899" spans="1:4" ht="13.5" x14ac:dyDescent="0.25">
      <c r="A4899" s="124" t="s">
        <v>6538</v>
      </c>
      <c r="B4899" s="124" t="s">
        <v>16617</v>
      </c>
      <c r="C4899" s="124" t="s">
        <v>11142</v>
      </c>
      <c r="D4899" s="125" t="s">
        <v>4837</v>
      </c>
    </row>
    <row r="4900" spans="1:4" ht="13.5" x14ac:dyDescent="0.25">
      <c r="A4900" s="124" t="s">
        <v>6540</v>
      </c>
      <c r="B4900" s="124" t="s">
        <v>16618</v>
      </c>
      <c r="C4900" s="124" t="s">
        <v>11142</v>
      </c>
      <c r="D4900" s="125" t="s">
        <v>8881</v>
      </c>
    </row>
    <row r="4901" spans="1:4" ht="13.5" x14ac:dyDescent="0.25">
      <c r="A4901" s="124" t="s">
        <v>6542</v>
      </c>
      <c r="B4901" s="124" t="s">
        <v>16619</v>
      </c>
      <c r="C4901" s="124" t="s">
        <v>11142</v>
      </c>
      <c r="D4901" s="125" t="s">
        <v>1290</v>
      </c>
    </row>
    <row r="4902" spans="1:4" ht="13.5" x14ac:dyDescent="0.25">
      <c r="A4902" s="124" t="s">
        <v>6543</v>
      </c>
      <c r="B4902" s="124" t="s">
        <v>16620</v>
      </c>
      <c r="C4902" s="124" t="s">
        <v>11142</v>
      </c>
      <c r="D4902" s="125" t="s">
        <v>2352</v>
      </c>
    </row>
    <row r="4903" spans="1:4" ht="13.5" x14ac:dyDescent="0.25">
      <c r="A4903" s="124" t="s">
        <v>6545</v>
      </c>
      <c r="B4903" s="124" t="s">
        <v>16621</v>
      </c>
      <c r="C4903" s="124" t="s">
        <v>11142</v>
      </c>
      <c r="D4903" s="125" t="s">
        <v>3503</v>
      </c>
    </row>
    <row r="4904" spans="1:4" ht="13.5" x14ac:dyDescent="0.25">
      <c r="A4904" s="124" t="s">
        <v>6546</v>
      </c>
      <c r="B4904" s="124" t="s">
        <v>16622</v>
      </c>
      <c r="C4904" s="124" t="s">
        <v>11142</v>
      </c>
      <c r="D4904" s="125" t="s">
        <v>4489</v>
      </c>
    </row>
    <row r="4905" spans="1:4" ht="13.5" x14ac:dyDescent="0.25">
      <c r="A4905" s="124" t="s">
        <v>6547</v>
      </c>
      <c r="B4905" s="124" t="s">
        <v>16623</v>
      </c>
      <c r="C4905" s="124" t="s">
        <v>11142</v>
      </c>
      <c r="D4905" s="125" t="s">
        <v>14461</v>
      </c>
    </row>
    <row r="4906" spans="1:4" ht="13.5" x14ac:dyDescent="0.25">
      <c r="A4906" s="124" t="s">
        <v>6548</v>
      </c>
      <c r="B4906" s="124" t="s">
        <v>16624</v>
      </c>
      <c r="C4906" s="124" t="s">
        <v>11142</v>
      </c>
      <c r="D4906" s="125" t="s">
        <v>16625</v>
      </c>
    </row>
    <row r="4907" spans="1:4" ht="13.5" x14ac:dyDescent="0.25">
      <c r="A4907" s="124" t="s">
        <v>6549</v>
      </c>
      <c r="B4907" s="124" t="s">
        <v>16626</v>
      </c>
      <c r="C4907" s="124" t="s">
        <v>11142</v>
      </c>
      <c r="D4907" s="125" t="s">
        <v>14085</v>
      </c>
    </row>
    <row r="4908" spans="1:4" ht="13.5" x14ac:dyDescent="0.25">
      <c r="A4908" s="124" t="s">
        <v>6550</v>
      </c>
      <c r="B4908" s="124" t="s">
        <v>16627</v>
      </c>
      <c r="C4908" s="124" t="s">
        <v>16628</v>
      </c>
      <c r="D4908" s="125" t="s">
        <v>1487</v>
      </c>
    </row>
    <row r="4909" spans="1:4" ht="13.5" x14ac:dyDescent="0.25">
      <c r="A4909" s="124" t="s">
        <v>6551</v>
      </c>
      <c r="B4909" s="124" t="s">
        <v>16629</v>
      </c>
      <c r="C4909" s="124" t="s">
        <v>16628</v>
      </c>
      <c r="D4909" s="125" t="s">
        <v>9984</v>
      </c>
    </row>
    <row r="4910" spans="1:4" ht="13.5" x14ac:dyDescent="0.25">
      <c r="A4910" s="124" t="s">
        <v>6552</v>
      </c>
      <c r="B4910" s="124" t="s">
        <v>16630</v>
      </c>
      <c r="C4910" s="124" t="s">
        <v>16628</v>
      </c>
      <c r="D4910" s="125" t="s">
        <v>1357</v>
      </c>
    </row>
    <row r="4911" spans="1:4" ht="13.5" x14ac:dyDescent="0.25">
      <c r="A4911" s="124" t="s">
        <v>6553</v>
      </c>
      <c r="B4911" s="124" t="s">
        <v>16631</v>
      </c>
      <c r="C4911" s="124" t="s">
        <v>16632</v>
      </c>
      <c r="D4911" s="125" t="s">
        <v>1440</v>
      </c>
    </row>
    <row r="4912" spans="1:4" ht="13.5" x14ac:dyDescent="0.25">
      <c r="A4912" s="124" t="s">
        <v>6554</v>
      </c>
      <c r="B4912" s="124" t="s">
        <v>16633</v>
      </c>
      <c r="C4912" s="124" t="s">
        <v>16632</v>
      </c>
      <c r="D4912" s="125" t="s">
        <v>647</v>
      </c>
    </row>
    <row r="4913" spans="1:4" ht="13.5" x14ac:dyDescent="0.25">
      <c r="A4913" s="124" t="s">
        <v>6555</v>
      </c>
      <c r="B4913" s="124" t="s">
        <v>16634</v>
      </c>
      <c r="C4913" s="124" t="s">
        <v>16632</v>
      </c>
      <c r="D4913" s="125" t="s">
        <v>1120</v>
      </c>
    </row>
    <row r="4914" spans="1:4" ht="13.5" x14ac:dyDescent="0.25">
      <c r="A4914" s="124" t="s">
        <v>6556</v>
      </c>
      <c r="B4914" s="124" t="s">
        <v>16635</v>
      </c>
      <c r="C4914" s="124" t="s">
        <v>16632</v>
      </c>
      <c r="D4914" s="125" t="s">
        <v>5455</v>
      </c>
    </row>
    <row r="4915" spans="1:4" ht="13.5" x14ac:dyDescent="0.25">
      <c r="A4915" s="124" t="s">
        <v>6557</v>
      </c>
      <c r="B4915" s="124" t="s">
        <v>16636</v>
      </c>
      <c r="C4915" s="124" t="s">
        <v>16632</v>
      </c>
      <c r="D4915" s="125" t="s">
        <v>6252</v>
      </c>
    </row>
    <row r="4916" spans="1:4" ht="13.5" x14ac:dyDescent="0.25">
      <c r="A4916" s="124" t="s">
        <v>6558</v>
      </c>
      <c r="B4916" s="124" t="s">
        <v>16637</v>
      </c>
      <c r="C4916" s="124" t="s">
        <v>16632</v>
      </c>
      <c r="D4916" s="125" t="s">
        <v>1372</v>
      </c>
    </row>
    <row r="4917" spans="1:4" ht="13.5" x14ac:dyDescent="0.25">
      <c r="A4917" s="124" t="s">
        <v>6560</v>
      </c>
      <c r="B4917" s="124" t="s">
        <v>16638</v>
      </c>
      <c r="C4917" s="124" t="s">
        <v>16632</v>
      </c>
      <c r="D4917" s="125" t="s">
        <v>4368</v>
      </c>
    </row>
    <row r="4918" spans="1:4" ht="13.5" x14ac:dyDescent="0.25">
      <c r="A4918" s="124" t="s">
        <v>6561</v>
      </c>
      <c r="B4918" s="124" t="s">
        <v>16627</v>
      </c>
      <c r="C4918" s="124" t="s">
        <v>16639</v>
      </c>
      <c r="D4918" s="125" t="s">
        <v>8461</v>
      </c>
    </row>
    <row r="4919" spans="1:4" ht="13.5" x14ac:dyDescent="0.25">
      <c r="A4919" s="124" t="s">
        <v>6563</v>
      </c>
      <c r="B4919" s="124" t="s">
        <v>16629</v>
      </c>
      <c r="C4919" s="124" t="s">
        <v>16639</v>
      </c>
      <c r="D4919" s="125" t="s">
        <v>1013</v>
      </c>
    </row>
    <row r="4920" spans="1:4" ht="13.5" x14ac:dyDescent="0.25">
      <c r="A4920" s="124" t="s">
        <v>6564</v>
      </c>
      <c r="B4920" s="124" t="s">
        <v>16630</v>
      </c>
      <c r="C4920" s="124" t="s">
        <v>16639</v>
      </c>
      <c r="D4920" s="125" t="s">
        <v>1487</v>
      </c>
    </row>
    <row r="4921" spans="1:4" ht="13.5" x14ac:dyDescent="0.25">
      <c r="A4921" s="124" t="s">
        <v>6565</v>
      </c>
      <c r="B4921" s="124" t="s">
        <v>16631</v>
      </c>
      <c r="C4921" s="124" t="s">
        <v>11142</v>
      </c>
      <c r="D4921" s="125" t="s">
        <v>8406</v>
      </c>
    </row>
    <row r="4922" spans="1:4" ht="13.5" x14ac:dyDescent="0.25">
      <c r="A4922" s="124" t="s">
        <v>6566</v>
      </c>
      <c r="B4922" s="124" t="s">
        <v>16640</v>
      </c>
      <c r="C4922" s="124" t="s">
        <v>11142</v>
      </c>
      <c r="D4922" s="125" t="s">
        <v>492</v>
      </c>
    </row>
    <row r="4923" spans="1:4" ht="13.5" x14ac:dyDescent="0.25">
      <c r="A4923" s="124" t="s">
        <v>6567</v>
      </c>
      <c r="B4923" s="124" t="s">
        <v>16641</v>
      </c>
      <c r="C4923" s="124" t="s">
        <v>11142</v>
      </c>
      <c r="D4923" s="125" t="s">
        <v>16642</v>
      </c>
    </row>
    <row r="4924" spans="1:4" ht="13.5" x14ac:dyDescent="0.25">
      <c r="A4924" s="124" t="s">
        <v>6568</v>
      </c>
      <c r="B4924" s="124" t="s">
        <v>16643</v>
      </c>
      <c r="C4924" s="124" t="s">
        <v>11142</v>
      </c>
      <c r="D4924" s="125" t="s">
        <v>7374</v>
      </c>
    </row>
    <row r="4925" spans="1:4" ht="13.5" x14ac:dyDescent="0.25">
      <c r="A4925" s="124" t="s">
        <v>6569</v>
      </c>
      <c r="B4925" s="124" t="s">
        <v>16644</v>
      </c>
      <c r="C4925" s="124" t="s">
        <v>11142</v>
      </c>
      <c r="D4925" s="125" t="s">
        <v>1375</v>
      </c>
    </row>
    <row r="4926" spans="1:4" ht="13.5" x14ac:dyDescent="0.25">
      <c r="A4926" s="124" t="s">
        <v>6570</v>
      </c>
      <c r="B4926" s="124" t="s">
        <v>16645</v>
      </c>
      <c r="C4926" s="124" t="s">
        <v>11142</v>
      </c>
      <c r="D4926" s="125" t="s">
        <v>8456</v>
      </c>
    </row>
    <row r="4927" spans="1:4" ht="13.5" x14ac:dyDescent="0.25">
      <c r="A4927" s="124" t="s">
        <v>6571</v>
      </c>
      <c r="B4927" s="124" t="s">
        <v>16646</v>
      </c>
      <c r="C4927" s="124" t="s">
        <v>11142</v>
      </c>
      <c r="D4927" s="125" t="s">
        <v>16647</v>
      </c>
    </row>
    <row r="4928" spans="1:4" ht="13.5" x14ac:dyDescent="0.25">
      <c r="A4928" s="124" t="s">
        <v>6572</v>
      </c>
      <c r="B4928" s="124" t="s">
        <v>16648</v>
      </c>
      <c r="C4928" s="124" t="s">
        <v>11142</v>
      </c>
      <c r="D4928" s="125" t="s">
        <v>958</v>
      </c>
    </row>
    <row r="4929" spans="1:4" ht="13.5" x14ac:dyDescent="0.25">
      <c r="A4929" s="124" t="s">
        <v>6573</v>
      </c>
      <c r="B4929" s="124" t="s">
        <v>16649</v>
      </c>
      <c r="C4929" s="124" t="s">
        <v>11142</v>
      </c>
      <c r="D4929" s="125" t="s">
        <v>8715</v>
      </c>
    </row>
    <row r="4930" spans="1:4" ht="13.5" x14ac:dyDescent="0.25">
      <c r="A4930" s="124" t="s">
        <v>6574</v>
      </c>
      <c r="B4930" s="124" t="s">
        <v>16650</v>
      </c>
      <c r="C4930" s="124" t="s">
        <v>11142</v>
      </c>
      <c r="D4930" s="125" t="s">
        <v>1573</v>
      </c>
    </row>
    <row r="4931" spans="1:4" ht="13.5" x14ac:dyDescent="0.25">
      <c r="A4931" s="124" t="s">
        <v>6576</v>
      </c>
      <c r="B4931" s="124" t="s">
        <v>16651</v>
      </c>
      <c r="C4931" s="124" t="s">
        <v>11142</v>
      </c>
      <c r="D4931" s="125" t="s">
        <v>4112</v>
      </c>
    </row>
    <row r="4932" spans="1:4" ht="13.5" x14ac:dyDescent="0.25">
      <c r="A4932" s="124" t="s">
        <v>6577</v>
      </c>
      <c r="B4932" s="124" t="s">
        <v>16652</v>
      </c>
      <c r="C4932" s="124" t="s">
        <v>11142</v>
      </c>
      <c r="D4932" s="125" t="s">
        <v>6885</v>
      </c>
    </row>
    <row r="4933" spans="1:4" ht="13.5" x14ac:dyDescent="0.25">
      <c r="A4933" s="124" t="s">
        <v>6579</v>
      </c>
      <c r="B4933" s="124" t="s">
        <v>16653</v>
      </c>
      <c r="C4933" s="124" t="s">
        <v>16639</v>
      </c>
      <c r="D4933" s="125" t="s">
        <v>1348</v>
      </c>
    </row>
    <row r="4934" spans="1:4" ht="13.5" x14ac:dyDescent="0.25">
      <c r="A4934" s="124" t="s">
        <v>6580</v>
      </c>
      <c r="B4934" s="124" t="s">
        <v>16654</v>
      </c>
      <c r="C4934" s="124" t="s">
        <v>16639</v>
      </c>
      <c r="D4934" s="125" t="s">
        <v>8364</v>
      </c>
    </row>
    <row r="4935" spans="1:4" ht="13.5" x14ac:dyDescent="0.25">
      <c r="A4935" s="124" t="s">
        <v>6581</v>
      </c>
      <c r="B4935" s="124" t="s">
        <v>16655</v>
      </c>
      <c r="C4935" s="124" t="s">
        <v>16639</v>
      </c>
      <c r="D4935" s="125" t="s">
        <v>1640</v>
      </c>
    </row>
    <row r="4936" spans="1:4" ht="13.5" x14ac:dyDescent="0.25">
      <c r="A4936" s="124" t="s">
        <v>6583</v>
      </c>
      <c r="B4936" s="124" t="s">
        <v>16656</v>
      </c>
      <c r="C4936" s="124" t="s">
        <v>16639</v>
      </c>
      <c r="D4936" s="125" t="s">
        <v>1001</v>
      </c>
    </row>
    <row r="4937" spans="1:4" ht="13.5" x14ac:dyDescent="0.25">
      <c r="A4937" s="124" t="s">
        <v>6585</v>
      </c>
      <c r="B4937" s="124" t="s">
        <v>16657</v>
      </c>
      <c r="C4937" s="124" t="s">
        <v>16639</v>
      </c>
      <c r="D4937" s="125" t="s">
        <v>1292</v>
      </c>
    </row>
    <row r="4938" spans="1:4" ht="13.5" x14ac:dyDescent="0.25">
      <c r="A4938" s="124" t="s">
        <v>6587</v>
      </c>
      <c r="B4938" s="124" t="s">
        <v>16658</v>
      </c>
      <c r="C4938" s="124" t="s">
        <v>16639</v>
      </c>
      <c r="D4938" s="125" t="s">
        <v>465</v>
      </c>
    </row>
    <row r="4939" spans="1:4" ht="13.5" x14ac:dyDescent="0.25">
      <c r="A4939" s="124" t="s">
        <v>6589</v>
      </c>
      <c r="B4939" s="124" t="s">
        <v>16659</v>
      </c>
      <c r="C4939" s="124" t="s">
        <v>16639</v>
      </c>
      <c r="D4939" s="125" t="s">
        <v>8214</v>
      </c>
    </row>
    <row r="4940" spans="1:4" ht="13.5" x14ac:dyDescent="0.25">
      <c r="A4940" s="124" t="s">
        <v>6590</v>
      </c>
      <c r="B4940" s="124" t="s">
        <v>16660</v>
      </c>
      <c r="C4940" s="124" t="s">
        <v>16628</v>
      </c>
      <c r="D4940" s="125" t="s">
        <v>8835</v>
      </c>
    </row>
    <row r="4941" spans="1:4" ht="13.5" x14ac:dyDescent="0.25">
      <c r="A4941" s="124" t="s">
        <v>6591</v>
      </c>
      <c r="B4941" s="124" t="s">
        <v>16661</v>
      </c>
      <c r="C4941" s="124" t="s">
        <v>16628</v>
      </c>
      <c r="D4941" s="125" t="s">
        <v>8214</v>
      </c>
    </row>
    <row r="4942" spans="1:4" ht="13.5" x14ac:dyDescent="0.25">
      <c r="A4942" s="124" t="s">
        <v>6592</v>
      </c>
      <c r="B4942" s="124" t="s">
        <v>16662</v>
      </c>
      <c r="C4942" s="124" t="s">
        <v>16628</v>
      </c>
      <c r="D4942" s="125" t="s">
        <v>7764</v>
      </c>
    </row>
    <row r="4943" spans="1:4" ht="13.5" x14ac:dyDescent="0.25">
      <c r="A4943" s="124" t="s">
        <v>6594</v>
      </c>
      <c r="B4943" s="124" t="s">
        <v>16663</v>
      </c>
      <c r="C4943" s="124" t="s">
        <v>16628</v>
      </c>
      <c r="D4943" s="125" t="s">
        <v>1489</v>
      </c>
    </row>
    <row r="4944" spans="1:4" ht="13.5" x14ac:dyDescent="0.25">
      <c r="A4944" s="124" t="s">
        <v>6595</v>
      </c>
      <c r="B4944" s="124" t="s">
        <v>16664</v>
      </c>
      <c r="C4944" s="124" t="s">
        <v>9617</v>
      </c>
      <c r="D4944" s="125" t="s">
        <v>8415</v>
      </c>
    </row>
    <row r="4945" spans="1:4" ht="13.5" x14ac:dyDescent="0.25">
      <c r="A4945" s="124" t="s">
        <v>6597</v>
      </c>
      <c r="B4945" s="124" t="s">
        <v>16665</v>
      </c>
      <c r="C4945" s="124" t="s">
        <v>9617</v>
      </c>
      <c r="D4945" s="125" t="s">
        <v>4545</v>
      </c>
    </row>
    <row r="4946" spans="1:4" ht="13.5" x14ac:dyDescent="0.25">
      <c r="A4946" s="124" t="s">
        <v>6598</v>
      </c>
      <c r="B4946" s="124" t="s">
        <v>16666</v>
      </c>
      <c r="C4946" s="124" t="s">
        <v>9617</v>
      </c>
      <c r="D4946" s="125" t="s">
        <v>4101</v>
      </c>
    </row>
    <row r="4947" spans="1:4" ht="13.5" x14ac:dyDescent="0.25">
      <c r="A4947" s="124" t="s">
        <v>6600</v>
      </c>
      <c r="B4947" s="124" t="s">
        <v>16667</v>
      </c>
      <c r="C4947" s="124" t="s">
        <v>9617</v>
      </c>
      <c r="D4947" s="125" t="s">
        <v>359</v>
      </c>
    </row>
    <row r="4948" spans="1:4" ht="13.5" x14ac:dyDescent="0.25">
      <c r="A4948" s="124" t="s">
        <v>6602</v>
      </c>
      <c r="B4948" s="124" t="s">
        <v>16668</v>
      </c>
      <c r="C4948" s="124" t="s">
        <v>11142</v>
      </c>
      <c r="D4948" s="125" t="s">
        <v>6045</v>
      </c>
    </row>
    <row r="4949" spans="1:4" ht="13.5" x14ac:dyDescent="0.25">
      <c r="A4949" s="124" t="s">
        <v>6603</v>
      </c>
      <c r="B4949" s="124" t="s">
        <v>16669</v>
      </c>
      <c r="C4949" s="124" t="s">
        <v>11142</v>
      </c>
      <c r="D4949" s="125" t="s">
        <v>16670</v>
      </c>
    </row>
    <row r="4950" spans="1:4" ht="13.5" x14ac:dyDescent="0.25">
      <c r="A4950" s="124" t="s">
        <v>6604</v>
      </c>
      <c r="B4950" s="124" t="s">
        <v>16671</v>
      </c>
      <c r="C4950" s="124" t="s">
        <v>11142</v>
      </c>
      <c r="D4950" s="125" t="s">
        <v>16672</v>
      </c>
    </row>
    <row r="4951" spans="1:4" ht="13.5" x14ac:dyDescent="0.25">
      <c r="A4951" s="124" t="s">
        <v>6605</v>
      </c>
      <c r="B4951" s="124" t="s">
        <v>16673</v>
      </c>
      <c r="C4951" s="124" t="s">
        <v>11142</v>
      </c>
      <c r="D4951" s="125" t="s">
        <v>16674</v>
      </c>
    </row>
    <row r="4952" spans="1:4" ht="13.5" x14ac:dyDescent="0.25">
      <c r="A4952" s="124" t="s">
        <v>6606</v>
      </c>
      <c r="B4952" s="124" t="s">
        <v>16675</v>
      </c>
      <c r="C4952" s="124" t="s">
        <v>11142</v>
      </c>
      <c r="D4952" s="125" t="s">
        <v>16676</v>
      </c>
    </row>
    <row r="4953" spans="1:4" ht="13.5" x14ac:dyDescent="0.25">
      <c r="A4953" s="124" t="s">
        <v>6607</v>
      </c>
      <c r="B4953" s="124" t="s">
        <v>16677</v>
      </c>
      <c r="C4953" s="124" t="s">
        <v>11142</v>
      </c>
      <c r="D4953" s="125" t="s">
        <v>16678</v>
      </c>
    </row>
    <row r="4954" spans="1:4" ht="13.5" x14ac:dyDescent="0.25">
      <c r="A4954" s="124" t="s">
        <v>6608</v>
      </c>
      <c r="B4954" s="124" t="s">
        <v>16679</v>
      </c>
      <c r="C4954" s="124" t="s">
        <v>11142</v>
      </c>
      <c r="D4954" s="125" t="s">
        <v>16680</v>
      </c>
    </row>
    <row r="4955" spans="1:4" ht="13.5" x14ac:dyDescent="0.25">
      <c r="A4955" s="124" t="s">
        <v>6609</v>
      </c>
      <c r="B4955" s="124" t="s">
        <v>16681</v>
      </c>
      <c r="C4955" s="124" t="s">
        <v>11142</v>
      </c>
      <c r="D4955" s="125" t="s">
        <v>16682</v>
      </c>
    </row>
    <row r="4956" spans="1:4" ht="13.5" x14ac:dyDescent="0.25">
      <c r="A4956" s="124" t="s">
        <v>6611</v>
      </c>
      <c r="B4956" s="124" t="s">
        <v>16683</v>
      </c>
      <c r="C4956" s="124" t="s">
        <v>11142</v>
      </c>
      <c r="D4956" s="125" t="s">
        <v>16684</v>
      </c>
    </row>
    <row r="4957" spans="1:4" ht="13.5" x14ac:dyDescent="0.25">
      <c r="A4957" s="124" t="s">
        <v>6612</v>
      </c>
      <c r="B4957" s="124" t="s">
        <v>16685</v>
      </c>
      <c r="C4957" s="124" t="s">
        <v>11142</v>
      </c>
      <c r="D4957" s="125" t="s">
        <v>16686</v>
      </c>
    </row>
    <row r="4958" spans="1:4" ht="13.5" x14ac:dyDescent="0.25">
      <c r="A4958" s="124" t="s">
        <v>6614</v>
      </c>
      <c r="B4958" s="124" t="s">
        <v>16687</v>
      </c>
      <c r="C4958" s="124" t="s">
        <v>11142</v>
      </c>
      <c r="D4958" s="125" t="s">
        <v>16688</v>
      </c>
    </row>
    <row r="4959" spans="1:4" ht="13.5" x14ac:dyDescent="0.25">
      <c r="A4959" s="124" t="s">
        <v>6615</v>
      </c>
      <c r="B4959" s="124" t="s">
        <v>16689</v>
      </c>
      <c r="C4959" s="124" t="s">
        <v>11142</v>
      </c>
      <c r="D4959" s="125" t="s">
        <v>16690</v>
      </c>
    </row>
    <row r="4960" spans="1:4" ht="13.5" x14ac:dyDescent="0.25">
      <c r="A4960" s="124" t="s">
        <v>6616</v>
      </c>
      <c r="B4960" s="124" t="s">
        <v>16691</v>
      </c>
      <c r="C4960" s="124" t="s">
        <v>11142</v>
      </c>
      <c r="D4960" s="125" t="s">
        <v>16692</v>
      </c>
    </row>
    <row r="4961" spans="1:4" ht="13.5" x14ac:dyDescent="0.25">
      <c r="A4961" s="124" t="s">
        <v>6617</v>
      </c>
      <c r="B4961" s="124" t="s">
        <v>16693</v>
      </c>
      <c r="C4961" s="124" t="s">
        <v>11142</v>
      </c>
      <c r="D4961" s="125" t="s">
        <v>16694</v>
      </c>
    </row>
    <row r="4962" spans="1:4" ht="13.5" x14ac:dyDescent="0.25">
      <c r="A4962" s="124" t="s">
        <v>6618</v>
      </c>
      <c r="B4962" s="124" t="s">
        <v>16695</v>
      </c>
      <c r="C4962" s="124" t="s">
        <v>11142</v>
      </c>
      <c r="D4962" s="125" t="s">
        <v>8347</v>
      </c>
    </row>
    <row r="4963" spans="1:4" ht="13.5" x14ac:dyDescent="0.25">
      <c r="A4963" s="124" t="s">
        <v>6619</v>
      </c>
      <c r="B4963" s="124" t="s">
        <v>16696</v>
      </c>
      <c r="C4963" s="124" t="s">
        <v>11142</v>
      </c>
      <c r="D4963" s="125" t="s">
        <v>16697</v>
      </c>
    </row>
    <row r="4964" spans="1:4" ht="13.5" x14ac:dyDescent="0.25">
      <c r="A4964" s="124" t="s">
        <v>6620</v>
      </c>
      <c r="B4964" s="124" t="s">
        <v>16698</v>
      </c>
      <c r="C4964" s="124" t="s">
        <v>11142</v>
      </c>
      <c r="D4964" s="125" t="s">
        <v>15711</v>
      </c>
    </row>
    <row r="4965" spans="1:4" ht="13.5" x14ac:dyDescent="0.25">
      <c r="A4965" s="124" t="s">
        <v>6621</v>
      </c>
      <c r="B4965" s="124" t="s">
        <v>16699</v>
      </c>
      <c r="C4965" s="124" t="s">
        <v>11142</v>
      </c>
      <c r="D4965" s="125" t="s">
        <v>16700</v>
      </c>
    </row>
    <row r="4966" spans="1:4" ht="13.5" x14ac:dyDescent="0.25">
      <c r="A4966" s="124" t="s">
        <v>6622</v>
      </c>
      <c r="B4966" s="124" t="s">
        <v>16701</v>
      </c>
      <c r="C4966" s="124" t="s">
        <v>11142</v>
      </c>
      <c r="D4966" s="125" t="s">
        <v>8407</v>
      </c>
    </row>
    <row r="4967" spans="1:4" ht="13.5" x14ac:dyDescent="0.25">
      <c r="A4967" s="124" t="s">
        <v>6623</v>
      </c>
      <c r="B4967" s="124" t="s">
        <v>16702</v>
      </c>
      <c r="C4967" s="124" t="s">
        <v>11142</v>
      </c>
      <c r="D4967" s="125" t="s">
        <v>5450</v>
      </c>
    </row>
    <row r="4968" spans="1:4" ht="13.5" x14ac:dyDescent="0.25">
      <c r="A4968" s="124" t="s">
        <v>6624</v>
      </c>
      <c r="B4968" s="124" t="s">
        <v>16703</v>
      </c>
      <c r="C4968" s="124" t="s">
        <v>11142</v>
      </c>
      <c r="D4968" s="125" t="s">
        <v>8782</v>
      </c>
    </row>
    <row r="4969" spans="1:4" ht="13.5" x14ac:dyDescent="0.25">
      <c r="A4969" s="124" t="s">
        <v>6626</v>
      </c>
      <c r="B4969" s="124" t="s">
        <v>16704</v>
      </c>
      <c r="C4969" s="124" t="s">
        <v>11142</v>
      </c>
      <c r="D4969" s="125" t="s">
        <v>6276</v>
      </c>
    </row>
    <row r="4970" spans="1:4" ht="13.5" x14ac:dyDescent="0.25">
      <c r="A4970" s="124" t="s">
        <v>6627</v>
      </c>
      <c r="B4970" s="124" t="s">
        <v>16705</v>
      </c>
      <c r="C4970" s="124" t="s">
        <v>11142</v>
      </c>
      <c r="D4970" s="125" t="s">
        <v>6885</v>
      </c>
    </row>
    <row r="4971" spans="1:4" ht="13.5" x14ac:dyDescent="0.25">
      <c r="A4971" s="124" t="s">
        <v>6628</v>
      </c>
      <c r="B4971" s="124" t="s">
        <v>16706</v>
      </c>
      <c r="C4971" s="124" t="s">
        <v>11142</v>
      </c>
      <c r="D4971" s="125" t="s">
        <v>808</v>
      </c>
    </row>
    <row r="4972" spans="1:4" ht="13.5" x14ac:dyDescent="0.25">
      <c r="A4972" s="124" t="s">
        <v>6629</v>
      </c>
      <c r="B4972" s="124" t="s">
        <v>16707</v>
      </c>
      <c r="C4972" s="124" t="s">
        <v>11142</v>
      </c>
      <c r="D4972" s="125" t="s">
        <v>721</v>
      </c>
    </row>
    <row r="4973" spans="1:4" ht="13.5" x14ac:dyDescent="0.25">
      <c r="A4973" s="124" t="s">
        <v>6631</v>
      </c>
      <c r="B4973" s="124" t="s">
        <v>16708</v>
      </c>
      <c r="C4973" s="124" t="s">
        <v>9617</v>
      </c>
      <c r="D4973" s="125" t="s">
        <v>7518</v>
      </c>
    </row>
    <row r="4974" spans="1:4" ht="13.5" x14ac:dyDescent="0.25">
      <c r="A4974" s="124" t="s">
        <v>6632</v>
      </c>
      <c r="B4974" s="124" t="s">
        <v>16709</v>
      </c>
      <c r="C4974" s="124" t="s">
        <v>9617</v>
      </c>
      <c r="D4974" s="125" t="s">
        <v>4258</v>
      </c>
    </row>
    <row r="4975" spans="1:4" ht="13.5" x14ac:dyDescent="0.25">
      <c r="A4975" s="124" t="s">
        <v>6633</v>
      </c>
      <c r="B4975" s="124" t="s">
        <v>16710</v>
      </c>
      <c r="C4975" s="124" t="s">
        <v>9617</v>
      </c>
      <c r="D4975" s="125" t="s">
        <v>16711</v>
      </c>
    </row>
    <row r="4976" spans="1:4" ht="13.5" x14ac:dyDescent="0.25">
      <c r="A4976" s="124" t="s">
        <v>6634</v>
      </c>
      <c r="B4976" s="124" t="s">
        <v>16712</v>
      </c>
      <c r="C4976" s="124" t="s">
        <v>9617</v>
      </c>
      <c r="D4976" s="125" t="s">
        <v>8795</v>
      </c>
    </row>
    <row r="4977" spans="1:4" ht="13.5" x14ac:dyDescent="0.25">
      <c r="A4977" s="124" t="s">
        <v>6635</v>
      </c>
      <c r="B4977" s="124" t="s">
        <v>16713</v>
      </c>
      <c r="C4977" s="124" t="s">
        <v>9617</v>
      </c>
      <c r="D4977" s="125" t="s">
        <v>16714</v>
      </c>
    </row>
    <row r="4978" spans="1:4" ht="13.5" x14ac:dyDescent="0.25">
      <c r="A4978" s="124" t="s">
        <v>6636</v>
      </c>
      <c r="B4978" s="124" t="s">
        <v>16715</v>
      </c>
      <c r="C4978" s="124" t="s">
        <v>9617</v>
      </c>
      <c r="D4978" s="125" t="s">
        <v>7548</v>
      </c>
    </row>
    <row r="4979" spans="1:4" ht="13.5" x14ac:dyDescent="0.25">
      <c r="A4979" s="124" t="s">
        <v>6637</v>
      </c>
      <c r="B4979" s="124" t="s">
        <v>16716</v>
      </c>
      <c r="C4979" s="124" t="s">
        <v>9617</v>
      </c>
      <c r="D4979" s="125" t="s">
        <v>9210</v>
      </c>
    </row>
    <row r="4980" spans="1:4" ht="13.5" x14ac:dyDescent="0.25">
      <c r="A4980" s="124" t="s">
        <v>6638</v>
      </c>
      <c r="B4980" s="124" t="s">
        <v>16717</v>
      </c>
      <c r="C4980" s="124" t="s">
        <v>9617</v>
      </c>
      <c r="D4980" s="125" t="s">
        <v>14560</v>
      </c>
    </row>
    <row r="4981" spans="1:4" ht="13.5" x14ac:dyDescent="0.25">
      <c r="A4981" s="124" t="s">
        <v>6639</v>
      </c>
      <c r="B4981" s="124" t="s">
        <v>16718</v>
      </c>
      <c r="C4981" s="124" t="s">
        <v>9617</v>
      </c>
      <c r="D4981" s="125" t="s">
        <v>16719</v>
      </c>
    </row>
    <row r="4982" spans="1:4" ht="13.5" x14ac:dyDescent="0.25">
      <c r="A4982" s="124" t="s">
        <v>6640</v>
      </c>
      <c r="B4982" s="124" t="s">
        <v>16720</v>
      </c>
      <c r="C4982" s="124" t="s">
        <v>9617</v>
      </c>
      <c r="D4982" s="125" t="s">
        <v>1051</v>
      </c>
    </row>
    <row r="4983" spans="1:4" ht="13.5" x14ac:dyDescent="0.25">
      <c r="A4983" s="124" t="s">
        <v>6641</v>
      </c>
      <c r="B4983" s="124" t="s">
        <v>16721</v>
      </c>
      <c r="C4983" s="124" t="s">
        <v>9617</v>
      </c>
      <c r="D4983" s="125" t="s">
        <v>16722</v>
      </c>
    </row>
    <row r="4984" spans="1:4" ht="13.5" x14ac:dyDescent="0.25">
      <c r="A4984" s="124" t="s">
        <v>6642</v>
      </c>
      <c r="B4984" s="124" t="s">
        <v>16723</v>
      </c>
      <c r="C4984" s="124" t="s">
        <v>9617</v>
      </c>
      <c r="D4984" s="125" t="s">
        <v>16724</v>
      </c>
    </row>
    <row r="4985" spans="1:4" ht="13.5" x14ac:dyDescent="0.25">
      <c r="A4985" s="124" t="s">
        <v>6643</v>
      </c>
      <c r="B4985" s="124" t="s">
        <v>16725</v>
      </c>
      <c r="C4985" s="124" t="s">
        <v>9617</v>
      </c>
      <c r="D4985" s="125" t="s">
        <v>16726</v>
      </c>
    </row>
    <row r="4986" spans="1:4" ht="13.5" x14ac:dyDescent="0.25">
      <c r="A4986" s="124" t="s">
        <v>6645</v>
      </c>
      <c r="B4986" s="124" t="s">
        <v>16727</v>
      </c>
      <c r="C4986" s="124" t="s">
        <v>9617</v>
      </c>
      <c r="D4986" s="125" t="s">
        <v>16728</v>
      </c>
    </row>
    <row r="4987" spans="1:4" ht="13.5" x14ac:dyDescent="0.25">
      <c r="A4987" s="124" t="s">
        <v>6646</v>
      </c>
      <c r="B4987" s="124" t="s">
        <v>16729</v>
      </c>
      <c r="C4987" s="124" t="s">
        <v>9617</v>
      </c>
      <c r="D4987" s="125" t="s">
        <v>15765</v>
      </c>
    </row>
    <row r="4988" spans="1:4" ht="13.5" x14ac:dyDescent="0.25">
      <c r="A4988" s="124" t="s">
        <v>6647</v>
      </c>
      <c r="B4988" s="124" t="s">
        <v>16730</v>
      </c>
      <c r="C4988" s="124" t="s">
        <v>9617</v>
      </c>
      <c r="D4988" s="125" t="s">
        <v>16731</v>
      </c>
    </row>
    <row r="4989" spans="1:4" ht="13.5" x14ac:dyDescent="0.25">
      <c r="A4989" s="124" t="s">
        <v>6648</v>
      </c>
      <c r="B4989" s="124" t="s">
        <v>16732</v>
      </c>
      <c r="C4989" s="124" t="s">
        <v>9617</v>
      </c>
      <c r="D4989" s="125" t="s">
        <v>436</v>
      </c>
    </row>
    <row r="4990" spans="1:4" ht="13.5" x14ac:dyDescent="0.25">
      <c r="A4990" s="124" t="s">
        <v>6649</v>
      </c>
      <c r="B4990" s="124" t="s">
        <v>16733</v>
      </c>
      <c r="C4990" s="124" t="s">
        <v>9617</v>
      </c>
      <c r="D4990" s="125" t="s">
        <v>16734</v>
      </c>
    </row>
    <row r="4991" spans="1:4" ht="13.5" x14ac:dyDescent="0.25">
      <c r="A4991" s="124" t="s">
        <v>6650</v>
      </c>
      <c r="B4991" s="124" t="s">
        <v>16735</v>
      </c>
      <c r="C4991" s="124" t="s">
        <v>9617</v>
      </c>
      <c r="D4991" s="125" t="s">
        <v>16736</v>
      </c>
    </row>
    <row r="4992" spans="1:4" ht="13.5" x14ac:dyDescent="0.25">
      <c r="A4992" s="124" t="s">
        <v>6651</v>
      </c>
      <c r="B4992" s="124" t="s">
        <v>16737</v>
      </c>
      <c r="C4992" s="124" t="s">
        <v>9617</v>
      </c>
      <c r="D4992" s="125" t="s">
        <v>16738</v>
      </c>
    </row>
    <row r="4993" spans="1:4" ht="13.5" x14ac:dyDescent="0.25">
      <c r="A4993" s="124" t="s">
        <v>6652</v>
      </c>
      <c r="B4993" s="124" t="s">
        <v>16739</v>
      </c>
      <c r="C4993" s="124" t="s">
        <v>9617</v>
      </c>
      <c r="D4993" s="125" t="s">
        <v>16740</v>
      </c>
    </row>
    <row r="4994" spans="1:4" ht="13.5" x14ac:dyDescent="0.25">
      <c r="A4994" s="124" t="s">
        <v>6653</v>
      </c>
      <c r="B4994" s="124" t="s">
        <v>16741</v>
      </c>
      <c r="C4994" s="124" t="s">
        <v>9617</v>
      </c>
      <c r="D4994" s="125" t="s">
        <v>9216</v>
      </c>
    </row>
    <row r="4995" spans="1:4" ht="13.5" x14ac:dyDescent="0.25">
      <c r="A4995" s="124" t="s">
        <v>6654</v>
      </c>
      <c r="B4995" s="124" t="s">
        <v>16742</v>
      </c>
      <c r="C4995" s="124" t="s">
        <v>9617</v>
      </c>
      <c r="D4995" s="125" t="s">
        <v>3368</v>
      </c>
    </row>
    <row r="4996" spans="1:4" ht="13.5" x14ac:dyDescent="0.25">
      <c r="A4996" s="124" t="s">
        <v>6655</v>
      </c>
      <c r="B4996" s="124" t="s">
        <v>16743</v>
      </c>
      <c r="C4996" s="124" t="s">
        <v>9617</v>
      </c>
      <c r="D4996" s="125" t="s">
        <v>16744</v>
      </c>
    </row>
    <row r="4997" spans="1:4" ht="13.5" x14ac:dyDescent="0.25">
      <c r="A4997" s="124" t="s">
        <v>6656</v>
      </c>
      <c r="B4997" s="124" t="s">
        <v>16745</v>
      </c>
      <c r="C4997" s="124" t="s">
        <v>9617</v>
      </c>
      <c r="D4997" s="125" t="s">
        <v>16746</v>
      </c>
    </row>
    <row r="4998" spans="1:4" ht="13.5" x14ac:dyDescent="0.25">
      <c r="A4998" s="124" t="s">
        <v>6658</v>
      </c>
      <c r="B4998" s="124" t="s">
        <v>16747</v>
      </c>
      <c r="C4998" s="124" t="s">
        <v>9617</v>
      </c>
      <c r="D4998" s="125" t="s">
        <v>7752</v>
      </c>
    </row>
    <row r="4999" spans="1:4" ht="13.5" x14ac:dyDescent="0.25">
      <c r="A4999" s="124" t="s">
        <v>6660</v>
      </c>
      <c r="B4999" s="124" t="s">
        <v>16748</v>
      </c>
      <c r="C4999" s="124" t="s">
        <v>9617</v>
      </c>
      <c r="D4999" s="125" t="s">
        <v>16749</v>
      </c>
    </row>
    <row r="5000" spans="1:4" ht="13.5" x14ac:dyDescent="0.25">
      <c r="A5000" s="124" t="s">
        <v>6662</v>
      </c>
      <c r="B5000" s="124" t="s">
        <v>16750</v>
      </c>
      <c r="C5000" s="124" t="s">
        <v>9617</v>
      </c>
      <c r="D5000" s="125" t="s">
        <v>16751</v>
      </c>
    </row>
    <row r="5001" spans="1:4" ht="13.5" x14ac:dyDescent="0.25">
      <c r="A5001" s="124" t="s">
        <v>6663</v>
      </c>
      <c r="B5001" s="124" t="s">
        <v>16752</v>
      </c>
      <c r="C5001" s="124" t="s">
        <v>9617</v>
      </c>
      <c r="D5001" s="125" t="s">
        <v>16753</v>
      </c>
    </row>
    <row r="5002" spans="1:4" ht="13.5" x14ac:dyDescent="0.25">
      <c r="A5002" s="124" t="s">
        <v>6664</v>
      </c>
      <c r="B5002" s="124" t="s">
        <v>16754</v>
      </c>
      <c r="C5002" s="124" t="s">
        <v>9617</v>
      </c>
      <c r="D5002" s="125" t="s">
        <v>7471</v>
      </c>
    </row>
    <row r="5003" spans="1:4" ht="13.5" x14ac:dyDescent="0.25">
      <c r="A5003" s="124" t="s">
        <v>6666</v>
      </c>
      <c r="B5003" s="124" t="s">
        <v>16755</v>
      </c>
      <c r="C5003" s="124" t="s">
        <v>9617</v>
      </c>
      <c r="D5003" s="125" t="s">
        <v>16756</v>
      </c>
    </row>
    <row r="5004" spans="1:4" ht="13.5" x14ac:dyDescent="0.25">
      <c r="A5004" s="124" t="s">
        <v>6668</v>
      </c>
      <c r="B5004" s="124" t="s">
        <v>16757</v>
      </c>
      <c r="C5004" s="124" t="s">
        <v>9617</v>
      </c>
      <c r="D5004" s="125" t="s">
        <v>9815</v>
      </c>
    </row>
    <row r="5005" spans="1:4" ht="13.5" x14ac:dyDescent="0.25">
      <c r="A5005" s="124" t="s">
        <v>6669</v>
      </c>
      <c r="B5005" s="124" t="s">
        <v>16758</v>
      </c>
      <c r="C5005" s="124" t="s">
        <v>9617</v>
      </c>
      <c r="D5005" s="125" t="s">
        <v>16759</v>
      </c>
    </row>
    <row r="5006" spans="1:4" ht="13.5" x14ac:dyDescent="0.25">
      <c r="A5006" s="124" t="s">
        <v>6670</v>
      </c>
      <c r="B5006" s="124" t="s">
        <v>16760</v>
      </c>
      <c r="C5006" s="124" t="s">
        <v>9617</v>
      </c>
      <c r="D5006" s="125" t="s">
        <v>16761</v>
      </c>
    </row>
    <row r="5007" spans="1:4" ht="13.5" x14ac:dyDescent="0.25">
      <c r="A5007" s="124" t="s">
        <v>6671</v>
      </c>
      <c r="B5007" s="124" t="s">
        <v>16762</v>
      </c>
      <c r="C5007" s="124" t="s">
        <v>9617</v>
      </c>
      <c r="D5007" s="125" t="s">
        <v>16763</v>
      </c>
    </row>
    <row r="5008" spans="1:4" ht="13.5" x14ac:dyDescent="0.25">
      <c r="A5008" s="124" t="s">
        <v>6672</v>
      </c>
      <c r="B5008" s="124" t="s">
        <v>16764</v>
      </c>
      <c r="C5008" s="124" t="s">
        <v>9617</v>
      </c>
      <c r="D5008" s="125" t="s">
        <v>16765</v>
      </c>
    </row>
    <row r="5009" spans="1:4" ht="13.5" x14ac:dyDescent="0.25">
      <c r="A5009" s="124" t="s">
        <v>6673</v>
      </c>
      <c r="B5009" s="124" t="s">
        <v>16766</v>
      </c>
      <c r="C5009" s="124" t="s">
        <v>9617</v>
      </c>
      <c r="D5009" s="125" t="s">
        <v>16767</v>
      </c>
    </row>
    <row r="5010" spans="1:4" ht="13.5" x14ac:dyDescent="0.25">
      <c r="A5010" s="124" t="s">
        <v>6674</v>
      </c>
      <c r="B5010" s="124" t="s">
        <v>16768</v>
      </c>
      <c r="C5010" s="124" t="s">
        <v>9617</v>
      </c>
      <c r="D5010" s="125" t="s">
        <v>3590</v>
      </c>
    </row>
    <row r="5011" spans="1:4" ht="13.5" x14ac:dyDescent="0.25">
      <c r="A5011" s="124" t="s">
        <v>6675</v>
      </c>
      <c r="B5011" s="124" t="s">
        <v>16769</v>
      </c>
      <c r="C5011" s="124" t="s">
        <v>9617</v>
      </c>
      <c r="D5011" s="125" t="s">
        <v>8317</v>
      </c>
    </row>
    <row r="5012" spans="1:4" ht="13.5" x14ac:dyDescent="0.25">
      <c r="A5012" s="124" t="s">
        <v>6676</v>
      </c>
      <c r="B5012" s="124" t="s">
        <v>16770</v>
      </c>
      <c r="C5012" s="124" t="s">
        <v>9617</v>
      </c>
      <c r="D5012" s="125" t="s">
        <v>8844</v>
      </c>
    </row>
    <row r="5013" spans="1:4" ht="13.5" x14ac:dyDescent="0.25">
      <c r="A5013" s="124" t="s">
        <v>6677</v>
      </c>
      <c r="B5013" s="124" t="s">
        <v>16771</v>
      </c>
      <c r="C5013" s="124" t="s">
        <v>9617</v>
      </c>
      <c r="D5013" s="125" t="s">
        <v>3296</v>
      </c>
    </row>
    <row r="5014" spans="1:4" ht="13.5" x14ac:dyDescent="0.25">
      <c r="A5014" s="124" t="s">
        <v>6678</v>
      </c>
      <c r="B5014" s="124" t="s">
        <v>16772</v>
      </c>
      <c r="C5014" s="124" t="s">
        <v>9617</v>
      </c>
      <c r="D5014" s="125" t="s">
        <v>16773</v>
      </c>
    </row>
    <row r="5015" spans="1:4" ht="13.5" x14ac:dyDescent="0.25">
      <c r="A5015" s="124" t="s">
        <v>6679</v>
      </c>
      <c r="B5015" s="124" t="s">
        <v>16774</v>
      </c>
      <c r="C5015" s="124" t="s">
        <v>9617</v>
      </c>
      <c r="D5015" s="125" t="s">
        <v>9044</v>
      </c>
    </row>
    <row r="5016" spans="1:4" ht="13.5" x14ac:dyDescent="0.25">
      <c r="A5016" s="124" t="s">
        <v>6680</v>
      </c>
      <c r="B5016" s="124" t="s">
        <v>16775</v>
      </c>
      <c r="C5016" s="124" t="s">
        <v>9617</v>
      </c>
      <c r="D5016" s="125" t="s">
        <v>16776</v>
      </c>
    </row>
    <row r="5017" spans="1:4" ht="13.5" x14ac:dyDescent="0.25">
      <c r="A5017" s="124" t="s">
        <v>6682</v>
      </c>
      <c r="B5017" s="124" t="s">
        <v>16777</v>
      </c>
      <c r="C5017" s="124" t="s">
        <v>9617</v>
      </c>
      <c r="D5017" s="125" t="s">
        <v>16778</v>
      </c>
    </row>
    <row r="5018" spans="1:4" ht="13.5" x14ac:dyDescent="0.25">
      <c r="A5018" s="124" t="s">
        <v>6683</v>
      </c>
      <c r="B5018" s="124" t="s">
        <v>16779</v>
      </c>
      <c r="C5018" s="124" t="s">
        <v>9617</v>
      </c>
      <c r="D5018" s="125" t="s">
        <v>6681</v>
      </c>
    </row>
    <row r="5019" spans="1:4" ht="13.5" x14ac:dyDescent="0.25">
      <c r="A5019" s="124" t="s">
        <v>6684</v>
      </c>
      <c r="B5019" s="124" t="s">
        <v>16780</v>
      </c>
      <c r="C5019" s="124" t="s">
        <v>9617</v>
      </c>
      <c r="D5019" s="125" t="s">
        <v>16781</v>
      </c>
    </row>
    <row r="5020" spans="1:4" ht="13.5" x14ac:dyDescent="0.25">
      <c r="A5020" s="124" t="s">
        <v>6685</v>
      </c>
      <c r="B5020" s="124" t="s">
        <v>16782</v>
      </c>
      <c r="C5020" s="124" t="s">
        <v>9617</v>
      </c>
      <c r="D5020" s="125" t="s">
        <v>10080</v>
      </c>
    </row>
    <row r="5021" spans="1:4" ht="13.5" x14ac:dyDescent="0.25">
      <c r="A5021" s="124" t="s">
        <v>6686</v>
      </c>
      <c r="B5021" s="124" t="s">
        <v>16783</v>
      </c>
      <c r="C5021" s="124" t="s">
        <v>9617</v>
      </c>
      <c r="D5021" s="125" t="s">
        <v>16784</v>
      </c>
    </row>
    <row r="5022" spans="1:4" ht="13.5" x14ac:dyDescent="0.25">
      <c r="A5022" s="124" t="s">
        <v>6687</v>
      </c>
      <c r="B5022" s="124" t="s">
        <v>16785</v>
      </c>
      <c r="C5022" s="124" t="s">
        <v>9617</v>
      </c>
      <c r="D5022" s="125" t="s">
        <v>16786</v>
      </c>
    </row>
    <row r="5023" spans="1:4" ht="13.5" x14ac:dyDescent="0.25">
      <c r="A5023" s="124" t="s">
        <v>6688</v>
      </c>
      <c r="B5023" s="124" t="s">
        <v>16787</v>
      </c>
      <c r="C5023" s="124" t="s">
        <v>9617</v>
      </c>
      <c r="D5023" s="125" t="s">
        <v>16788</v>
      </c>
    </row>
    <row r="5024" spans="1:4" ht="13.5" x14ac:dyDescent="0.25">
      <c r="A5024" s="124" t="s">
        <v>6689</v>
      </c>
      <c r="B5024" s="124" t="s">
        <v>16789</v>
      </c>
      <c r="C5024" s="124" t="s">
        <v>9617</v>
      </c>
      <c r="D5024" s="125" t="s">
        <v>16790</v>
      </c>
    </row>
    <row r="5025" spans="1:4" ht="13.5" x14ac:dyDescent="0.25">
      <c r="A5025" s="124" t="s">
        <v>6691</v>
      </c>
      <c r="B5025" s="124" t="s">
        <v>16791</v>
      </c>
      <c r="C5025" s="124" t="s">
        <v>9617</v>
      </c>
      <c r="D5025" s="125" t="s">
        <v>16792</v>
      </c>
    </row>
    <row r="5026" spans="1:4" ht="13.5" x14ac:dyDescent="0.25">
      <c r="A5026" s="124" t="s">
        <v>6693</v>
      </c>
      <c r="B5026" s="124" t="s">
        <v>16793</v>
      </c>
      <c r="C5026" s="124" t="s">
        <v>9617</v>
      </c>
      <c r="D5026" s="125" t="s">
        <v>16794</v>
      </c>
    </row>
    <row r="5027" spans="1:4" ht="13.5" x14ac:dyDescent="0.25">
      <c r="A5027" s="124" t="s">
        <v>6694</v>
      </c>
      <c r="B5027" s="124" t="s">
        <v>16795</v>
      </c>
      <c r="C5027" s="124" t="s">
        <v>9617</v>
      </c>
      <c r="D5027" s="125" t="s">
        <v>16796</v>
      </c>
    </row>
    <row r="5028" spans="1:4" ht="13.5" x14ac:dyDescent="0.25">
      <c r="A5028" s="124" t="s">
        <v>6695</v>
      </c>
      <c r="B5028" s="124" t="s">
        <v>16797</v>
      </c>
      <c r="C5028" s="124" t="s">
        <v>9617</v>
      </c>
      <c r="D5028" s="125" t="s">
        <v>718</v>
      </c>
    </row>
    <row r="5029" spans="1:4" ht="13.5" x14ac:dyDescent="0.25">
      <c r="A5029" s="124" t="s">
        <v>6696</v>
      </c>
      <c r="B5029" s="124" t="s">
        <v>16798</v>
      </c>
      <c r="C5029" s="124" t="s">
        <v>9617</v>
      </c>
      <c r="D5029" s="125" t="s">
        <v>16799</v>
      </c>
    </row>
    <row r="5030" spans="1:4" ht="13.5" x14ac:dyDescent="0.25">
      <c r="A5030" s="124" t="s">
        <v>6697</v>
      </c>
      <c r="B5030" s="124" t="s">
        <v>16800</v>
      </c>
      <c r="C5030" s="124" t="s">
        <v>9617</v>
      </c>
      <c r="D5030" s="125" t="s">
        <v>16801</v>
      </c>
    </row>
    <row r="5031" spans="1:4" ht="13.5" x14ac:dyDescent="0.25">
      <c r="A5031" s="124" t="s">
        <v>6698</v>
      </c>
      <c r="B5031" s="124" t="s">
        <v>16802</v>
      </c>
      <c r="C5031" s="124" t="s">
        <v>9617</v>
      </c>
      <c r="D5031" s="125" t="s">
        <v>16753</v>
      </c>
    </row>
    <row r="5032" spans="1:4" ht="13.5" x14ac:dyDescent="0.25">
      <c r="A5032" s="124" t="s">
        <v>6699</v>
      </c>
      <c r="B5032" s="124" t="s">
        <v>16803</v>
      </c>
      <c r="C5032" s="124" t="s">
        <v>9617</v>
      </c>
      <c r="D5032" s="125" t="s">
        <v>14892</v>
      </c>
    </row>
    <row r="5033" spans="1:4" ht="13.5" x14ac:dyDescent="0.25">
      <c r="A5033" s="124" t="s">
        <v>6700</v>
      </c>
      <c r="B5033" s="124" t="s">
        <v>16804</v>
      </c>
      <c r="C5033" s="124" t="s">
        <v>9617</v>
      </c>
      <c r="D5033" s="125" t="s">
        <v>16805</v>
      </c>
    </row>
    <row r="5034" spans="1:4" ht="13.5" x14ac:dyDescent="0.25">
      <c r="A5034" s="124" t="s">
        <v>6701</v>
      </c>
      <c r="B5034" s="124" t="s">
        <v>16806</v>
      </c>
      <c r="C5034" s="124" t="s">
        <v>9617</v>
      </c>
      <c r="D5034" s="125" t="s">
        <v>16807</v>
      </c>
    </row>
    <row r="5035" spans="1:4" ht="13.5" x14ac:dyDescent="0.25">
      <c r="A5035" s="124" t="s">
        <v>6703</v>
      </c>
      <c r="B5035" s="124" t="s">
        <v>16808</v>
      </c>
      <c r="C5035" s="124" t="s">
        <v>11142</v>
      </c>
      <c r="D5035" s="125" t="s">
        <v>16809</v>
      </c>
    </row>
    <row r="5036" spans="1:4" ht="13.5" x14ac:dyDescent="0.25">
      <c r="A5036" s="124" t="s">
        <v>6704</v>
      </c>
      <c r="B5036" s="124" t="s">
        <v>16810</v>
      </c>
      <c r="C5036" s="124" t="s">
        <v>9617</v>
      </c>
      <c r="D5036" s="125" t="s">
        <v>16811</v>
      </c>
    </row>
    <row r="5037" spans="1:4" ht="13.5" x14ac:dyDescent="0.25">
      <c r="A5037" s="124" t="s">
        <v>6705</v>
      </c>
      <c r="B5037" s="124" t="s">
        <v>16812</v>
      </c>
      <c r="C5037" s="124" t="s">
        <v>9617</v>
      </c>
      <c r="D5037" s="125" t="s">
        <v>13361</v>
      </c>
    </row>
    <row r="5038" spans="1:4" ht="13.5" x14ac:dyDescent="0.25">
      <c r="A5038" s="124" t="s">
        <v>6706</v>
      </c>
      <c r="B5038" s="124" t="s">
        <v>16813</v>
      </c>
      <c r="C5038" s="124" t="s">
        <v>9617</v>
      </c>
      <c r="D5038" s="125" t="s">
        <v>16814</v>
      </c>
    </row>
    <row r="5039" spans="1:4" ht="13.5" x14ac:dyDescent="0.25">
      <c r="A5039" s="124" t="s">
        <v>6707</v>
      </c>
      <c r="B5039" s="124" t="s">
        <v>16815</v>
      </c>
      <c r="C5039" s="124" t="s">
        <v>9617</v>
      </c>
      <c r="D5039" s="125" t="s">
        <v>16816</v>
      </c>
    </row>
    <row r="5040" spans="1:4" ht="13.5" x14ac:dyDescent="0.25">
      <c r="A5040" s="124" t="s">
        <v>6708</v>
      </c>
      <c r="B5040" s="124" t="s">
        <v>16817</v>
      </c>
      <c r="C5040" s="124" t="s">
        <v>9617</v>
      </c>
      <c r="D5040" s="125" t="s">
        <v>16818</v>
      </c>
    </row>
    <row r="5041" spans="1:4" ht="13.5" x14ac:dyDescent="0.25">
      <c r="A5041" s="124" t="s">
        <v>6709</v>
      </c>
      <c r="B5041" s="124" t="s">
        <v>16819</v>
      </c>
      <c r="C5041" s="124" t="s">
        <v>9617</v>
      </c>
      <c r="D5041" s="125" t="s">
        <v>4097</v>
      </c>
    </row>
    <row r="5042" spans="1:4" ht="13.5" x14ac:dyDescent="0.25">
      <c r="A5042" s="124" t="s">
        <v>6710</v>
      </c>
      <c r="B5042" s="124" t="s">
        <v>16820</v>
      </c>
      <c r="C5042" s="124" t="s">
        <v>9617</v>
      </c>
      <c r="D5042" s="125" t="s">
        <v>16821</v>
      </c>
    </row>
    <row r="5043" spans="1:4" ht="13.5" x14ac:dyDescent="0.25">
      <c r="A5043" s="124" t="s">
        <v>6711</v>
      </c>
      <c r="B5043" s="124" t="s">
        <v>16822</v>
      </c>
      <c r="C5043" s="124" t="s">
        <v>9617</v>
      </c>
      <c r="D5043" s="125" t="s">
        <v>16823</v>
      </c>
    </row>
    <row r="5044" spans="1:4" ht="13.5" x14ac:dyDescent="0.25">
      <c r="A5044" s="124" t="s">
        <v>6712</v>
      </c>
      <c r="B5044" s="124" t="s">
        <v>16824</v>
      </c>
      <c r="C5044" s="124" t="s">
        <v>9617</v>
      </c>
      <c r="D5044" s="125" t="s">
        <v>16825</v>
      </c>
    </row>
    <row r="5045" spans="1:4" ht="13.5" x14ac:dyDescent="0.25">
      <c r="A5045" s="124" t="s">
        <v>6713</v>
      </c>
      <c r="B5045" s="124" t="s">
        <v>16826</v>
      </c>
      <c r="C5045" s="124" t="s">
        <v>9617</v>
      </c>
      <c r="D5045" s="125" t="s">
        <v>6724</v>
      </c>
    </row>
    <row r="5046" spans="1:4" ht="13.5" x14ac:dyDescent="0.25">
      <c r="A5046" s="124" t="s">
        <v>6714</v>
      </c>
      <c r="B5046" s="124" t="s">
        <v>16827</v>
      </c>
      <c r="C5046" s="124" t="s">
        <v>9617</v>
      </c>
      <c r="D5046" s="125" t="s">
        <v>16828</v>
      </c>
    </row>
    <row r="5047" spans="1:4" ht="13.5" x14ac:dyDescent="0.25">
      <c r="A5047" s="124" t="s">
        <v>6716</v>
      </c>
      <c r="B5047" s="124" t="s">
        <v>16829</v>
      </c>
      <c r="C5047" s="124" t="s">
        <v>9617</v>
      </c>
      <c r="D5047" s="125" t="s">
        <v>7272</v>
      </c>
    </row>
    <row r="5048" spans="1:4" ht="13.5" x14ac:dyDescent="0.25">
      <c r="A5048" s="124" t="s">
        <v>6717</v>
      </c>
      <c r="B5048" s="124" t="s">
        <v>16830</v>
      </c>
      <c r="C5048" s="124" t="s">
        <v>9617</v>
      </c>
      <c r="D5048" s="125" t="s">
        <v>16831</v>
      </c>
    </row>
    <row r="5049" spans="1:4" ht="13.5" x14ac:dyDescent="0.25">
      <c r="A5049" s="124" t="s">
        <v>6718</v>
      </c>
      <c r="B5049" s="124" t="s">
        <v>16832</v>
      </c>
      <c r="C5049" s="124" t="s">
        <v>9617</v>
      </c>
      <c r="D5049" s="125" t="s">
        <v>16833</v>
      </c>
    </row>
    <row r="5050" spans="1:4" ht="13.5" x14ac:dyDescent="0.25">
      <c r="A5050" s="124" t="s">
        <v>6719</v>
      </c>
      <c r="B5050" s="124" t="s">
        <v>16834</v>
      </c>
      <c r="C5050" s="124" t="s">
        <v>9617</v>
      </c>
      <c r="D5050" s="125" t="s">
        <v>6922</v>
      </c>
    </row>
    <row r="5051" spans="1:4" ht="13.5" x14ac:dyDescent="0.25">
      <c r="A5051" s="124" t="s">
        <v>6720</v>
      </c>
      <c r="B5051" s="124" t="s">
        <v>16835</v>
      </c>
      <c r="C5051" s="124" t="s">
        <v>9617</v>
      </c>
      <c r="D5051" s="125" t="s">
        <v>9280</v>
      </c>
    </row>
    <row r="5052" spans="1:4" ht="13.5" x14ac:dyDescent="0.25">
      <c r="A5052" s="124" t="s">
        <v>6721</v>
      </c>
      <c r="B5052" s="124" t="s">
        <v>16836</v>
      </c>
      <c r="C5052" s="124" t="s">
        <v>9617</v>
      </c>
      <c r="D5052" s="125" t="s">
        <v>16837</v>
      </c>
    </row>
    <row r="5053" spans="1:4" ht="13.5" x14ac:dyDescent="0.25">
      <c r="A5053" s="124" t="s">
        <v>6723</v>
      </c>
      <c r="B5053" s="124" t="s">
        <v>16838</v>
      </c>
      <c r="C5053" s="124" t="s">
        <v>9617</v>
      </c>
      <c r="D5053" s="125" t="s">
        <v>11725</v>
      </c>
    </row>
    <row r="5054" spans="1:4" ht="13.5" x14ac:dyDescent="0.25">
      <c r="A5054" s="124" t="s">
        <v>6725</v>
      </c>
      <c r="B5054" s="124" t="s">
        <v>16839</v>
      </c>
      <c r="C5054" s="124" t="s">
        <v>9617</v>
      </c>
      <c r="D5054" s="125" t="s">
        <v>16840</v>
      </c>
    </row>
    <row r="5055" spans="1:4" ht="13.5" x14ac:dyDescent="0.25">
      <c r="A5055" s="124" t="s">
        <v>6727</v>
      </c>
      <c r="B5055" s="124" t="s">
        <v>16841</v>
      </c>
      <c r="C5055" s="124" t="s">
        <v>9617</v>
      </c>
      <c r="D5055" s="125" t="s">
        <v>9045</v>
      </c>
    </row>
    <row r="5056" spans="1:4" ht="13.5" x14ac:dyDescent="0.25">
      <c r="A5056" s="124" t="s">
        <v>6728</v>
      </c>
      <c r="B5056" s="124" t="s">
        <v>16842</v>
      </c>
      <c r="C5056" s="124" t="s">
        <v>9617</v>
      </c>
      <c r="D5056" s="125" t="s">
        <v>9171</v>
      </c>
    </row>
    <row r="5057" spans="1:4" ht="13.5" x14ac:dyDescent="0.25">
      <c r="A5057" s="124" t="s">
        <v>6730</v>
      </c>
      <c r="B5057" s="124" t="s">
        <v>16843</v>
      </c>
      <c r="C5057" s="124" t="s">
        <v>9617</v>
      </c>
      <c r="D5057" s="125" t="s">
        <v>16844</v>
      </c>
    </row>
    <row r="5058" spans="1:4" ht="13.5" x14ac:dyDescent="0.25">
      <c r="A5058" s="124" t="s">
        <v>6731</v>
      </c>
      <c r="B5058" s="124" t="s">
        <v>16845</v>
      </c>
      <c r="C5058" s="124" t="s">
        <v>9617</v>
      </c>
      <c r="D5058" s="125" t="s">
        <v>7298</v>
      </c>
    </row>
    <row r="5059" spans="1:4" ht="13.5" x14ac:dyDescent="0.25">
      <c r="A5059" s="124" t="s">
        <v>6732</v>
      </c>
      <c r="B5059" s="124" t="s">
        <v>16846</v>
      </c>
      <c r="C5059" s="124" t="s">
        <v>9617</v>
      </c>
      <c r="D5059" s="125" t="s">
        <v>16847</v>
      </c>
    </row>
    <row r="5060" spans="1:4" ht="13.5" x14ac:dyDescent="0.25">
      <c r="A5060" s="124" t="s">
        <v>6733</v>
      </c>
      <c r="B5060" s="124" t="s">
        <v>16848</v>
      </c>
      <c r="C5060" s="124" t="s">
        <v>9617</v>
      </c>
      <c r="D5060" s="125" t="s">
        <v>6800</v>
      </c>
    </row>
    <row r="5061" spans="1:4" ht="13.5" x14ac:dyDescent="0.25">
      <c r="A5061" s="124" t="s">
        <v>6734</v>
      </c>
      <c r="B5061" s="124" t="s">
        <v>16849</v>
      </c>
      <c r="C5061" s="124" t="s">
        <v>9617</v>
      </c>
      <c r="D5061" s="125" t="s">
        <v>11840</v>
      </c>
    </row>
    <row r="5062" spans="1:4" ht="13.5" x14ac:dyDescent="0.25">
      <c r="A5062" s="124" t="s">
        <v>6735</v>
      </c>
      <c r="B5062" s="124" t="s">
        <v>16850</v>
      </c>
      <c r="C5062" s="124" t="s">
        <v>9617</v>
      </c>
      <c r="D5062" s="125" t="s">
        <v>16851</v>
      </c>
    </row>
    <row r="5063" spans="1:4" ht="13.5" x14ac:dyDescent="0.25">
      <c r="A5063" s="124" t="s">
        <v>6736</v>
      </c>
      <c r="B5063" s="124" t="s">
        <v>16852</v>
      </c>
      <c r="C5063" s="124" t="s">
        <v>9617</v>
      </c>
      <c r="D5063" s="125" t="s">
        <v>16183</v>
      </c>
    </row>
    <row r="5064" spans="1:4" ht="13.5" x14ac:dyDescent="0.25">
      <c r="A5064" s="124" t="s">
        <v>6737</v>
      </c>
      <c r="B5064" s="124" t="s">
        <v>16853</v>
      </c>
      <c r="C5064" s="124" t="s">
        <v>9617</v>
      </c>
      <c r="D5064" s="125" t="s">
        <v>16854</v>
      </c>
    </row>
    <row r="5065" spans="1:4" ht="13.5" x14ac:dyDescent="0.25">
      <c r="A5065" s="124" t="s">
        <v>6738</v>
      </c>
      <c r="B5065" s="124" t="s">
        <v>16855</v>
      </c>
      <c r="C5065" s="124" t="s">
        <v>9617</v>
      </c>
      <c r="D5065" s="125" t="s">
        <v>16856</v>
      </c>
    </row>
    <row r="5066" spans="1:4" ht="13.5" x14ac:dyDescent="0.25">
      <c r="A5066" s="124" t="s">
        <v>6739</v>
      </c>
      <c r="B5066" s="124" t="s">
        <v>16857</v>
      </c>
      <c r="C5066" s="124" t="s">
        <v>9617</v>
      </c>
      <c r="D5066" s="125" t="s">
        <v>5288</v>
      </c>
    </row>
    <row r="5067" spans="1:4" ht="13.5" x14ac:dyDescent="0.25">
      <c r="A5067" s="124" t="s">
        <v>6740</v>
      </c>
      <c r="B5067" s="124" t="s">
        <v>16858</v>
      </c>
      <c r="C5067" s="124" t="s">
        <v>9617</v>
      </c>
      <c r="D5067" s="125" t="s">
        <v>16859</v>
      </c>
    </row>
    <row r="5068" spans="1:4" ht="13.5" x14ac:dyDescent="0.25">
      <c r="A5068" s="124" t="s">
        <v>6741</v>
      </c>
      <c r="B5068" s="124" t="s">
        <v>16860</v>
      </c>
      <c r="C5068" s="124" t="s">
        <v>9617</v>
      </c>
      <c r="D5068" s="125" t="s">
        <v>16861</v>
      </c>
    </row>
    <row r="5069" spans="1:4" ht="13.5" x14ac:dyDescent="0.25">
      <c r="A5069" s="124" t="s">
        <v>6742</v>
      </c>
      <c r="B5069" s="124" t="s">
        <v>16862</v>
      </c>
      <c r="C5069" s="124" t="s">
        <v>9617</v>
      </c>
      <c r="D5069" s="125" t="s">
        <v>16863</v>
      </c>
    </row>
    <row r="5070" spans="1:4" ht="13.5" x14ac:dyDescent="0.25">
      <c r="A5070" s="124" t="s">
        <v>6743</v>
      </c>
      <c r="B5070" s="124" t="s">
        <v>16864</v>
      </c>
      <c r="C5070" s="124" t="s">
        <v>9617</v>
      </c>
      <c r="D5070" s="125" t="s">
        <v>9546</v>
      </c>
    </row>
    <row r="5071" spans="1:4" ht="13.5" x14ac:dyDescent="0.25">
      <c r="A5071" s="124" t="s">
        <v>6744</v>
      </c>
      <c r="B5071" s="124" t="s">
        <v>16865</v>
      </c>
      <c r="C5071" s="124" t="s">
        <v>9617</v>
      </c>
      <c r="D5071" s="125" t="s">
        <v>16866</v>
      </c>
    </row>
    <row r="5072" spans="1:4" ht="13.5" x14ac:dyDescent="0.25">
      <c r="A5072" s="124" t="s">
        <v>6745</v>
      </c>
      <c r="B5072" s="124" t="s">
        <v>16867</v>
      </c>
      <c r="C5072" s="124" t="s">
        <v>9617</v>
      </c>
      <c r="D5072" s="125" t="s">
        <v>6912</v>
      </c>
    </row>
    <row r="5073" spans="1:4" ht="13.5" x14ac:dyDescent="0.25">
      <c r="A5073" s="124" t="s">
        <v>6747</v>
      </c>
      <c r="B5073" s="124" t="s">
        <v>16868</v>
      </c>
      <c r="C5073" s="124" t="s">
        <v>9617</v>
      </c>
      <c r="D5073" s="125" t="s">
        <v>8574</v>
      </c>
    </row>
    <row r="5074" spans="1:4" ht="13.5" x14ac:dyDescent="0.25">
      <c r="A5074" s="124" t="s">
        <v>6748</v>
      </c>
      <c r="B5074" s="124" t="s">
        <v>16869</v>
      </c>
      <c r="C5074" s="124" t="s">
        <v>9617</v>
      </c>
      <c r="D5074" s="125" t="s">
        <v>16870</v>
      </c>
    </row>
    <row r="5075" spans="1:4" ht="13.5" x14ac:dyDescent="0.25">
      <c r="A5075" s="124" t="s">
        <v>6749</v>
      </c>
      <c r="B5075" s="124" t="s">
        <v>16871</v>
      </c>
      <c r="C5075" s="124" t="s">
        <v>9617</v>
      </c>
      <c r="D5075" s="125" t="s">
        <v>196</v>
      </c>
    </row>
    <row r="5076" spans="1:4" ht="13.5" x14ac:dyDescent="0.25">
      <c r="A5076" s="124" t="s">
        <v>6750</v>
      </c>
      <c r="B5076" s="124" t="s">
        <v>16872</v>
      </c>
      <c r="C5076" s="124" t="s">
        <v>9617</v>
      </c>
      <c r="D5076" s="125" t="s">
        <v>3740</v>
      </c>
    </row>
    <row r="5077" spans="1:4" ht="13.5" x14ac:dyDescent="0.25">
      <c r="A5077" s="124" t="s">
        <v>6752</v>
      </c>
      <c r="B5077" s="124" t="s">
        <v>16873</v>
      </c>
      <c r="C5077" s="124" t="s">
        <v>9617</v>
      </c>
      <c r="D5077" s="125" t="s">
        <v>7488</v>
      </c>
    </row>
    <row r="5078" spans="1:4" ht="13.5" x14ac:dyDescent="0.25">
      <c r="A5078" s="124" t="s">
        <v>6753</v>
      </c>
      <c r="B5078" s="124" t="s">
        <v>16874</v>
      </c>
      <c r="C5078" s="124" t="s">
        <v>9617</v>
      </c>
      <c r="D5078" s="125" t="s">
        <v>16875</v>
      </c>
    </row>
    <row r="5079" spans="1:4" ht="13.5" x14ac:dyDescent="0.25">
      <c r="A5079" s="124" t="s">
        <v>6754</v>
      </c>
      <c r="B5079" s="124" t="s">
        <v>16876</v>
      </c>
      <c r="C5079" s="124" t="s">
        <v>9617</v>
      </c>
      <c r="D5079" s="125" t="s">
        <v>11817</v>
      </c>
    </row>
    <row r="5080" spans="1:4" ht="13.5" x14ac:dyDescent="0.25">
      <c r="A5080" s="124" t="s">
        <v>6756</v>
      </c>
      <c r="B5080" s="124" t="s">
        <v>16877</v>
      </c>
      <c r="C5080" s="124" t="s">
        <v>9617</v>
      </c>
      <c r="D5080" s="125" t="s">
        <v>16878</v>
      </c>
    </row>
    <row r="5081" spans="1:4" ht="13.5" x14ac:dyDescent="0.25">
      <c r="A5081" s="124" t="s">
        <v>6757</v>
      </c>
      <c r="B5081" s="124" t="s">
        <v>16879</v>
      </c>
      <c r="C5081" s="124" t="s">
        <v>9617</v>
      </c>
      <c r="D5081" s="125" t="s">
        <v>16880</v>
      </c>
    </row>
    <row r="5082" spans="1:4" ht="13.5" x14ac:dyDescent="0.25">
      <c r="A5082" s="124" t="s">
        <v>6758</v>
      </c>
      <c r="B5082" s="124" t="s">
        <v>16881</v>
      </c>
      <c r="C5082" s="124" t="s">
        <v>9617</v>
      </c>
      <c r="D5082" s="125" t="s">
        <v>6726</v>
      </c>
    </row>
    <row r="5083" spans="1:4" ht="13.5" x14ac:dyDescent="0.25">
      <c r="A5083" s="124" t="s">
        <v>6759</v>
      </c>
      <c r="B5083" s="124" t="s">
        <v>16882</v>
      </c>
      <c r="C5083" s="124" t="s">
        <v>9617</v>
      </c>
      <c r="D5083" s="125" t="s">
        <v>16883</v>
      </c>
    </row>
    <row r="5084" spans="1:4" ht="13.5" x14ac:dyDescent="0.25">
      <c r="A5084" s="124" t="s">
        <v>6760</v>
      </c>
      <c r="B5084" s="124" t="s">
        <v>16884</v>
      </c>
      <c r="C5084" s="124" t="s">
        <v>9617</v>
      </c>
      <c r="D5084" s="125" t="s">
        <v>13078</v>
      </c>
    </row>
    <row r="5085" spans="1:4" ht="13.5" x14ac:dyDescent="0.25">
      <c r="A5085" s="124" t="s">
        <v>6762</v>
      </c>
      <c r="B5085" s="124" t="s">
        <v>16885</v>
      </c>
      <c r="C5085" s="124" t="s">
        <v>9617</v>
      </c>
      <c r="D5085" s="125" t="s">
        <v>8947</v>
      </c>
    </row>
    <row r="5086" spans="1:4" ht="13.5" x14ac:dyDescent="0.25">
      <c r="A5086" s="124" t="s">
        <v>6763</v>
      </c>
      <c r="B5086" s="124" t="s">
        <v>16886</v>
      </c>
      <c r="C5086" s="124" t="s">
        <v>9617</v>
      </c>
      <c r="D5086" s="125" t="s">
        <v>16887</v>
      </c>
    </row>
    <row r="5087" spans="1:4" ht="13.5" x14ac:dyDescent="0.25">
      <c r="A5087" s="124" t="s">
        <v>6764</v>
      </c>
      <c r="B5087" s="124" t="s">
        <v>16888</v>
      </c>
      <c r="C5087" s="124" t="s">
        <v>9617</v>
      </c>
      <c r="D5087" s="125" t="s">
        <v>16889</v>
      </c>
    </row>
    <row r="5088" spans="1:4" ht="13.5" x14ac:dyDescent="0.25">
      <c r="A5088" s="124" t="s">
        <v>6765</v>
      </c>
      <c r="B5088" s="124" t="s">
        <v>16890</v>
      </c>
      <c r="C5088" s="124" t="s">
        <v>9617</v>
      </c>
      <c r="D5088" s="125" t="s">
        <v>16891</v>
      </c>
    </row>
    <row r="5089" spans="1:4" ht="13.5" x14ac:dyDescent="0.25">
      <c r="A5089" s="124" t="s">
        <v>6766</v>
      </c>
      <c r="B5089" s="124" t="s">
        <v>16892</v>
      </c>
      <c r="C5089" s="124" t="s">
        <v>9617</v>
      </c>
      <c r="D5089" s="125" t="s">
        <v>16595</v>
      </c>
    </row>
    <row r="5090" spans="1:4" ht="13.5" x14ac:dyDescent="0.25">
      <c r="A5090" s="124" t="s">
        <v>6767</v>
      </c>
      <c r="B5090" s="124" t="s">
        <v>16893</v>
      </c>
      <c r="C5090" s="124" t="s">
        <v>9617</v>
      </c>
      <c r="D5090" s="125" t="s">
        <v>7972</v>
      </c>
    </row>
    <row r="5091" spans="1:4" ht="13.5" x14ac:dyDescent="0.25">
      <c r="A5091" s="124" t="s">
        <v>6768</v>
      </c>
      <c r="B5091" s="124" t="s">
        <v>16894</v>
      </c>
      <c r="C5091" s="124" t="s">
        <v>9617</v>
      </c>
      <c r="D5091" s="125" t="s">
        <v>16895</v>
      </c>
    </row>
    <row r="5092" spans="1:4" ht="13.5" x14ac:dyDescent="0.25">
      <c r="A5092" s="124" t="s">
        <v>6769</v>
      </c>
      <c r="B5092" s="124" t="s">
        <v>16896</v>
      </c>
      <c r="C5092" s="124" t="s">
        <v>9617</v>
      </c>
      <c r="D5092" s="125" t="s">
        <v>16897</v>
      </c>
    </row>
    <row r="5093" spans="1:4" ht="13.5" x14ac:dyDescent="0.25">
      <c r="A5093" s="124" t="s">
        <v>6771</v>
      </c>
      <c r="B5093" s="124" t="s">
        <v>16898</v>
      </c>
      <c r="C5093" s="124" t="s">
        <v>9617</v>
      </c>
      <c r="D5093" s="125" t="s">
        <v>9012</v>
      </c>
    </row>
    <row r="5094" spans="1:4" ht="13.5" x14ac:dyDescent="0.25">
      <c r="A5094" s="124" t="s">
        <v>6772</v>
      </c>
      <c r="B5094" s="124" t="s">
        <v>16899</v>
      </c>
      <c r="C5094" s="124" t="s">
        <v>9617</v>
      </c>
      <c r="D5094" s="125" t="s">
        <v>8308</v>
      </c>
    </row>
    <row r="5095" spans="1:4" ht="13.5" x14ac:dyDescent="0.25">
      <c r="A5095" s="124" t="s">
        <v>6773</v>
      </c>
      <c r="B5095" s="124" t="s">
        <v>16900</v>
      </c>
      <c r="C5095" s="124" t="s">
        <v>9617</v>
      </c>
      <c r="D5095" s="125" t="s">
        <v>16901</v>
      </c>
    </row>
    <row r="5096" spans="1:4" ht="13.5" x14ac:dyDescent="0.25">
      <c r="A5096" s="124" t="s">
        <v>6774</v>
      </c>
      <c r="B5096" s="124" t="s">
        <v>16902</v>
      </c>
      <c r="C5096" s="124" t="s">
        <v>9617</v>
      </c>
      <c r="D5096" s="125" t="s">
        <v>16903</v>
      </c>
    </row>
    <row r="5097" spans="1:4" ht="13.5" x14ac:dyDescent="0.25">
      <c r="A5097" s="124" t="s">
        <v>6775</v>
      </c>
      <c r="B5097" s="124" t="s">
        <v>16904</v>
      </c>
      <c r="C5097" s="124" t="s">
        <v>9617</v>
      </c>
      <c r="D5097" s="125" t="s">
        <v>16905</v>
      </c>
    </row>
    <row r="5098" spans="1:4" ht="13.5" x14ac:dyDescent="0.25">
      <c r="A5098" s="124" t="s">
        <v>6776</v>
      </c>
      <c r="B5098" s="124" t="s">
        <v>16906</v>
      </c>
      <c r="C5098" s="124" t="s">
        <v>9617</v>
      </c>
      <c r="D5098" s="125" t="s">
        <v>16907</v>
      </c>
    </row>
    <row r="5099" spans="1:4" ht="13.5" x14ac:dyDescent="0.25">
      <c r="A5099" s="124" t="s">
        <v>6777</v>
      </c>
      <c r="B5099" s="124" t="s">
        <v>16908</v>
      </c>
      <c r="C5099" s="124" t="s">
        <v>9617</v>
      </c>
      <c r="D5099" s="125" t="s">
        <v>2780</v>
      </c>
    </row>
    <row r="5100" spans="1:4" ht="13.5" x14ac:dyDescent="0.25">
      <c r="A5100" s="124" t="s">
        <v>6778</v>
      </c>
      <c r="B5100" s="124" t="s">
        <v>16909</v>
      </c>
      <c r="C5100" s="124" t="s">
        <v>9617</v>
      </c>
      <c r="D5100" s="125" t="s">
        <v>4425</v>
      </c>
    </row>
    <row r="5101" spans="1:4" ht="13.5" x14ac:dyDescent="0.25">
      <c r="A5101" s="124" t="s">
        <v>6779</v>
      </c>
      <c r="B5101" s="124" t="s">
        <v>16910</v>
      </c>
      <c r="C5101" s="124" t="s">
        <v>9617</v>
      </c>
      <c r="D5101" s="125" t="s">
        <v>8294</v>
      </c>
    </row>
    <row r="5102" spans="1:4" ht="13.5" x14ac:dyDescent="0.25">
      <c r="A5102" s="124" t="s">
        <v>6780</v>
      </c>
      <c r="B5102" s="124" t="s">
        <v>16911</v>
      </c>
      <c r="C5102" s="124" t="s">
        <v>9617</v>
      </c>
      <c r="D5102" s="125" t="s">
        <v>6702</v>
      </c>
    </row>
    <row r="5103" spans="1:4" ht="13.5" x14ac:dyDescent="0.25">
      <c r="A5103" s="124" t="s">
        <v>6782</v>
      </c>
      <c r="B5103" s="124" t="s">
        <v>16912</v>
      </c>
      <c r="C5103" s="124" t="s">
        <v>9617</v>
      </c>
      <c r="D5103" s="125" t="s">
        <v>9210</v>
      </c>
    </row>
    <row r="5104" spans="1:4" ht="13.5" x14ac:dyDescent="0.25">
      <c r="A5104" s="124" t="s">
        <v>6784</v>
      </c>
      <c r="B5104" s="124" t="s">
        <v>16913</v>
      </c>
      <c r="C5104" s="124" t="s">
        <v>9617</v>
      </c>
      <c r="D5104" s="125" t="s">
        <v>214</v>
      </c>
    </row>
    <row r="5105" spans="1:4" ht="13.5" x14ac:dyDescent="0.25">
      <c r="A5105" s="124" t="s">
        <v>6785</v>
      </c>
      <c r="B5105" s="124" t="s">
        <v>16914</v>
      </c>
      <c r="C5105" s="124" t="s">
        <v>9617</v>
      </c>
      <c r="D5105" s="125" t="s">
        <v>5136</v>
      </c>
    </row>
    <row r="5106" spans="1:4" ht="13.5" x14ac:dyDescent="0.25">
      <c r="A5106" s="124" t="s">
        <v>6787</v>
      </c>
      <c r="B5106" s="124" t="s">
        <v>16915</v>
      </c>
      <c r="C5106" s="124" t="s">
        <v>9617</v>
      </c>
      <c r="D5106" s="125" t="s">
        <v>13501</v>
      </c>
    </row>
    <row r="5107" spans="1:4" ht="13.5" x14ac:dyDescent="0.25">
      <c r="A5107" s="124" t="s">
        <v>6788</v>
      </c>
      <c r="B5107" s="124" t="s">
        <v>16916</v>
      </c>
      <c r="C5107" s="124" t="s">
        <v>9617</v>
      </c>
      <c r="D5107" s="125" t="s">
        <v>16917</v>
      </c>
    </row>
    <row r="5108" spans="1:4" ht="13.5" x14ac:dyDescent="0.25">
      <c r="A5108" s="124" t="s">
        <v>6789</v>
      </c>
      <c r="B5108" s="124" t="s">
        <v>16918</v>
      </c>
      <c r="C5108" s="124" t="s">
        <v>9617</v>
      </c>
      <c r="D5108" s="125" t="s">
        <v>16919</v>
      </c>
    </row>
    <row r="5109" spans="1:4" ht="13.5" x14ac:dyDescent="0.25">
      <c r="A5109" s="124" t="s">
        <v>6790</v>
      </c>
      <c r="B5109" s="124" t="s">
        <v>16920</v>
      </c>
      <c r="C5109" s="124" t="s">
        <v>9617</v>
      </c>
      <c r="D5109" s="125" t="s">
        <v>11905</v>
      </c>
    </row>
    <row r="5110" spans="1:4" ht="13.5" x14ac:dyDescent="0.25">
      <c r="A5110" s="124" t="s">
        <v>6791</v>
      </c>
      <c r="B5110" s="124" t="s">
        <v>16921</v>
      </c>
      <c r="C5110" s="124" t="s">
        <v>9617</v>
      </c>
      <c r="D5110" s="125" t="s">
        <v>3736</v>
      </c>
    </row>
    <row r="5111" spans="1:4" ht="13.5" x14ac:dyDescent="0.25">
      <c r="A5111" s="124" t="s">
        <v>6792</v>
      </c>
      <c r="B5111" s="124" t="s">
        <v>16922</v>
      </c>
      <c r="C5111" s="124" t="s">
        <v>9617</v>
      </c>
      <c r="D5111" s="125" t="s">
        <v>4282</v>
      </c>
    </row>
    <row r="5112" spans="1:4" ht="13.5" x14ac:dyDescent="0.25">
      <c r="A5112" s="124" t="s">
        <v>6793</v>
      </c>
      <c r="B5112" s="124" t="s">
        <v>16923</v>
      </c>
      <c r="C5112" s="124" t="s">
        <v>9617</v>
      </c>
      <c r="D5112" s="125" t="s">
        <v>16924</v>
      </c>
    </row>
    <row r="5113" spans="1:4" ht="13.5" x14ac:dyDescent="0.25">
      <c r="A5113" s="124" t="s">
        <v>6794</v>
      </c>
      <c r="B5113" s="124" t="s">
        <v>16925</v>
      </c>
      <c r="C5113" s="124" t="s">
        <v>9617</v>
      </c>
      <c r="D5113" s="125" t="s">
        <v>5679</v>
      </c>
    </row>
    <row r="5114" spans="1:4" ht="13.5" x14ac:dyDescent="0.25">
      <c r="A5114" s="124" t="s">
        <v>6795</v>
      </c>
      <c r="B5114" s="124" t="s">
        <v>16926</v>
      </c>
      <c r="C5114" s="124" t="s">
        <v>9617</v>
      </c>
      <c r="D5114" s="125" t="s">
        <v>16927</v>
      </c>
    </row>
    <row r="5115" spans="1:4" ht="13.5" x14ac:dyDescent="0.25">
      <c r="A5115" s="124" t="s">
        <v>6796</v>
      </c>
      <c r="B5115" s="124" t="s">
        <v>16928</v>
      </c>
      <c r="C5115" s="124" t="s">
        <v>9617</v>
      </c>
      <c r="D5115" s="125" t="s">
        <v>6761</v>
      </c>
    </row>
    <row r="5116" spans="1:4" ht="13.5" x14ac:dyDescent="0.25">
      <c r="A5116" s="124" t="s">
        <v>6797</v>
      </c>
      <c r="B5116" s="124" t="s">
        <v>16929</v>
      </c>
      <c r="C5116" s="124" t="s">
        <v>9617</v>
      </c>
      <c r="D5116" s="125" t="s">
        <v>16930</v>
      </c>
    </row>
    <row r="5117" spans="1:4" ht="13.5" x14ac:dyDescent="0.25">
      <c r="A5117" s="124" t="s">
        <v>6798</v>
      </c>
      <c r="B5117" s="124" t="s">
        <v>16931</v>
      </c>
      <c r="C5117" s="124" t="s">
        <v>9617</v>
      </c>
      <c r="D5117" s="125" t="s">
        <v>13901</v>
      </c>
    </row>
    <row r="5118" spans="1:4" ht="13.5" x14ac:dyDescent="0.25">
      <c r="A5118" s="124" t="s">
        <v>6799</v>
      </c>
      <c r="B5118" s="124" t="s">
        <v>16932</v>
      </c>
      <c r="C5118" s="124" t="s">
        <v>9617</v>
      </c>
      <c r="D5118" s="125" t="s">
        <v>16933</v>
      </c>
    </row>
    <row r="5119" spans="1:4" ht="13.5" x14ac:dyDescent="0.25">
      <c r="A5119" s="124" t="s">
        <v>6801</v>
      </c>
      <c r="B5119" s="124" t="s">
        <v>16934</v>
      </c>
      <c r="C5119" s="124" t="s">
        <v>9617</v>
      </c>
      <c r="D5119" s="125" t="s">
        <v>16935</v>
      </c>
    </row>
    <row r="5120" spans="1:4" ht="13.5" x14ac:dyDescent="0.25">
      <c r="A5120" s="124" t="s">
        <v>6802</v>
      </c>
      <c r="B5120" s="124" t="s">
        <v>16936</v>
      </c>
      <c r="C5120" s="124" t="s">
        <v>9617</v>
      </c>
      <c r="D5120" s="125" t="s">
        <v>6665</v>
      </c>
    </row>
    <row r="5121" spans="1:4" ht="13.5" x14ac:dyDescent="0.25">
      <c r="A5121" s="124" t="s">
        <v>6803</v>
      </c>
      <c r="B5121" s="124" t="s">
        <v>16937</v>
      </c>
      <c r="C5121" s="124" t="s">
        <v>9617</v>
      </c>
      <c r="D5121" s="125" t="s">
        <v>5701</v>
      </c>
    </row>
    <row r="5122" spans="1:4" ht="13.5" x14ac:dyDescent="0.25">
      <c r="A5122" s="124" t="s">
        <v>6804</v>
      </c>
      <c r="B5122" s="124" t="s">
        <v>16938</v>
      </c>
      <c r="C5122" s="124" t="s">
        <v>9617</v>
      </c>
      <c r="D5122" s="125" t="s">
        <v>9284</v>
      </c>
    </row>
    <row r="5123" spans="1:4" ht="13.5" x14ac:dyDescent="0.25">
      <c r="A5123" s="124" t="s">
        <v>6805</v>
      </c>
      <c r="B5123" s="124" t="s">
        <v>16939</v>
      </c>
      <c r="C5123" s="124" t="s">
        <v>9617</v>
      </c>
      <c r="D5123" s="125" t="s">
        <v>16940</v>
      </c>
    </row>
    <row r="5124" spans="1:4" ht="13.5" x14ac:dyDescent="0.25">
      <c r="A5124" s="124" t="s">
        <v>6806</v>
      </c>
      <c r="B5124" s="124" t="s">
        <v>16941</v>
      </c>
      <c r="C5124" s="124" t="s">
        <v>9617</v>
      </c>
      <c r="D5124" s="125" t="s">
        <v>16942</v>
      </c>
    </row>
    <row r="5125" spans="1:4" ht="13.5" x14ac:dyDescent="0.25">
      <c r="A5125" s="124" t="s">
        <v>6807</v>
      </c>
      <c r="B5125" s="124" t="s">
        <v>16943</v>
      </c>
      <c r="C5125" s="124" t="s">
        <v>9617</v>
      </c>
      <c r="D5125" s="125" t="s">
        <v>16944</v>
      </c>
    </row>
    <row r="5126" spans="1:4" ht="13.5" x14ac:dyDescent="0.25">
      <c r="A5126" s="124" t="s">
        <v>6808</v>
      </c>
      <c r="B5126" s="124" t="s">
        <v>16945</v>
      </c>
      <c r="C5126" s="124" t="s">
        <v>9617</v>
      </c>
      <c r="D5126" s="125" t="s">
        <v>16946</v>
      </c>
    </row>
    <row r="5127" spans="1:4" ht="13.5" x14ac:dyDescent="0.25">
      <c r="A5127" s="124" t="s">
        <v>6809</v>
      </c>
      <c r="B5127" s="124" t="s">
        <v>16947</v>
      </c>
      <c r="C5127" s="124" t="s">
        <v>9617</v>
      </c>
      <c r="D5127" s="125" t="s">
        <v>8430</v>
      </c>
    </row>
    <row r="5128" spans="1:4" ht="13.5" x14ac:dyDescent="0.25">
      <c r="A5128" s="124" t="s">
        <v>6811</v>
      </c>
      <c r="B5128" s="124" t="s">
        <v>16948</v>
      </c>
      <c r="C5128" s="124" t="s">
        <v>9617</v>
      </c>
      <c r="D5128" s="125" t="s">
        <v>14149</v>
      </c>
    </row>
    <row r="5129" spans="1:4" ht="13.5" x14ac:dyDescent="0.25">
      <c r="A5129" s="124" t="s">
        <v>6812</v>
      </c>
      <c r="B5129" s="124" t="s">
        <v>16949</v>
      </c>
      <c r="C5129" s="124" t="s">
        <v>9617</v>
      </c>
      <c r="D5129" s="125" t="s">
        <v>16950</v>
      </c>
    </row>
    <row r="5130" spans="1:4" ht="13.5" x14ac:dyDescent="0.25">
      <c r="A5130" s="124" t="s">
        <v>6813</v>
      </c>
      <c r="B5130" s="124" t="s">
        <v>16951</v>
      </c>
      <c r="C5130" s="124" t="s">
        <v>9617</v>
      </c>
      <c r="D5130" s="125" t="s">
        <v>407</v>
      </c>
    </row>
    <row r="5131" spans="1:4" ht="13.5" x14ac:dyDescent="0.25">
      <c r="A5131" s="124" t="s">
        <v>6815</v>
      </c>
      <c r="B5131" s="124" t="s">
        <v>16952</v>
      </c>
      <c r="C5131" s="124" t="s">
        <v>9617</v>
      </c>
      <c r="D5131" s="125" t="s">
        <v>8252</v>
      </c>
    </row>
    <row r="5132" spans="1:4" ht="13.5" x14ac:dyDescent="0.25">
      <c r="A5132" s="124" t="s">
        <v>6816</v>
      </c>
      <c r="B5132" s="124" t="s">
        <v>16953</v>
      </c>
      <c r="C5132" s="124" t="s">
        <v>9617</v>
      </c>
      <c r="D5132" s="125" t="s">
        <v>2882</v>
      </c>
    </row>
    <row r="5133" spans="1:4" ht="13.5" x14ac:dyDescent="0.25">
      <c r="A5133" s="124" t="s">
        <v>6817</v>
      </c>
      <c r="B5133" s="124" t="s">
        <v>16954</v>
      </c>
      <c r="C5133" s="124" t="s">
        <v>9617</v>
      </c>
      <c r="D5133" s="125" t="s">
        <v>16955</v>
      </c>
    </row>
    <row r="5134" spans="1:4" ht="13.5" x14ac:dyDescent="0.25">
      <c r="A5134" s="124" t="s">
        <v>6818</v>
      </c>
      <c r="B5134" s="124" t="s">
        <v>16956</v>
      </c>
      <c r="C5134" s="124" t="s">
        <v>9617</v>
      </c>
      <c r="D5134" s="125" t="s">
        <v>16957</v>
      </c>
    </row>
    <row r="5135" spans="1:4" ht="13.5" x14ac:dyDescent="0.25">
      <c r="A5135" s="124" t="s">
        <v>6819</v>
      </c>
      <c r="B5135" s="124" t="s">
        <v>16958</v>
      </c>
      <c r="C5135" s="124" t="s">
        <v>9617</v>
      </c>
      <c r="D5135" s="125" t="s">
        <v>16959</v>
      </c>
    </row>
    <row r="5136" spans="1:4" ht="13.5" x14ac:dyDescent="0.25">
      <c r="A5136" s="124" t="s">
        <v>6820</v>
      </c>
      <c r="B5136" s="124" t="s">
        <v>16960</v>
      </c>
      <c r="C5136" s="124" t="s">
        <v>9617</v>
      </c>
      <c r="D5136" s="125" t="s">
        <v>4841</v>
      </c>
    </row>
    <row r="5137" spans="1:4" ht="13.5" x14ac:dyDescent="0.25">
      <c r="A5137" s="124" t="s">
        <v>6821</v>
      </c>
      <c r="B5137" s="124" t="s">
        <v>16961</v>
      </c>
      <c r="C5137" s="124" t="s">
        <v>9617</v>
      </c>
      <c r="D5137" s="125" t="s">
        <v>16962</v>
      </c>
    </row>
    <row r="5138" spans="1:4" ht="13.5" x14ac:dyDescent="0.25">
      <c r="A5138" s="124" t="s">
        <v>6822</v>
      </c>
      <c r="B5138" s="124" t="s">
        <v>16963</v>
      </c>
      <c r="C5138" s="124" t="s">
        <v>9617</v>
      </c>
      <c r="D5138" s="125" t="s">
        <v>7040</v>
      </c>
    </row>
    <row r="5139" spans="1:4" ht="13.5" x14ac:dyDescent="0.25">
      <c r="A5139" s="124" t="s">
        <v>6824</v>
      </c>
      <c r="B5139" s="124" t="s">
        <v>16964</v>
      </c>
      <c r="C5139" s="124" t="s">
        <v>9617</v>
      </c>
      <c r="D5139" s="125" t="s">
        <v>8821</v>
      </c>
    </row>
    <row r="5140" spans="1:4" ht="13.5" x14ac:dyDescent="0.25">
      <c r="A5140" s="124" t="s">
        <v>6825</v>
      </c>
      <c r="B5140" s="124" t="s">
        <v>16965</v>
      </c>
      <c r="C5140" s="124" t="s">
        <v>9617</v>
      </c>
      <c r="D5140" s="125" t="s">
        <v>16966</v>
      </c>
    </row>
    <row r="5141" spans="1:4" ht="13.5" x14ac:dyDescent="0.25">
      <c r="A5141" s="124" t="s">
        <v>6826</v>
      </c>
      <c r="B5141" s="124" t="s">
        <v>16967</v>
      </c>
      <c r="C5141" s="124" t="s">
        <v>9617</v>
      </c>
      <c r="D5141" s="125" t="s">
        <v>16968</v>
      </c>
    </row>
    <row r="5142" spans="1:4" ht="13.5" x14ac:dyDescent="0.25">
      <c r="A5142" s="124" t="s">
        <v>6827</v>
      </c>
      <c r="B5142" s="124" t="s">
        <v>16969</v>
      </c>
      <c r="C5142" s="124" t="s">
        <v>9617</v>
      </c>
      <c r="D5142" s="125" t="s">
        <v>16970</v>
      </c>
    </row>
    <row r="5143" spans="1:4" ht="13.5" x14ac:dyDescent="0.25">
      <c r="A5143" s="124" t="s">
        <v>6828</v>
      </c>
      <c r="B5143" s="124" t="s">
        <v>16971</v>
      </c>
      <c r="C5143" s="124" t="s">
        <v>9617</v>
      </c>
      <c r="D5143" s="125" t="s">
        <v>16972</v>
      </c>
    </row>
    <row r="5144" spans="1:4" ht="13.5" x14ac:dyDescent="0.25">
      <c r="A5144" s="124" t="s">
        <v>6829</v>
      </c>
      <c r="B5144" s="124" t="s">
        <v>16973</v>
      </c>
      <c r="C5144" s="124" t="s">
        <v>9617</v>
      </c>
      <c r="D5144" s="125" t="s">
        <v>16974</v>
      </c>
    </row>
    <row r="5145" spans="1:4" ht="13.5" x14ac:dyDescent="0.25">
      <c r="A5145" s="124" t="s">
        <v>6830</v>
      </c>
      <c r="B5145" s="124" t="s">
        <v>16975</v>
      </c>
      <c r="C5145" s="124" t="s">
        <v>9617</v>
      </c>
      <c r="D5145" s="125" t="s">
        <v>16976</v>
      </c>
    </row>
    <row r="5146" spans="1:4" ht="13.5" x14ac:dyDescent="0.25">
      <c r="A5146" s="124" t="s">
        <v>6831</v>
      </c>
      <c r="B5146" s="124" t="s">
        <v>16977</v>
      </c>
      <c r="C5146" s="124" t="s">
        <v>9617</v>
      </c>
      <c r="D5146" s="125" t="s">
        <v>16978</v>
      </c>
    </row>
    <row r="5147" spans="1:4" ht="13.5" x14ac:dyDescent="0.25">
      <c r="A5147" s="124" t="s">
        <v>6832</v>
      </c>
      <c r="B5147" s="124" t="s">
        <v>16979</v>
      </c>
      <c r="C5147" s="124" t="s">
        <v>9617</v>
      </c>
      <c r="D5147" s="125" t="s">
        <v>16980</v>
      </c>
    </row>
    <row r="5148" spans="1:4" ht="13.5" x14ac:dyDescent="0.25">
      <c r="A5148" s="124" t="s">
        <v>6833</v>
      </c>
      <c r="B5148" s="124" t="s">
        <v>16981</v>
      </c>
      <c r="C5148" s="124" t="s">
        <v>9617</v>
      </c>
      <c r="D5148" s="125" t="s">
        <v>4034</v>
      </c>
    </row>
    <row r="5149" spans="1:4" ht="13.5" x14ac:dyDescent="0.25">
      <c r="A5149" s="124" t="s">
        <v>6834</v>
      </c>
      <c r="B5149" s="124" t="s">
        <v>16982</v>
      </c>
      <c r="C5149" s="124" t="s">
        <v>9617</v>
      </c>
      <c r="D5149" s="125" t="s">
        <v>14252</v>
      </c>
    </row>
    <row r="5150" spans="1:4" ht="13.5" x14ac:dyDescent="0.25">
      <c r="A5150" s="124" t="s">
        <v>6835</v>
      </c>
      <c r="B5150" s="124" t="s">
        <v>16983</v>
      </c>
      <c r="C5150" s="124" t="s">
        <v>9617</v>
      </c>
      <c r="D5150" s="125" t="s">
        <v>16984</v>
      </c>
    </row>
    <row r="5151" spans="1:4" ht="13.5" x14ac:dyDescent="0.25">
      <c r="A5151" s="124" t="s">
        <v>6836</v>
      </c>
      <c r="B5151" s="124" t="s">
        <v>16985</v>
      </c>
      <c r="C5151" s="124" t="s">
        <v>9617</v>
      </c>
      <c r="D5151" s="125" t="s">
        <v>16986</v>
      </c>
    </row>
    <row r="5152" spans="1:4" ht="13.5" x14ac:dyDescent="0.25">
      <c r="A5152" s="124" t="s">
        <v>6837</v>
      </c>
      <c r="B5152" s="124" t="s">
        <v>16987</v>
      </c>
      <c r="C5152" s="124" t="s">
        <v>9617</v>
      </c>
      <c r="D5152" s="125" t="s">
        <v>16988</v>
      </c>
    </row>
    <row r="5153" spans="1:4" ht="13.5" x14ac:dyDescent="0.25">
      <c r="A5153" s="124" t="s">
        <v>6839</v>
      </c>
      <c r="B5153" s="124" t="s">
        <v>16989</v>
      </c>
      <c r="C5153" s="124" t="s">
        <v>9617</v>
      </c>
      <c r="D5153" s="125" t="s">
        <v>16990</v>
      </c>
    </row>
    <row r="5154" spans="1:4" ht="13.5" x14ac:dyDescent="0.25">
      <c r="A5154" s="124" t="s">
        <v>6840</v>
      </c>
      <c r="B5154" s="124" t="s">
        <v>16991</v>
      </c>
      <c r="C5154" s="124" t="s">
        <v>9617</v>
      </c>
      <c r="D5154" s="125" t="s">
        <v>16992</v>
      </c>
    </row>
    <row r="5155" spans="1:4" ht="13.5" x14ac:dyDescent="0.25">
      <c r="A5155" s="124" t="s">
        <v>6841</v>
      </c>
      <c r="B5155" s="124" t="s">
        <v>16993</v>
      </c>
      <c r="C5155" s="124" t="s">
        <v>9617</v>
      </c>
      <c r="D5155" s="125" t="s">
        <v>16994</v>
      </c>
    </row>
    <row r="5156" spans="1:4" ht="13.5" x14ac:dyDescent="0.25">
      <c r="A5156" s="124" t="s">
        <v>6842</v>
      </c>
      <c r="B5156" s="124" t="s">
        <v>16995</v>
      </c>
      <c r="C5156" s="124" t="s">
        <v>9617</v>
      </c>
      <c r="D5156" s="125" t="s">
        <v>16996</v>
      </c>
    </row>
    <row r="5157" spans="1:4" ht="13.5" x14ac:dyDescent="0.25">
      <c r="A5157" s="124" t="s">
        <v>6843</v>
      </c>
      <c r="B5157" s="124" t="s">
        <v>16997</v>
      </c>
      <c r="C5157" s="124" t="s">
        <v>9617</v>
      </c>
      <c r="D5157" s="125" t="s">
        <v>16998</v>
      </c>
    </row>
    <row r="5158" spans="1:4" ht="13.5" x14ac:dyDescent="0.25">
      <c r="A5158" s="124" t="s">
        <v>6844</v>
      </c>
      <c r="B5158" s="124" t="s">
        <v>16999</v>
      </c>
      <c r="C5158" s="124" t="s">
        <v>9617</v>
      </c>
      <c r="D5158" s="125" t="s">
        <v>4958</v>
      </c>
    </row>
    <row r="5159" spans="1:4" ht="13.5" x14ac:dyDescent="0.25">
      <c r="A5159" s="124" t="s">
        <v>6845</v>
      </c>
      <c r="B5159" s="124" t="s">
        <v>17000</v>
      </c>
      <c r="C5159" s="124" t="s">
        <v>9226</v>
      </c>
      <c r="D5159" s="125" t="s">
        <v>1227</v>
      </c>
    </row>
    <row r="5160" spans="1:4" ht="13.5" x14ac:dyDescent="0.25">
      <c r="A5160" s="124" t="s">
        <v>6846</v>
      </c>
      <c r="B5160" s="124" t="s">
        <v>17001</v>
      </c>
      <c r="C5160" s="124" t="s">
        <v>9226</v>
      </c>
      <c r="D5160" s="125" t="s">
        <v>14511</v>
      </c>
    </row>
    <row r="5161" spans="1:4" ht="13.5" x14ac:dyDescent="0.25">
      <c r="A5161" s="124" t="s">
        <v>6847</v>
      </c>
      <c r="B5161" s="124" t="s">
        <v>17002</v>
      </c>
      <c r="C5161" s="124" t="s">
        <v>9617</v>
      </c>
      <c r="D5161" s="125" t="s">
        <v>17003</v>
      </c>
    </row>
    <row r="5162" spans="1:4" ht="13.5" x14ac:dyDescent="0.25">
      <c r="A5162" s="124" t="s">
        <v>6848</v>
      </c>
      <c r="B5162" s="124" t="s">
        <v>17004</v>
      </c>
      <c r="C5162" s="124" t="s">
        <v>9617</v>
      </c>
      <c r="D5162" s="125" t="s">
        <v>17005</v>
      </c>
    </row>
    <row r="5163" spans="1:4" ht="13.5" x14ac:dyDescent="0.25">
      <c r="A5163" s="124" t="s">
        <v>6849</v>
      </c>
      <c r="B5163" s="124" t="s">
        <v>17006</v>
      </c>
      <c r="C5163" s="124" t="s">
        <v>9617</v>
      </c>
      <c r="D5163" s="125" t="s">
        <v>5417</v>
      </c>
    </row>
    <row r="5164" spans="1:4" ht="13.5" x14ac:dyDescent="0.25">
      <c r="A5164" s="124" t="s">
        <v>6850</v>
      </c>
      <c r="B5164" s="124" t="s">
        <v>17007</v>
      </c>
      <c r="C5164" s="124" t="s">
        <v>9617</v>
      </c>
      <c r="D5164" s="125" t="s">
        <v>17008</v>
      </c>
    </row>
    <row r="5165" spans="1:4" ht="13.5" x14ac:dyDescent="0.25">
      <c r="A5165" s="124" t="s">
        <v>6851</v>
      </c>
      <c r="B5165" s="124" t="s">
        <v>17009</v>
      </c>
      <c r="C5165" s="124" t="s">
        <v>9617</v>
      </c>
      <c r="D5165" s="125" t="s">
        <v>8765</v>
      </c>
    </row>
    <row r="5166" spans="1:4" ht="13.5" x14ac:dyDescent="0.25">
      <c r="A5166" s="124" t="s">
        <v>6853</v>
      </c>
      <c r="B5166" s="124" t="s">
        <v>17010</v>
      </c>
      <c r="C5166" s="124" t="s">
        <v>9617</v>
      </c>
      <c r="D5166" s="125" t="s">
        <v>5759</v>
      </c>
    </row>
    <row r="5167" spans="1:4" ht="13.5" x14ac:dyDescent="0.25">
      <c r="A5167" s="124" t="s">
        <v>6854</v>
      </c>
      <c r="B5167" s="124" t="s">
        <v>17011</v>
      </c>
      <c r="C5167" s="124" t="s">
        <v>11142</v>
      </c>
      <c r="D5167" s="125" t="s">
        <v>9086</v>
      </c>
    </row>
    <row r="5168" spans="1:4" ht="13.5" x14ac:dyDescent="0.25">
      <c r="A5168" s="124" t="s">
        <v>6855</v>
      </c>
      <c r="B5168" s="124" t="s">
        <v>17012</v>
      </c>
      <c r="C5168" s="124" t="s">
        <v>9617</v>
      </c>
      <c r="D5168" s="125" t="s">
        <v>13508</v>
      </c>
    </row>
    <row r="5169" spans="1:4" ht="13.5" x14ac:dyDescent="0.25">
      <c r="A5169" s="124" t="s">
        <v>6857</v>
      </c>
      <c r="B5169" s="124" t="s">
        <v>17013</v>
      </c>
      <c r="C5169" s="124" t="s">
        <v>11142</v>
      </c>
      <c r="D5169" s="125" t="s">
        <v>4310</v>
      </c>
    </row>
    <row r="5170" spans="1:4" ht="13.5" x14ac:dyDescent="0.25">
      <c r="A5170" s="124" t="s">
        <v>6858</v>
      </c>
      <c r="B5170" s="124" t="s">
        <v>17014</v>
      </c>
      <c r="C5170" s="124" t="s">
        <v>11142</v>
      </c>
      <c r="D5170" s="125" t="s">
        <v>1057</v>
      </c>
    </row>
    <row r="5171" spans="1:4" ht="13.5" x14ac:dyDescent="0.25">
      <c r="A5171" s="124" t="s">
        <v>6859</v>
      </c>
      <c r="B5171" s="124" t="s">
        <v>17015</v>
      </c>
      <c r="C5171" s="124" t="s">
        <v>11142</v>
      </c>
      <c r="D5171" s="125" t="s">
        <v>17016</v>
      </c>
    </row>
    <row r="5172" spans="1:4" ht="13.5" x14ac:dyDescent="0.25">
      <c r="A5172" s="124" t="s">
        <v>6861</v>
      </c>
      <c r="B5172" s="124" t="s">
        <v>17017</v>
      </c>
      <c r="C5172" s="124" t="s">
        <v>11142</v>
      </c>
      <c r="D5172" s="125" t="s">
        <v>17018</v>
      </c>
    </row>
    <row r="5173" spans="1:4" ht="13.5" x14ac:dyDescent="0.25">
      <c r="A5173" s="124" t="s">
        <v>6863</v>
      </c>
      <c r="B5173" s="124" t="s">
        <v>17019</v>
      </c>
      <c r="C5173" s="124" t="s">
        <v>11142</v>
      </c>
      <c r="D5173" s="125" t="s">
        <v>17020</v>
      </c>
    </row>
    <row r="5174" spans="1:4" ht="13.5" x14ac:dyDescent="0.25">
      <c r="A5174" s="124" t="s">
        <v>6864</v>
      </c>
      <c r="B5174" s="124" t="s">
        <v>17021</v>
      </c>
      <c r="C5174" s="124" t="s">
        <v>9617</v>
      </c>
      <c r="D5174" s="125" t="s">
        <v>1560</v>
      </c>
    </row>
    <row r="5175" spans="1:4" ht="13.5" x14ac:dyDescent="0.25">
      <c r="A5175" s="124" t="s">
        <v>6865</v>
      </c>
      <c r="B5175" s="124" t="s">
        <v>17022</v>
      </c>
      <c r="C5175" s="124" t="s">
        <v>11142</v>
      </c>
      <c r="D5175" s="125" t="s">
        <v>17023</v>
      </c>
    </row>
    <row r="5176" spans="1:4" ht="13.5" x14ac:dyDescent="0.25">
      <c r="A5176" s="124" t="s">
        <v>6866</v>
      </c>
      <c r="B5176" s="124" t="s">
        <v>17024</v>
      </c>
      <c r="C5176" s="124" t="s">
        <v>11142</v>
      </c>
      <c r="D5176" s="125" t="s">
        <v>6459</v>
      </c>
    </row>
    <row r="5177" spans="1:4" ht="13.5" x14ac:dyDescent="0.25">
      <c r="A5177" s="124" t="s">
        <v>6868</v>
      </c>
      <c r="B5177" s="124" t="s">
        <v>17025</v>
      </c>
      <c r="C5177" s="124" t="s">
        <v>11142</v>
      </c>
      <c r="D5177" s="125" t="s">
        <v>17026</v>
      </c>
    </row>
    <row r="5178" spans="1:4" ht="13.5" x14ac:dyDescent="0.25">
      <c r="A5178" s="124" t="s">
        <v>6870</v>
      </c>
      <c r="B5178" s="124" t="s">
        <v>17027</v>
      </c>
      <c r="C5178" s="124" t="s">
        <v>11142</v>
      </c>
      <c r="D5178" s="125" t="s">
        <v>17028</v>
      </c>
    </row>
    <row r="5179" spans="1:4" ht="13.5" x14ac:dyDescent="0.25">
      <c r="A5179" s="124" t="s">
        <v>6871</v>
      </c>
      <c r="B5179" s="124" t="s">
        <v>17029</v>
      </c>
      <c r="C5179" s="124" t="s">
        <v>11142</v>
      </c>
      <c r="D5179" s="125" t="s">
        <v>17030</v>
      </c>
    </row>
    <row r="5180" spans="1:4" ht="13.5" x14ac:dyDescent="0.25">
      <c r="A5180" s="124" t="s">
        <v>6872</v>
      </c>
      <c r="B5180" s="124" t="s">
        <v>17031</v>
      </c>
      <c r="C5180" s="124" t="s">
        <v>11142</v>
      </c>
      <c r="D5180" s="125" t="s">
        <v>17032</v>
      </c>
    </row>
    <row r="5181" spans="1:4" ht="13.5" x14ac:dyDescent="0.25">
      <c r="A5181" s="124" t="s">
        <v>6873</v>
      </c>
      <c r="B5181" s="124" t="s">
        <v>17033</v>
      </c>
      <c r="C5181" s="124" t="s">
        <v>11142</v>
      </c>
      <c r="D5181" s="125" t="s">
        <v>2846</v>
      </c>
    </row>
    <row r="5182" spans="1:4" ht="13.5" x14ac:dyDescent="0.25">
      <c r="A5182" s="124" t="s">
        <v>6874</v>
      </c>
      <c r="B5182" s="124" t="s">
        <v>17034</v>
      </c>
      <c r="C5182" s="124" t="s">
        <v>11142</v>
      </c>
      <c r="D5182" s="125" t="s">
        <v>17035</v>
      </c>
    </row>
    <row r="5183" spans="1:4" ht="13.5" x14ac:dyDescent="0.25">
      <c r="A5183" s="124" t="s">
        <v>6875</v>
      </c>
      <c r="B5183" s="124" t="s">
        <v>17036</v>
      </c>
      <c r="C5183" s="124" t="s">
        <v>11142</v>
      </c>
      <c r="D5183" s="125" t="s">
        <v>17037</v>
      </c>
    </row>
    <row r="5184" spans="1:4" ht="13.5" x14ac:dyDescent="0.25">
      <c r="A5184" s="124" t="s">
        <v>6876</v>
      </c>
      <c r="B5184" s="124" t="s">
        <v>17038</v>
      </c>
      <c r="C5184" s="124" t="s">
        <v>11142</v>
      </c>
      <c r="D5184" s="125" t="s">
        <v>17039</v>
      </c>
    </row>
    <row r="5185" spans="1:4" ht="13.5" x14ac:dyDescent="0.25">
      <c r="A5185" s="124" t="s">
        <v>6877</v>
      </c>
      <c r="B5185" s="124" t="s">
        <v>17040</v>
      </c>
      <c r="C5185" s="124" t="s">
        <v>11142</v>
      </c>
      <c r="D5185" s="125" t="s">
        <v>9014</v>
      </c>
    </row>
    <row r="5186" spans="1:4" ht="13.5" x14ac:dyDescent="0.25">
      <c r="A5186" s="124" t="s">
        <v>6878</v>
      </c>
      <c r="B5186" s="124" t="s">
        <v>17041</v>
      </c>
      <c r="C5186" s="124" t="s">
        <v>9617</v>
      </c>
      <c r="D5186" s="125" t="s">
        <v>9792</v>
      </c>
    </row>
    <row r="5187" spans="1:4" ht="13.5" x14ac:dyDescent="0.25">
      <c r="A5187" s="124" t="s">
        <v>6879</v>
      </c>
      <c r="B5187" s="124" t="s">
        <v>17042</v>
      </c>
      <c r="C5187" s="124" t="s">
        <v>9617</v>
      </c>
      <c r="D5187" s="125" t="s">
        <v>6359</v>
      </c>
    </row>
    <row r="5188" spans="1:4" ht="13.5" x14ac:dyDescent="0.25">
      <c r="A5188" s="124" t="s">
        <v>6881</v>
      </c>
      <c r="B5188" s="124" t="s">
        <v>17043</v>
      </c>
      <c r="C5188" s="124" t="s">
        <v>9617</v>
      </c>
      <c r="D5188" s="125" t="s">
        <v>17044</v>
      </c>
    </row>
    <row r="5189" spans="1:4" ht="13.5" x14ac:dyDescent="0.25">
      <c r="A5189" s="124" t="s">
        <v>6882</v>
      </c>
      <c r="B5189" s="124" t="s">
        <v>17045</v>
      </c>
      <c r="C5189" s="124" t="s">
        <v>9617</v>
      </c>
      <c r="D5189" s="125" t="s">
        <v>8374</v>
      </c>
    </row>
    <row r="5190" spans="1:4" ht="13.5" x14ac:dyDescent="0.25">
      <c r="A5190" s="124" t="s">
        <v>6884</v>
      </c>
      <c r="B5190" s="124" t="s">
        <v>17046</v>
      </c>
      <c r="C5190" s="124" t="s">
        <v>9617</v>
      </c>
      <c r="D5190" s="125" t="s">
        <v>8660</v>
      </c>
    </row>
    <row r="5191" spans="1:4" ht="13.5" x14ac:dyDescent="0.25">
      <c r="A5191" s="124" t="s">
        <v>6886</v>
      </c>
      <c r="B5191" s="124" t="s">
        <v>17047</v>
      </c>
      <c r="C5191" s="124" t="s">
        <v>9617</v>
      </c>
      <c r="D5191" s="125" t="s">
        <v>1145</v>
      </c>
    </row>
    <row r="5192" spans="1:4" ht="13.5" x14ac:dyDescent="0.25">
      <c r="A5192" s="124" t="s">
        <v>6887</v>
      </c>
      <c r="B5192" s="124" t="s">
        <v>17048</v>
      </c>
      <c r="C5192" s="124" t="s">
        <v>9226</v>
      </c>
      <c r="D5192" s="125" t="s">
        <v>1128</v>
      </c>
    </row>
    <row r="5193" spans="1:4" ht="13.5" x14ac:dyDescent="0.25">
      <c r="A5193" s="124" t="s">
        <v>6889</v>
      </c>
      <c r="B5193" s="124" t="s">
        <v>17049</v>
      </c>
      <c r="C5193" s="124" t="s">
        <v>9617</v>
      </c>
      <c r="D5193" s="125" t="s">
        <v>8474</v>
      </c>
    </row>
    <row r="5194" spans="1:4" ht="13.5" x14ac:dyDescent="0.25">
      <c r="A5194" s="124" t="s">
        <v>6890</v>
      </c>
      <c r="B5194" s="124" t="s">
        <v>17050</v>
      </c>
      <c r="C5194" s="124" t="s">
        <v>9617</v>
      </c>
      <c r="D5194" s="125" t="s">
        <v>1126</v>
      </c>
    </row>
    <row r="5195" spans="1:4" ht="13.5" x14ac:dyDescent="0.25">
      <c r="A5195" s="124" t="s">
        <v>6891</v>
      </c>
      <c r="B5195" s="124" t="s">
        <v>17051</v>
      </c>
      <c r="C5195" s="124" t="s">
        <v>9226</v>
      </c>
      <c r="D5195" s="125" t="s">
        <v>8474</v>
      </c>
    </row>
    <row r="5196" spans="1:4" ht="13.5" x14ac:dyDescent="0.25">
      <c r="A5196" s="124" t="s">
        <v>6892</v>
      </c>
      <c r="B5196" s="124" t="s">
        <v>17052</v>
      </c>
      <c r="C5196" s="124" t="s">
        <v>9617</v>
      </c>
      <c r="D5196" s="125" t="s">
        <v>4990</v>
      </c>
    </row>
    <row r="5197" spans="1:4" ht="13.5" x14ac:dyDescent="0.25">
      <c r="A5197" s="124" t="s">
        <v>6893</v>
      </c>
      <c r="B5197" s="124" t="s">
        <v>17053</v>
      </c>
      <c r="C5197" s="124" t="s">
        <v>9617</v>
      </c>
      <c r="D5197" s="125" t="s">
        <v>295</v>
      </c>
    </row>
    <row r="5198" spans="1:4" ht="13.5" x14ac:dyDescent="0.25">
      <c r="A5198" s="124" t="s">
        <v>6894</v>
      </c>
      <c r="B5198" s="124" t="s">
        <v>17054</v>
      </c>
      <c r="C5198" s="124" t="s">
        <v>11142</v>
      </c>
      <c r="D5198" s="125" t="s">
        <v>17055</v>
      </c>
    </row>
    <row r="5199" spans="1:4" ht="13.5" x14ac:dyDescent="0.25">
      <c r="A5199" s="124" t="s">
        <v>6895</v>
      </c>
      <c r="B5199" s="124" t="s">
        <v>17056</v>
      </c>
      <c r="C5199" s="124" t="s">
        <v>11142</v>
      </c>
      <c r="D5199" s="125" t="s">
        <v>17057</v>
      </c>
    </row>
    <row r="5200" spans="1:4" ht="13.5" x14ac:dyDescent="0.25">
      <c r="A5200" s="124" t="s">
        <v>6896</v>
      </c>
      <c r="B5200" s="124" t="s">
        <v>17058</v>
      </c>
      <c r="C5200" s="124" t="s">
        <v>9617</v>
      </c>
      <c r="D5200" s="125" t="s">
        <v>3770</v>
      </c>
    </row>
    <row r="5201" spans="1:4" ht="13.5" x14ac:dyDescent="0.25">
      <c r="A5201" s="124" t="s">
        <v>6897</v>
      </c>
      <c r="B5201" s="124" t="s">
        <v>17059</v>
      </c>
      <c r="C5201" s="124" t="s">
        <v>9617</v>
      </c>
      <c r="D5201" s="125" t="s">
        <v>17060</v>
      </c>
    </row>
    <row r="5202" spans="1:4" ht="13.5" x14ac:dyDescent="0.25">
      <c r="A5202" s="124" t="s">
        <v>6898</v>
      </c>
      <c r="B5202" s="124" t="s">
        <v>17061</v>
      </c>
      <c r="C5202" s="124" t="s">
        <v>9617</v>
      </c>
      <c r="D5202" s="125" t="s">
        <v>16814</v>
      </c>
    </row>
    <row r="5203" spans="1:4" ht="13.5" x14ac:dyDescent="0.25">
      <c r="A5203" s="124" t="s">
        <v>6900</v>
      </c>
      <c r="B5203" s="124" t="s">
        <v>17062</v>
      </c>
      <c r="C5203" s="124" t="s">
        <v>9617</v>
      </c>
      <c r="D5203" s="125" t="s">
        <v>17063</v>
      </c>
    </row>
    <row r="5204" spans="1:4" ht="13.5" x14ac:dyDescent="0.25">
      <c r="A5204" s="124" t="s">
        <v>6902</v>
      </c>
      <c r="B5204" s="124" t="s">
        <v>17064</v>
      </c>
      <c r="C5204" s="124" t="s">
        <v>9617</v>
      </c>
      <c r="D5204" s="125" t="s">
        <v>17065</v>
      </c>
    </row>
    <row r="5205" spans="1:4" ht="13.5" x14ac:dyDescent="0.25">
      <c r="A5205" s="124" t="s">
        <v>6903</v>
      </c>
      <c r="B5205" s="124" t="s">
        <v>17066</v>
      </c>
      <c r="C5205" s="124" t="s">
        <v>9617</v>
      </c>
      <c r="D5205" s="125" t="s">
        <v>17067</v>
      </c>
    </row>
    <row r="5206" spans="1:4" ht="13.5" x14ac:dyDescent="0.25">
      <c r="A5206" s="124" t="s">
        <v>6905</v>
      </c>
      <c r="B5206" s="124" t="s">
        <v>17068</v>
      </c>
      <c r="C5206" s="124" t="s">
        <v>9617</v>
      </c>
      <c r="D5206" s="125" t="s">
        <v>3829</v>
      </c>
    </row>
    <row r="5207" spans="1:4" ht="13.5" x14ac:dyDescent="0.25">
      <c r="A5207" s="124" t="s">
        <v>6906</v>
      </c>
      <c r="B5207" s="124" t="s">
        <v>17069</v>
      </c>
      <c r="C5207" s="124" t="s">
        <v>9617</v>
      </c>
      <c r="D5207" s="125" t="s">
        <v>17070</v>
      </c>
    </row>
    <row r="5208" spans="1:4" ht="13.5" x14ac:dyDescent="0.25">
      <c r="A5208" s="124" t="s">
        <v>6907</v>
      </c>
      <c r="B5208" s="124" t="s">
        <v>17071</v>
      </c>
      <c r="C5208" s="124" t="s">
        <v>9617</v>
      </c>
      <c r="D5208" s="125" t="s">
        <v>17072</v>
      </c>
    </row>
    <row r="5209" spans="1:4" ht="13.5" x14ac:dyDescent="0.25">
      <c r="A5209" s="124" t="s">
        <v>6909</v>
      </c>
      <c r="B5209" s="124" t="s">
        <v>17073</v>
      </c>
      <c r="C5209" s="124" t="s">
        <v>9617</v>
      </c>
      <c r="D5209" s="125" t="s">
        <v>17074</v>
      </c>
    </row>
    <row r="5210" spans="1:4" ht="13.5" x14ac:dyDescent="0.25">
      <c r="A5210" s="124" t="s">
        <v>6911</v>
      </c>
      <c r="B5210" s="124" t="s">
        <v>17075</v>
      </c>
      <c r="C5210" s="124" t="s">
        <v>9617</v>
      </c>
      <c r="D5210" s="125" t="s">
        <v>8631</v>
      </c>
    </row>
    <row r="5211" spans="1:4" ht="13.5" x14ac:dyDescent="0.25">
      <c r="A5211" s="124" t="s">
        <v>6913</v>
      </c>
      <c r="B5211" s="124" t="s">
        <v>17076</v>
      </c>
      <c r="C5211" s="124" t="s">
        <v>9617</v>
      </c>
      <c r="D5211" s="125" t="s">
        <v>17077</v>
      </c>
    </row>
    <row r="5212" spans="1:4" ht="13.5" x14ac:dyDescent="0.25">
      <c r="A5212" s="124" t="s">
        <v>6914</v>
      </c>
      <c r="B5212" s="124" t="s">
        <v>17078</v>
      </c>
      <c r="C5212" s="124" t="s">
        <v>9617</v>
      </c>
      <c r="D5212" s="125" t="s">
        <v>17079</v>
      </c>
    </row>
    <row r="5213" spans="1:4" ht="13.5" x14ac:dyDescent="0.25">
      <c r="A5213" s="124" t="s">
        <v>6915</v>
      </c>
      <c r="B5213" s="124" t="s">
        <v>17080</v>
      </c>
      <c r="C5213" s="124" t="s">
        <v>9617</v>
      </c>
      <c r="D5213" s="125" t="s">
        <v>17081</v>
      </c>
    </row>
    <row r="5214" spans="1:4" ht="13.5" x14ac:dyDescent="0.25">
      <c r="A5214" s="124" t="s">
        <v>6916</v>
      </c>
      <c r="B5214" s="124" t="s">
        <v>17082</v>
      </c>
      <c r="C5214" s="124" t="s">
        <v>9617</v>
      </c>
      <c r="D5214" s="125" t="s">
        <v>17083</v>
      </c>
    </row>
    <row r="5215" spans="1:4" ht="13.5" x14ac:dyDescent="0.25">
      <c r="A5215" s="124" t="s">
        <v>6917</v>
      </c>
      <c r="B5215" s="124" t="s">
        <v>17084</v>
      </c>
      <c r="C5215" s="124" t="s">
        <v>9617</v>
      </c>
      <c r="D5215" s="125" t="s">
        <v>6690</v>
      </c>
    </row>
    <row r="5216" spans="1:4" ht="13.5" x14ac:dyDescent="0.25">
      <c r="A5216" s="124" t="s">
        <v>6918</v>
      </c>
      <c r="B5216" s="124" t="s">
        <v>17085</v>
      </c>
      <c r="C5216" s="124" t="s">
        <v>9617</v>
      </c>
      <c r="D5216" s="125" t="s">
        <v>17086</v>
      </c>
    </row>
    <row r="5217" spans="1:4" ht="13.5" x14ac:dyDescent="0.25">
      <c r="A5217" s="124" t="s">
        <v>6919</v>
      </c>
      <c r="B5217" s="124" t="s">
        <v>17087</v>
      </c>
      <c r="C5217" s="124" t="s">
        <v>9617</v>
      </c>
      <c r="D5217" s="125" t="s">
        <v>17088</v>
      </c>
    </row>
    <row r="5218" spans="1:4" ht="13.5" x14ac:dyDescent="0.25">
      <c r="A5218" s="124" t="s">
        <v>6920</v>
      </c>
      <c r="B5218" s="124" t="s">
        <v>17089</v>
      </c>
      <c r="C5218" s="124" t="s">
        <v>9617</v>
      </c>
      <c r="D5218" s="125" t="s">
        <v>17090</v>
      </c>
    </row>
    <row r="5219" spans="1:4" ht="13.5" x14ac:dyDescent="0.25">
      <c r="A5219" s="124" t="s">
        <v>6921</v>
      </c>
      <c r="B5219" s="124" t="s">
        <v>17091</v>
      </c>
      <c r="C5219" s="124" t="s">
        <v>9617</v>
      </c>
      <c r="D5219" s="125" t="s">
        <v>16917</v>
      </c>
    </row>
    <row r="5220" spans="1:4" ht="13.5" x14ac:dyDescent="0.25">
      <c r="A5220" s="124" t="s">
        <v>6923</v>
      </c>
      <c r="B5220" s="124" t="s">
        <v>17092</v>
      </c>
      <c r="C5220" s="124" t="s">
        <v>9617</v>
      </c>
      <c r="D5220" s="125" t="s">
        <v>17093</v>
      </c>
    </row>
    <row r="5221" spans="1:4" ht="13.5" x14ac:dyDescent="0.25">
      <c r="A5221" s="124" t="s">
        <v>6924</v>
      </c>
      <c r="B5221" s="124" t="s">
        <v>17094</v>
      </c>
      <c r="C5221" s="124" t="s">
        <v>9226</v>
      </c>
      <c r="D5221" s="125" t="s">
        <v>7885</v>
      </c>
    </row>
    <row r="5222" spans="1:4" ht="13.5" x14ac:dyDescent="0.25">
      <c r="A5222" s="124" t="s">
        <v>6925</v>
      </c>
      <c r="B5222" s="124" t="s">
        <v>17095</v>
      </c>
      <c r="C5222" s="124" t="s">
        <v>9592</v>
      </c>
      <c r="D5222" s="125" t="s">
        <v>16722</v>
      </c>
    </row>
    <row r="5223" spans="1:4" ht="13.5" x14ac:dyDescent="0.25">
      <c r="A5223" s="124" t="s">
        <v>6926</v>
      </c>
      <c r="B5223" s="124" t="s">
        <v>17096</v>
      </c>
      <c r="C5223" s="124" t="s">
        <v>9592</v>
      </c>
      <c r="D5223" s="125" t="s">
        <v>3396</v>
      </c>
    </row>
    <row r="5224" spans="1:4" ht="13.5" x14ac:dyDescent="0.25">
      <c r="A5224" s="124" t="s">
        <v>6928</v>
      </c>
      <c r="B5224" s="124" t="s">
        <v>17097</v>
      </c>
      <c r="C5224" s="124" t="s">
        <v>9617</v>
      </c>
      <c r="D5224" s="125" t="s">
        <v>1120</v>
      </c>
    </row>
    <row r="5225" spans="1:4" ht="13.5" x14ac:dyDescent="0.25">
      <c r="A5225" s="124" t="s">
        <v>6929</v>
      </c>
      <c r="B5225" s="124" t="s">
        <v>17098</v>
      </c>
      <c r="C5225" s="124" t="s">
        <v>9617</v>
      </c>
      <c r="D5225" s="125" t="s">
        <v>6463</v>
      </c>
    </row>
    <row r="5226" spans="1:4" ht="13.5" x14ac:dyDescent="0.25">
      <c r="A5226" s="124" t="s">
        <v>6930</v>
      </c>
      <c r="B5226" s="124" t="s">
        <v>17099</v>
      </c>
      <c r="C5226" s="124" t="s">
        <v>9617</v>
      </c>
      <c r="D5226" s="125" t="s">
        <v>2019</v>
      </c>
    </row>
    <row r="5227" spans="1:4" ht="13.5" x14ac:dyDescent="0.25">
      <c r="A5227" s="124" t="s">
        <v>6931</v>
      </c>
      <c r="B5227" s="124" t="s">
        <v>17100</v>
      </c>
      <c r="C5227" s="124" t="s">
        <v>9617</v>
      </c>
      <c r="D5227" s="125" t="s">
        <v>3007</v>
      </c>
    </row>
    <row r="5228" spans="1:4" ht="13.5" x14ac:dyDescent="0.25">
      <c r="A5228" s="124" t="s">
        <v>6933</v>
      </c>
      <c r="B5228" s="124" t="s">
        <v>17101</v>
      </c>
      <c r="C5228" s="124" t="s">
        <v>9617</v>
      </c>
      <c r="D5228" s="125" t="s">
        <v>4795</v>
      </c>
    </row>
    <row r="5229" spans="1:4" ht="13.5" x14ac:dyDescent="0.25">
      <c r="A5229" s="124" t="s">
        <v>6935</v>
      </c>
      <c r="B5229" s="124" t="s">
        <v>17102</v>
      </c>
      <c r="C5229" s="124" t="s">
        <v>9617</v>
      </c>
      <c r="D5229" s="125" t="s">
        <v>12284</v>
      </c>
    </row>
    <row r="5230" spans="1:4" ht="13.5" x14ac:dyDescent="0.25">
      <c r="A5230" s="124" t="s">
        <v>6937</v>
      </c>
      <c r="B5230" s="124" t="s">
        <v>17103</v>
      </c>
      <c r="C5230" s="124" t="s">
        <v>9617</v>
      </c>
      <c r="D5230" s="125" t="s">
        <v>8508</v>
      </c>
    </row>
    <row r="5231" spans="1:4" ht="13.5" x14ac:dyDescent="0.25">
      <c r="A5231" s="124" t="s">
        <v>6939</v>
      </c>
      <c r="B5231" s="124" t="s">
        <v>17104</v>
      </c>
      <c r="C5231" s="124" t="s">
        <v>9617</v>
      </c>
      <c r="D5231" s="125" t="s">
        <v>8793</v>
      </c>
    </row>
    <row r="5232" spans="1:4" ht="13.5" x14ac:dyDescent="0.25">
      <c r="A5232" s="124" t="s">
        <v>6941</v>
      </c>
      <c r="B5232" s="124" t="s">
        <v>17105</v>
      </c>
      <c r="C5232" s="124" t="s">
        <v>9617</v>
      </c>
      <c r="D5232" s="125" t="s">
        <v>1137</v>
      </c>
    </row>
    <row r="5233" spans="1:4" ht="13.5" x14ac:dyDescent="0.25">
      <c r="A5233" s="124" t="s">
        <v>6942</v>
      </c>
      <c r="B5233" s="124" t="s">
        <v>17106</v>
      </c>
      <c r="C5233" s="124" t="s">
        <v>9617</v>
      </c>
      <c r="D5233" s="125" t="s">
        <v>9122</v>
      </c>
    </row>
    <row r="5234" spans="1:4" ht="13.5" x14ac:dyDescent="0.25">
      <c r="A5234" s="124" t="s">
        <v>6944</v>
      </c>
      <c r="B5234" s="124" t="s">
        <v>17107</v>
      </c>
      <c r="C5234" s="124" t="s">
        <v>9617</v>
      </c>
      <c r="D5234" s="125" t="s">
        <v>3109</v>
      </c>
    </row>
    <row r="5235" spans="1:4" ht="13.5" x14ac:dyDescent="0.25">
      <c r="A5235" s="124" t="s">
        <v>6945</v>
      </c>
      <c r="B5235" s="124" t="s">
        <v>17108</v>
      </c>
      <c r="C5235" s="124" t="s">
        <v>9617</v>
      </c>
      <c r="D5235" s="125" t="s">
        <v>6393</v>
      </c>
    </row>
    <row r="5236" spans="1:4" ht="13.5" x14ac:dyDescent="0.25">
      <c r="A5236" s="124" t="s">
        <v>6946</v>
      </c>
      <c r="B5236" s="124" t="s">
        <v>17109</v>
      </c>
      <c r="C5236" s="124" t="s">
        <v>9617</v>
      </c>
      <c r="D5236" s="125" t="s">
        <v>9104</v>
      </c>
    </row>
    <row r="5237" spans="1:4" ht="13.5" x14ac:dyDescent="0.25">
      <c r="A5237" s="124" t="s">
        <v>6947</v>
      </c>
      <c r="B5237" s="124" t="s">
        <v>17110</v>
      </c>
      <c r="C5237" s="124" t="s">
        <v>9617</v>
      </c>
      <c r="D5237" s="125" t="s">
        <v>17111</v>
      </c>
    </row>
    <row r="5238" spans="1:4" ht="13.5" x14ac:dyDescent="0.25">
      <c r="A5238" s="124" t="s">
        <v>6948</v>
      </c>
      <c r="B5238" s="124" t="s">
        <v>17112</v>
      </c>
      <c r="C5238" s="124" t="s">
        <v>9617</v>
      </c>
      <c r="D5238" s="125" t="s">
        <v>8383</v>
      </c>
    </row>
    <row r="5239" spans="1:4" ht="13.5" x14ac:dyDescent="0.25">
      <c r="A5239" s="124" t="s">
        <v>6949</v>
      </c>
      <c r="B5239" s="124" t="s">
        <v>17113</v>
      </c>
      <c r="C5239" s="124" t="s">
        <v>9617</v>
      </c>
      <c r="D5239" s="125" t="s">
        <v>3798</v>
      </c>
    </row>
    <row r="5240" spans="1:4" ht="13.5" x14ac:dyDescent="0.25">
      <c r="A5240" s="124" t="s">
        <v>6951</v>
      </c>
      <c r="B5240" s="124" t="s">
        <v>17114</v>
      </c>
      <c r="C5240" s="124" t="s">
        <v>9617</v>
      </c>
      <c r="D5240" s="125" t="s">
        <v>9059</v>
      </c>
    </row>
    <row r="5241" spans="1:4" ht="13.5" x14ac:dyDescent="0.25">
      <c r="A5241" s="124" t="s">
        <v>6953</v>
      </c>
      <c r="B5241" s="124" t="s">
        <v>17115</v>
      </c>
      <c r="C5241" s="124" t="s">
        <v>9617</v>
      </c>
      <c r="D5241" s="125" t="s">
        <v>8656</v>
      </c>
    </row>
    <row r="5242" spans="1:4" ht="13.5" x14ac:dyDescent="0.25">
      <c r="A5242" s="124" t="s">
        <v>6955</v>
      </c>
      <c r="B5242" s="124" t="s">
        <v>17116</v>
      </c>
      <c r="C5242" s="124" t="s">
        <v>9226</v>
      </c>
      <c r="D5242" s="125" t="s">
        <v>17117</v>
      </c>
    </row>
    <row r="5243" spans="1:4" ht="13.5" x14ac:dyDescent="0.25">
      <c r="A5243" s="124" t="s">
        <v>6956</v>
      </c>
      <c r="B5243" s="124" t="s">
        <v>17118</v>
      </c>
      <c r="C5243" s="124" t="s">
        <v>9226</v>
      </c>
      <c r="D5243" s="125" t="s">
        <v>17119</v>
      </c>
    </row>
    <row r="5244" spans="1:4" ht="13.5" x14ac:dyDescent="0.25">
      <c r="A5244" s="124" t="s">
        <v>6957</v>
      </c>
      <c r="B5244" s="124" t="s">
        <v>17120</v>
      </c>
      <c r="C5244" s="124" t="s">
        <v>9617</v>
      </c>
      <c r="D5244" s="125" t="s">
        <v>6276</v>
      </c>
    </row>
    <row r="5245" spans="1:4" ht="13.5" x14ac:dyDescent="0.25">
      <c r="A5245" s="124" t="s">
        <v>6958</v>
      </c>
      <c r="B5245" s="124" t="s">
        <v>17121</v>
      </c>
      <c r="C5245" s="124" t="s">
        <v>16632</v>
      </c>
      <c r="D5245" s="125" t="s">
        <v>17122</v>
      </c>
    </row>
    <row r="5246" spans="1:4" ht="13.5" x14ac:dyDescent="0.25">
      <c r="A5246" s="124" t="s">
        <v>6959</v>
      </c>
      <c r="B5246" s="124" t="s">
        <v>17123</v>
      </c>
      <c r="C5246" s="124" t="s">
        <v>16632</v>
      </c>
      <c r="D5246" s="125" t="s">
        <v>17124</v>
      </c>
    </row>
    <row r="5247" spans="1:4" ht="13.5" x14ac:dyDescent="0.25">
      <c r="A5247" s="124" t="s">
        <v>6960</v>
      </c>
      <c r="B5247" s="124" t="s">
        <v>17125</v>
      </c>
      <c r="C5247" s="124" t="s">
        <v>11142</v>
      </c>
      <c r="D5247" s="125" t="s">
        <v>17126</v>
      </c>
    </row>
    <row r="5248" spans="1:4" ht="13.5" x14ac:dyDescent="0.25">
      <c r="A5248" s="124" t="s">
        <v>6961</v>
      </c>
      <c r="B5248" s="124" t="s">
        <v>17127</v>
      </c>
      <c r="C5248" s="124" t="s">
        <v>11142</v>
      </c>
      <c r="D5248" s="125" t="s">
        <v>17128</v>
      </c>
    </row>
    <row r="5249" spans="1:4" ht="13.5" x14ac:dyDescent="0.25">
      <c r="A5249" s="124" t="s">
        <v>6962</v>
      </c>
      <c r="B5249" s="124" t="s">
        <v>17129</v>
      </c>
      <c r="C5249" s="124" t="s">
        <v>11142</v>
      </c>
      <c r="D5249" s="125" t="s">
        <v>17130</v>
      </c>
    </row>
    <row r="5250" spans="1:4" ht="13.5" x14ac:dyDescent="0.25">
      <c r="A5250" s="124" t="s">
        <v>6963</v>
      </c>
      <c r="B5250" s="124" t="s">
        <v>17131</v>
      </c>
      <c r="C5250" s="124" t="s">
        <v>11142</v>
      </c>
      <c r="D5250" s="125" t="s">
        <v>17132</v>
      </c>
    </row>
    <row r="5251" spans="1:4" ht="13.5" x14ac:dyDescent="0.25">
      <c r="A5251" s="124" t="s">
        <v>6964</v>
      </c>
      <c r="B5251" s="124" t="s">
        <v>17133</v>
      </c>
      <c r="C5251" s="124" t="s">
        <v>11142</v>
      </c>
      <c r="D5251" s="125" t="s">
        <v>17134</v>
      </c>
    </row>
    <row r="5252" spans="1:4" ht="13.5" x14ac:dyDescent="0.25">
      <c r="A5252" s="124" t="s">
        <v>6965</v>
      </c>
      <c r="B5252" s="124" t="s">
        <v>17135</v>
      </c>
      <c r="C5252" s="124" t="s">
        <v>11142</v>
      </c>
      <c r="D5252" s="125" t="s">
        <v>17136</v>
      </c>
    </row>
    <row r="5253" spans="1:4" ht="13.5" x14ac:dyDescent="0.25">
      <c r="A5253" s="124" t="s">
        <v>6966</v>
      </c>
      <c r="B5253" s="124" t="s">
        <v>17137</v>
      </c>
      <c r="C5253" s="124" t="s">
        <v>11142</v>
      </c>
      <c r="D5253" s="125" t="s">
        <v>17138</v>
      </c>
    </row>
    <row r="5254" spans="1:4" ht="13.5" x14ac:dyDescent="0.25">
      <c r="A5254" s="124" t="s">
        <v>6967</v>
      </c>
      <c r="B5254" s="124" t="s">
        <v>17139</v>
      </c>
      <c r="C5254" s="124" t="s">
        <v>11142</v>
      </c>
      <c r="D5254" s="125" t="s">
        <v>17140</v>
      </c>
    </row>
    <row r="5255" spans="1:4" ht="13.5" x14ac:dyDescent="0.25">
      <c r="A5255" s="124" t="s">
        <v>6968</v>
      </c>
      <c r="B5255" s="124" t="s">
        <v>17141</v>
      </c>
      <c r="C5255" s="124" t="s">
        <v>11142</v>
      </c>
      <c r="D5255" s="125" t="s">
        <v>17142</v>
      </c>
    </row>
    <row r="5256" spans="1:4" ht="13.5" x14ac:dyDescent="0.25">
      <c r="A5256" s="124" t="s">
        <v>6969</v>
      </c>
      <c r="B5256" s="124" t="s">
        <v>17143</v>
      </c>
      <c r="C5256" s="124" t="s">
        <v>11142</v>
      </c>
      <c r="D5256" s="125" t="s">
        <v>17144</v>
      </c>
    </row>
    <row r="5257" spans="1:4" ht="13.5" x14ac:dyDescent="0.25">
      <c r="A5257" s="124" t="s">
        <v>6970</v>
      </c>
      <c r="B5257" s="124" t="s">
        <v>17145</v>
      </c>
      <c r="C5257" s="124" t="s">
        <v>11142</v>
      </c>
      <c r="D5257" s="125" t="s">
        <v>17146</v>
      </c>
    </row>
    <row r="5258" spans="1:4" ht="13.5" x14ac:dyDescent="0.25">
      <c r="A5258" s="124" t="s">
        <v>6971</v>
      </c>
      <c r="B5258" s="124" t="s">
        <v>17147</v>
      </c>
      <c r="C5258" s="124" t="s">
        <v>9617</v>
      </c>
      <c r="D5258" s="125" t="s">
        <v>4817</v>
      </c>
    </row>
    <row r="5259" spans="1:4" ht="13.5" x14ac:dyDescent="0.25">
      <c r="A5259" s="124" t="s">
        <v>6972</v>
      </c>
      <c r="B5259" s="124" t="s">
        <v>17148</v>
      </c>
      <c r="C5259" s="124" t="s">
        <v>9617</v>
      </c>
      <c r="D5259" s="125" t="s">
        <v>6399</v>
      </c>
    </row>
    <row r="5260" spans="1:4" ht="13.5" x14ac:dyDescent="0.25">
      <c r="A5260" s="124" t="s">
        <v>6973</v>
      </c>
      <c r="B5260" s="124" t="s">
        <v>17149</v>
      </c>
      <c r="C5260" s="124" t="s">
        <v>11142</v>
      </c>
      <c r="D5260" s="125" t="s">
        <v>17150</v>
      </c>
    </row>
    <row r="5261" spans="1:4" ht="13.5" x14ac:dyDescent="0.25">
      <c r="A5261" s="124" t="s">
        <v>6974</v>
      </c>
      <c r="B5261" s="124" t="s">
        <v>17151</v>
      </c>
      <c r="C5261" s="124" t="s">
        <v>11142</v>
      </c>
      <c r="D5261" s="125" t="s">
        <v>17152</v>
      </c>
    </row>
    <row r="5262" spans="1:4" ht="13.5" x14ac:dyDescent="0.25">
      <c r="A5262" s="124" t="s">
        <v>6975</v>
      </c>
      <c r="B5262" s="124" t="s">
        <v>17153</v>
      </c>
      <c r="C5262" s="124" t="s">
        <v>11142</v>
      </c>
      <c r="D5262" s="125" t="s">
        <v>17154</v>
      </c>
    </row>
    <row r="5263" spans="1:4" ht="13.5" x14ac:dyDescent="0.25">
      <c r="A5263" s="124" t="s">
        <v>6976</v>
      </c>
      <c r="B5263" s="124" t="s">
        <v>17155</v>
      </c>
      <c r="C5263" s="124" t="s">
        <v>9617</v>
      </c>
      <c r="D5263" s="125" t="s">
        <v>7188</v>
      </c>
    </row>
    <row r="5264" spans="1:4" ht="13.5" x14ac:dyDescent="0.25">
      <c r="A5264" s="124" t="s">
        <v>6977</v>
      </c>
      <c r="B5264" s="124" t="s">
        <v>17156</v>
      </c>
      <c r="C5264" s="124" t="s">
        <v>9617</v>
      </c>
      <c r="D5264" s="125" t="s">
        <v>3652</v>
      </c>
    </row>
    <row r="5265" spans="1:4" ht="13.5" x14ac:dyDescent="0.25">
      <c r="A5265" s="124" t="s">
        <v>6979</v>
      </c>
      <c r="B5265" s="124" t="s">
        <v>17157</v>
      </c>
      <c r="C5265" s="124" t="s">
        <v>9617</v>
      </c>
      <c r="D5265" s="125" t="s">
        <v>17158</v>
      </c>
    </row>
    <row r="5266" spans="1:4" ht="13.5" x14ac:dyDescent="0.25">
      <c r="A5266" s="124" t="s">
        <v>6981</v>
      </c>
      <c r="B5266" s="124" t="s">
        <v>17159</v>
      </c>
      <c r="C5266" s="124" t="s">
        <v>9617</v>
      </c>
      <c r="D5266" s="125" t="s">
        <v>4386</v>
      </c>
    </row>
    <row r="5267" spans="1:4" ht="13.5" x14ac:dyDescent="0.25">
      <c r="A5267" s="124" t="s">
        <v>6983</v>
      </c>
      <c r="B5267" s="124" t="s">
        <v>17160</v>
      </c>
      <c r="C5267" s="124" t="s">
        <v>9617</v>
      </c>
      <c r="D5267" s="125" t="s">
        <v>3778</v>
      </c>
    </row>
    <row r="5268" spans="1:4" ht="13.5" x14ac:dyDescent="0.25">
      <c r="A5268" s="124" t="s">
        <v>6984</v>
      </c>
      <c r="B5268" s="124" t="s">
        <v>17161</v>
      </c>
      <c r="C5268" s="124" t="s">
        <v>9617</v>
      </c>
      <c r="D5268" s="125" t="s">
        <v>8809</v>
      </c>
    </row>
    <row r="5269" spans="1:4" ht="13.5" x14ac:dyDescent="0.25">
      <c r="A5269" s="124" t="s">
        <v>6985</v>
      </c>
      <c r="B5269" s="124" t="s">
        <v>17162</v>
      </c>
      <c r="C5269" s="124" t="s">
        <v>9617</v>
      </c>
      <c r="D5269" s="125" t="s">
        <v>8924</v>
      </c>
    </row>
    <row r="5270" spans="1:4" ht="13.5" x14ac:dyDescent="0.25">
      <c r="A5270" s="124" t="s">
        <v>6987</v>
      </c>
      <c r="B5270" s="124" t="s">
        <v>17163</v>
      </c>
      <c r="C5270" s="124" t="s">
        <v>9617</v>
      </c>
      <c r="D5270" s="125" t="s">
        <v>1739</v>
      </c>
    </row>
    <row r="5271" spans="1:4" ht="13.5" x14ac:dyDescent="0.25">
      <c r="A5271" s="124" t="s">
        <v>6989</v>
      </c>
      <c r="B5271" s="124" t="s">
        <v>17164</v>
      </c>
      <c r="C5271" s="124" t="s">
        <v>9617</v>
      </c>
      <c r="D5271" s="125" t="s">
        <v>1840</v>
      </c>
    </row>
    <row r="5272" spans="1:4" ht="13.5" x14ac:dyDescent="0.25">
      <c r="A5272" s="124" t="s">
        <v>6991</v>
      </c>
      <c r="B5272" s="124" t="s">
        <v>17165</v>
      </c>
      <c r="C5272" s="124" t="s">
        <v>9617</v>
      </c>
      <c r="D5272" s="125" t="s">
        <v>5067</v>
      </c>
    </row>
    <row r="5273" spans="1:4" ht="13.5" x14ac:dyDescent="0.25">
      <c r="A5273" s="124" t="s">
        <v>6993</v>
      </c>
      <c r="B5273" s="124" t="s">
        <v>17166</v>
      </c>
      <c r="C5273" s="124" t="s">
        <v>9617</v>
      </c>
      <c r="D5273" s="125" t="s">
        <v>9249</v>
      </c>
    </row>
    <row r="5274" spans="1:4" ht="13.5" x14ac:dyDescent="0.25">
      <c r="A5274" s="124" t="s">
        <v>6994</v>
      </c>
      <c r="B5274" s="124" t="s">
        <v>17167</v>
      </c>
      <c r="C5274" s="124" t="s">
        <v>9617</v>
      </c>
      <c r="D5274" s="125" t="s">
        <v>16338</v>
      </c>
    </row>
    <row r="5275" spans="1:4" ht="13.5" x14ac:dyDescent="0.25">
      <c r="A5275" s="124" t="s">
        <v>6995</v>
      </c>
      <c r="B5275" s="124" t="s">
        <v>17168</v>
      </c>
      <c r="C5275" s="124" t="s">
        <v>9617</v>
      </c>
      <c r="D5275" s="125" t="s">
        <v>3515</v>
      </c>
    </row>
    <row r="5276" spans="1:4" ht="13.5" x14ac:dyDescent="0.25">
      <c r="A5276" s="124" t="s">
        <v>6996</v>
      </c>
      <c r="B5276" s="124" t="s">
        <v>17169</v>
      </c>
      <c r="C5276" s="124" t="s">
        <v>9617</v>
      </c>
      <c r="D5276" s="125" t="s">
        <v>4357</v>
      </c>
    </row>
    <row r="5277" spans="1:4" ht="13.5" x14ac:dyDescent="0.25">
      <c r="A5277" s="124" t="s">
        <v>6997</v>
      </c>
      <c r="B5277" s="124" t="s">
        <v>17170</v>
      </c>
      <c r="C5277" s="124" t="s">
        <v>9617</v>
      </c>
      <c r="D5277" s="125" t="s">
        <v>5770</v>
      </c>
    </row>
    <row r="5278" spans="1:4" ht="13.5" x14ac:dyDescent="0.25">
      <c r="A5278" s="124" t="s">
        <v>6998</v>
      </c>
      <c r="B5278" s="124" t="s">
        <v>17171</v>
      </c>
      <c r="C5278" s="124" t="s">
        <v>9617</v>
      </c>
      <c r="D5278" s="125" t="s">
        <v>14036</v>
      </c>
    </row>
    <row r="5279" spans="1:4" ht="13.5" x14ac:dyDescent="0.25">
      <c r="A5279" s="124" t="s">
        <v>6999</v>
      </c>
      <c r="B5279" s="124" t="s">
        <v>17172</v>
      </c>
      <c r="C5279" s="124" t="s">
        <v>9617</v>
      </c>
      <c r="D5279" s="125" t="s">
        <v>12994</v>
      </c>
    </row>
    <row r="5280" spans="1:4" ht="13.5" x14ac:dyDescent="0.25">
      <c r="A5280" s="124" t="s">
        <v>7001</v>
      </c>
      <c r="B5280" s="124" t="s">
        <v>17173</v>
      </c>
      <c r="C5280" s="124" t="s">
        <v>9617</v>
      </c>
      <c r="D5280" s="125" t="s">
        <v>8501</v>
      </c>
    </row>
    <row r="5281" spans="1:4" ht="13.5" x14ac:dyDescent="0.25">
      <c r="A5281" s="124" t="s">
        <v>7002</v>
      </c>
      <c r="B5281" s="124" t="s">
        <v>17174</v>
      </c>
      <c r="C5281" s="124" t="s">
        <v>9617</v>
      </c>
      <c r="D5281" s="125" t="s">
        <v>5097</v>
      </c>
    </row>
    <row r="5282" spans="1:4" ht="13.5" x14ac:dyDescent="0.25">
      <c r="A5282" s="124" t="s">
        <v>7003</v>
      </c>
      <c r="B5282" s="124" t="s">
        <v>17175</v>
      </c>
      <c r="C5282" s="124" t="s">
        <v>9617</v>
      </c>
      <c r="D5282" s="125" t="s">
        <v>8869</v>
      </c>
    </row>
    <row r="5283" spans="1:4" ht="13.5" x14ac:dyDescent="0.25">
      <c r="A5283" s="124" t="s">
        <v>7004</v>
      </c>
      <c r="B5283" s="124" t="s">
        <v>17176</v>
      </c>
      <c r="C5283" s="124" t="s">
        <v>9617</v>
      </c>
      <c r="D5283" s="125" t="s">
        <v>14808</v>
      </c>
    </row>
    <row r="5284" spans="1:4" ht="13.5" x14ac:dyDescent="0.25">
      <c r="A5284" s="124" t="s">
        <v>7006</v>
      </c>
      <c r="B5284" s="124" t="s">
        <v>17177</v>
      </c>
      <c r="C5284" s="124" t="s">
        <v>9617</v>
      </c>
      <c r="D5284" s="125" t="s">
        <v>5188</v>
      </c>
    </row>
    <row r="5285" spans="1:4" ht="13.5" x14ac:dyDescent="0.25">
      <c r="A5285" s="124" t="s">
        <v>7007</v>
      </c>
      <c r="B5285" s="124" t="s">
        <v>17178</v>
      </c>
      <c r="C5285" s="124" t="s">
        <v>9617</v>
      </c>
      <c r="D5285" s="125" t="s">
        <v>12988</v>
      </c>
    </row>
    <row r="5286" spans="1:4" ht="13.5" x14ac:dyDescent="0.25">
      <c r="A5286" s="124" t="s">
        <v>7008</v>
      </c>
      <c r="B5286" s="124" t="s">
        <v>17179</v>
      </c>
      <c r="C5286" s="124" t="s">
        <v>9617</v>
      </c>
      <c r="D5286" s="125" t="s">
        <v>5619</v>
      </c>
    </row>
    <row r="5287" spans="1:4" ht="13.5" x14ac:dyDescent="0.25">
      <c r="A5287" s="124" t="s">
        <v>7009</v>
      </c>
      <c r="B5287" s="124" t="s">
        <v>17180</v>
      </c>
      <c r="C5287" s="124" t="s">
        <v>9617</v>
      </c>
      <c r="D5287" s="125" t="s">
        <v>1742</v>
      </c>
    </row>
    <row r="5288" spans="1:4" ht="13.5" x14ac:dyDescent="0.25">
      <c r="A5288" s="124" t="s">
        <v>7010</v>
      </c>
      <c r="B5288" s="124" t="s">
        <v>17181</v>
      </c>
      <c r="C5288" s="124" t="s">
        <v>9617</v>
      </c>
      <c r="D5288" s="125" t="s">
        <v>9766</v>
      </c>
    </row>
    <row r="5289" spans="1:4" ht="13.5" x14ac:dyDescent="0.25">
      <c r="A5289" s="124" t="s">
        <v>7011</v>
      </c>
      <c r="B5289" s="124" t="s">
        <v>17182</v>
      </c>
      <c r="C5289" s="124" t="s">
        <v>9617</v>
      </c>
      <c r="D5289" s="125" t="s">
        <v>2708</v>
      </c>
    </row>
    <row r="5290" spans="1:4" ht="13.5" x14ac:dyDescent="0.25">
      <c r="A5290" s="124" t="s">
        <v>7013</v>
      </c>
      <c r="B5290" s="124" t="s">
        <v>17183</v>
      </c>
      <c r="C5290" s="124" t="s">
        <v>9617</v>
      </c>
      <c r="D5290" s="125" t="s">
        <v>3709</v>
      </c>
    </row>
    <row r="5291" spans="1:4" ht="13.5" x14ac:dyDescent="0.25">
      <c r="A5291" s="124" t="s">
        <v>7014</v>
      </c>
      <c r="B5291" s="124" t="s">
        <v>17184</v>
      </c>
      <c r="C5291" s="124" t="s">
        <v>9617</v>
      </c>
      <c r="D5291" s="125" t="s">
        <v>4671</v>
      </c>
    </row>
    <row r="5292" spans="1:4" ht="13.5" x14ac:dyDescent="0.25">
      <c r="A5292" s="124" t="s">
        <v>7015</v>
      </c>
      <c r="B5292" s="124" t="s">
        <v>17185</v>
      </c>
      <c r="C5292" s="124" t="s">
        <v>9617</v>
      </c>
      <c r="D5292" s="125" t="s">
        <v>17186</v>
      </c>
    </row>
    <row r="5293" spans="1:4" ht="13.5" x14ac:dyDescent="0.25">
      <c r="A5293" s="124" t="s">
        <v>7016</v>
      </c>
      <c r="B5293" s="124" t="s">
        <v>17187</v>
      </c>
      <c r="C5293" s="124" t="s">
        <v>9617</v>
      </c>
      <c r="D5293" s="125" t="s">
        <v>6445</v>
      </c>
    </row>
    <row r="5294" spans="1:4" ht="13.5" x14ac:dyDescent="0.25">
      <c r="A5294" s="124" t="s">
        <v>7018</v>
      </c>
      <c r="B5294" s="124" t="s">
        <v>17188</v>
      </c>
      <c r="C5294" s="124" t="s">
        <v>9617</v>
      </c>
      <c r="D5294" s="125" t="s">
        <v>1094</v>
      </c>
    </row>
    <row r="5295" spans="1:4" ht="13.5" x14ac:dyDescent="0.25">
      <c r="A5295" s="124" t="s">
        <v>7020</v>
      </c>
      <c r="B5295" s="124" t="s">
        <v>17189</v>
      </c>
      <c r="C5295" s="124" t="s">
        <v>9617</v>
      </c>
      <c r="D5295" s="125" t="s">
        <v>2973</v>
      </c>
    </row>
    <row r="5296" spans="1:4" ht="13.5" x14ac:dyDescent="0.25">
      <c r="A5296" s="124" t="s">
        <v>7021</v>
      </c>
      <c r="B5296" s="124" t="s">
        <v>17190</v>
      </c>
      <c r="C5296" s="124" t="s">
        <v>9617</v>
      </c>
      <c r="D5296" s="125" t="s">
        <v>8438</v>
      </c>
    </row>
    <row r="5297" spans="1:4" ht="13.5" x14ac:dyDescent="0.25">
      <c r="A5297" s="124" t="s">
        <v>7022</v>
      </c>
      <c r="B5297" s="124" t="s">
        <v>17191</v>
      </c>
      <c r="C5297" s="124" t="s">
        <v>9617</v>
      </c>
      <c r="D5297" s="125" t="s">
        <v>2989</v>
      </c>
    </row>
    <row r="5298" spans="1:4" ht="13.5" x14ac:dyDescent="0.25">
      <c r="A5298" s="124" t="s">
        <v>7023</v>
      </c>
      <c r="B5298" s="124" t="s">
        <v>17192</v>
      </c>
      <c r="C5298" s="124" t="s">
        <v>9617</v>
      </c>
      <c r="D5298" s="125" t="s">
        <v>13535</v>
      </c>
    </row>
    <row r="5299" spans="1:4" ht="13.5" x14ac:dyDescent="0.25">
      <c r="A5299" s="124" t="s">
        <v>7024</v>
      </c>
      <c r="B5299" s="124" t="s">
        <v>17193</v>
      </c>
      <c r="C5299" s="124" t="s">
        <v>9617</v>
      </c>
      <c r="D5299" s="125" t="s">
        <v>1821</v>
      </c>
    </row>
    <row r="5300" spans="1:4" ht="13.5" x14ac:dyDescent="0.25">
      <c r="A5300" s="124" t="s">
        <v>7025</v>
      </c>
      <c r="B5300" s="124" t="s">
        <v>17194</v>
      </c>
      <c r="C5300" s="124" t="s">
        <v>9617</v>
      </c>
      <c r="D5300" s="125" t="s">
        <v>8354</v>
      </c>
    </row>
    <row r="5301" spans="1:4" ht="13.5" x14ac:dyDescent="0.25">
      <c r="A5301" s="124" t="s">
        <v>7027</v>
      </c>
      <c r="B5301" s="124" t="s">
        <v>17195</v>
      </c>
      <c r="C5301" s="124" t="s">
        <v>9617</v>
      </c>
      <c r="D5301" s="125" t="s">
        <v>6520</v>
      </c>
    </row>
    <row r="5302" spans="1:4" ht="13.5" x14ac:dyDescent="0.25">
      <c r="A5302" s="124" t="s">
        <v>7028</v>
      </c>
      <c r="B5302" s="124" t="s">
        <v>17196</v>
      </c>
      <c r="C5302" s="124" t="s">
        <v>9617</v>
      </c>
      <c r="D5302" s="125" t="s">
        <v>8544</v>
      </c>
    </row>
    <row r="5303" spans="1:4" ht="13.5" x14ac:dyDescent="0.25">
      <c r="A5303" s="124" t="s">
        <v>7029</v>
      </c>
      <c r="B5303" s="124" t="s">
        <v>17197</v>
      </c>
      <c r="C5303" s="124" t="s">
        <v>9617</v>
      </c>
      <c r="D5303" s="125" t="s">
        <v>8441</v>
      </c>
    </row>
    <row r="5304" spans="1:4" ht="13.5" x14ac:dyDescent="0.25">
      <c r="A5304" s="124" t="s">
        <v>7031</v>
      </c>
      <c r="B5304" s="124" t="s">
        <v>17198</v>
      </c>
      <c r="C5304" s="124" t="s">
        <v>9617</v>
      </c>
      <c r="D5304" s="125" t="s">
        <v>12361</v>
      </c>
    </row>
    <row r="5305" spans="1:4" ht="13.5" x14ac:dyDescent="0.25">
      <c r="A5305" s="124" t="s">
        <v>7032</v>
      </c>
      <c r="B5305" s="124" t="s">
        <v>17199</v>
      </c>
      <c r="C5305" s="124" t="s">
        <v>9617</v>
      </c>
      <c r="D5305" s="125" t="s">
        <v>5546</v>
      </c>
    </row>
    <row r="5306" spans="1:4" ht="13.5" x14ac:dyDescent="0.25">
      <c r="A5306" s="124" t="s">
        <v>7034</v>
      </c>
      <c r="B5306" s="124" t="s">
        <v>17200</v>
      </c>
      <c r="C5306" s="124" t="s">
        <v>9617</v>
      </c>
      <c r="D5306" s="125" t="s">
        <v>4359</v>
      </c>
    </row>
    <row r="5307" spans="1:4" ht="13.5" x14ac:dyDescent="0.25">
      <c r="A5307" s="124" t="s">
        <v>7036</v>
      </c>
      <c r="B5307" s="124" t="s">
        <v>17201</v>
      </c>
      <c r="C5307" s="124" t="s">
        <v>9617</v>
      </c>
      <c r="D5307" s="125" t="s">
        <v>13854</v>
      </c>
    </row>
    <row r="5308" spans="1:4" ht="13.5" x14ac:dyDescent="0.25">
      <c r="A5308" s="124" t="s">
        <v>7038</v>
      </c>
      <c r="B5308" s="124" t="s">
        <v>17202</v>
      </c>
      <c r="C5308" s="124" t="s">
        <v>9617</v>
      </c>
      <c r="D5308" s="125" t="s">
        <v>8272</v>
      </c>
    </row>
    <row r="5309" spans="1:4" ht="13.5" x14ac:dyDescent="0.25">
      <c r="A5309" s="124" t="s">
        <v>7039</v>
      </c>
      <c r="B5309" s="124" t="s">
        <v>17203</v>
      </c>
      <c r="C5309" s="124" t="s">
        <v>9617</v>
      </c>
      <c r="D5309" s="125" t="s">
        <v>981</v>
      </c>
    </row>
    <row r="5310" spans="1:4" ht="13.5" x14ac:dyDescent="0.25">
      <c r="A5310" s="124" t="s">
        <v>7041</v>
      </c>
      <c r="B5310" s="124" t="s">
        <v>17204</v>
      </c>
      <c r="C5310" s="124" t="s">
        <v>9617</v>
      </c>
      <c r="D5310" s="125" t="s">
        <v>8537</v>
      </c>
    </row>
    <row r="5311" spans="1:4" ht="13.5" x14ac:dyDescent="0.25">
      <c r="A5311" s="124" t="s">
        <v>7042</v>
      </c>
      <c r="B5311" s="124" t="s">
        <v>17205</v>
      </c>
      <c r="C5311" s="124" t="s">
        <v>9617</v>
      </c>
      <c r="D5311" s="125" t="s">
        <v>3655</v>
      </c>
    </row>
    <row r="5312" spans="1:4" ht="13.5" x14ac:dyDescent="0.25">
      <c r="A5312" s="124" t="s">
        <v>7043</v>
      </c>
      <c r="B5312" s="124" t="s">
        <v>17206</v>
      </c>
      <c r="C5312" s="124" t="s">
        <v>9617</v>
      </c>
      <c r="D5312" s="125" t="s">
        <v>17207</v>
      </c>
    </row>
    <row r="5313" spans="1:4" ht="13.5" x14ac:dyDescent="0.25">
      <c r="A5313" s="124" t="s">
        <v>7044</v>
      </c>
      <c r="B5313" s="124" t="s">
        <v>17208</v>
      </c>
      <c r="C5313" s="124" t="s">
        <v>9617</v>
      </c>
      <c r="D5313" s="125" t="s">
        <v>2925</v>
      </c>
    </row>
    <row r="5314" spans="1:4" ht="13.5" x14ac:dyDescent="0.25">
      <c r="A5314" s="124" t="s">
        <v>7045</v>
      </c>
      <c r="B5314" s="124" t="s">
        <v>17209</v>
      </c>
      <c r="C5314" s="124" t="s">
        <v>9617</v>
      </c>
      <c r="D5314" s="125" t="s">
        <v>2443</v>
      </c>
    </row>
    <row r="5315" spans="1:4" ht="13.5" x14ac:dyDescent="0.25">
      <c r="A5315" s="124" t="s">
        <v>7046</v>
      </c>
      <c r="B5315" s="124" t="s">
        <v>17210</v>
      </c>
      <c r="C5315" s="124" t="s">
        <v>9617</v>
      </c>
      <c r="D5315" s="125" t="s">
        <v>8896</v>
      </c>
    </row>
    <row r="5316" spans="1:4" ht="13.5" x14ac:dyDescent="0.25">
      <c r="A5316" s="124" t="s">
        <v>7047</v>
      </c>
      <c r="B5316" s="124" t="s">
        <v>17211</v>
      </c>
      <c r="C5316" s="124" t="s">
        <v>9617</v>
      </c>
      <c r="D5316" s="125" t="s">
        <v>17212</v>
      </c>
    </row>
    <row r="5317" spans="1:4" ht="13.5" x14ac:dyDescent="0.25">
      <c r="A5317" s="124" t="s">
        <v>7048</v>
      </c>
      <c r="B5317" s="124" t="s">
        <v>17213</v>
      </c>
      <c r="C5317" s="124" t="s">
        <v>9617</v>
      </c>
      <c r="D5317" s="125" t="s">
        <v>13231</v>
      </c>
    </row>
    <row r="5318" spans="1:4" ht="13.5" x14ac:dyDescent="0.25">
      <c r="A5318" s="124" t="s">
        <v>7049</v>
      </c>
      <c r="B5318" s="124" t="s">
        <v>17214</v>
      </c>
      <c r="C5318" s="124" t="s">
        <v>9617</v>
      </c>
      <c r="D5318" s="125" t="s">
        <v>9051</v>
      </c>
    </row>
    <row r="5319" spans="1:4" ht="13.5" x14ac:dyDescent="0.25">
      <c r="A5319" s="124" t="s">
        <v>7051</v>
      </c>
      <c r="B5319" s="124" t="s">
        <v>17215</v>
      </c>
      <c r="C5319" s="124" t="s">
        <v>9617</v>
      </c>
      <c r="D5319" s="125" t="s">
        <v>340</v>
      </c>
    </row>
    <row r="5320" spans="1:4" ht="13.5" x14ac:dyDescent="0.25">
      <c r="A5320" s="124" t="s">
        <v>7052</v>
      </c>
      <c r="B5320" s="124" t="s">
        <v>17216</v>
      </c>
      <c r="C5320" s="124" t="s">
        <v>9617</v>
      </c>
      <c r="D5320" s="125" t="s">
        <v>14331</v>
      </c>
    </row>
    <row r="5321" spans="1:4" ht="13.5" x14ac:dyDescent="0.25">
      <c r="A5321" s="124" t="s">
        <v>7053</v>
      </c>
      <c r="B5321" s="124" t="s">
        <v>17217</v>
      </c>
      <c r="C5321" s="124" t="s">
        <v>9617</v>
      </c>
      <c r="D5321" s="125" t="s">
        <v>16595</v>
      </c>
    </row>
    <row r="5322" spans="1:4" ht="13.5" x14ac:dyDescent="0.25">
      <c r="A5322" s="124" t="s">
        <v>7055</v>
      </c>
      <c r="B5322" s="124" t="s">
        <v>17218</v>
      </c>
      <c r="C5322" s="124" t="s">
        <v>9617</v>
      </c>
      <c r="D5322" s="125" t="s">
        <v>17219</v>
      </c>
    </row>
    <row r="5323" spans="1:4" ht="13.5" x14ac:dyDescent="0.25">
      <c r="A5323" s="124" t="s">
        <v>7056</v>
      </c>
      <c r="B5323" s="124" t="s">
        <v>17220</v>
      </c>
      <c r="C5323" s="124" t="s">
        <v>9617</v>
      </c>
      <c r="D5323" s="125" t="s">
        <v>4201</v>
      </c>
    </row>
    <row r="5324" spans="1:4" ht="13.5" x14ac:dyDescent="0.25">
      <c r="A5324" s="124" t="s">
        <v>7058</v>
      </c>
      <c r="B5324" s="124" t="s">
        <v>17221</v>
      </c>
      <c r="C5324" s="124" t="s">
        <v>9617</v>
      </c>
      <c r="D5324" s="125" t="s">
        <v>9035</v>
      </c>
    </row>
    <row r="5325" spans="1:4" ht="13.5" x14ac:dyDescent="0.25">
      <c r="A5325" s="124" t="s">
        <v>7059</v>
      </c>
      <c r="B5325" s="124" t="s">
        <v>17222</v>
      </c>
      <c r="C5325" s="124" t="s">
        <v>9617</v>
      </c>
      <c r="D5325" s="125" t="s">
        <v>1188</v>
      </c>
    </row>
    <row r="5326" spans="1:4" ht="13.5" x14ac:dyDescent="0.25">
      <c r="A5326" s="124" t="s">
        <v>7061</v>
      </c>
      <c r="B5326" s="124" t="s">
        <v>17223</v>
      </c>
      <c r="C5326" s="124" t="s">
        <v>9617</v>
      </c>
      <c r="D5326" s="125" t="s">
        <v>6980</v>
      </c>
    </row>
    <row r="5327" spans="1:4" ht="13.5" x14ac:dyDescent="0.25">
      <c r="A5327" s="124" t="s">
        <v>7063</v>
      </c>
      <c r="B5327" s="124" t="s">
        <v>17224</v>
      </c>
      <c r="C5327" s="124" t="s">
        <v>9617</v>
      </c>
      <c r="D5327" s="125" t="s">
        <v>17225</v>
      </c>
    </row>
    <row r="5328" spans="1:4" ht="13.5" x14ac:dyDescent="0.25">
      <c r="A5328" s="124" t="s">
        <v>7065</v>
      </c>
      <c r="B5328" s="124" t="s">
        <v>17226</v>
      </c>
      <c r="C5328" s="124" t="s">
        <v>9617</v>
      </c>
      <c r="D5328" s="125" t="s">
        <v>8392</v>
      </c>
    </row>
    <row r="5329" spans="1:4" ht="13.5" x14ac:dyDescent="0.25">
      <c r="A5329" s="124" t="s">
        <v>7066</v>
      </c>
      <c r="B5329" s="124" t="s">
        <v>17227</v>
      </c>
      <c r="C5329" s="124" t="s">
        <v>9617</v>
      </c>
      <c r="D5329" s="125" t="s">
        <v>12996</v>
      </c>
    </row>
    <row r="5330" spans="1:4" ht="13.5" x14ac:dyDescent="0.25">
      <c r="A5330" s="124" t="s">
        <v>7067</v>
      </c>
      <c r="B5330" s="124" t="s">
        <v>17228</v>
      </c>
      <c r="C5330" s="124" t="s">
        <v>9617</v>
      </c>
      <c r="D5330" s="125" t="s">
        <v>8436</v>
      </c>
    </row>
    <row r="5331" spans="1:4" ht="13.5" x14ac:dyDescent="0.25">
      <c r="A5331" s="124" t="s">
        <v>7069</v>
      </c>
      <c r="B5331" s="124" t="s">
        <v>17229</v>
      </c>
      <c r="C5331" s="124" t="s">
        <v>9617</v>
      </c>
      <c r="D5331" s="125" t="s">
        <v>14577</v>
      </c>
    </row>
    <row r="5332" spans="1:4" ht="13.5" x14ac:dyDescent="0.25">
      <c r="A5332" s="124" t="s">
        <v>7070</v>
      </c>
      <c r="B5332" s="124" t="s">
        <v>17230</v>
      </c>
      <c r="C5332" s="124" t="s">
        <v>9617</v>
      </c>
      <c r="D5332" s="125" t="s">
        <v>4920</v>
      </c>
    </row>
    <row r="5333" spans="1:4" ht="13.5" x14ac:dyDescent="0.25">
      <c r="A5333" s="124" t="s">
        <v>7071</v>
      </c>
      <c r="B5333" s="124" t="s">
        <v>17231</v>
      </c>
      <c r="C5333" s="124" t="s">
        <v>9617</v>
      </c>
      <c r="D5333" s="125" t="s">
        <v>8475</v>
      </c>
    </row>
    <row r="5334" spans="1:4" ht="13.5" x14ac:dyDescent="0.25">
      <c r="A5334" s="124" t="s">
        <v>7073</v>
      </c>
      <c r="B5334" s="124" t="s">
        <v>17232</v>
      </c>
      <c r="C5334" s="124" t="s">
        <v>9617</v>
      </c>
      <c r="D5334" s="125" t="s">
        <v>8552</v>
      </c>
    </row>
    <row r="5335" spans="1:4" ht="13.5" x14ac:dyDescent="0.25">
      <c r="A5335" s="124" t="s">
        <v>7075</v>
      </c>
      <c r="B5335" s="124" t="s">
        <v>17233</v>
      </c>
      <c r="C5335" s="124" t="s">
        <v>9617</v>
      </c>
      <c r="D5335" s="125" t="s">
        <v>4912</v>
      </c>
    </row>
    <row r="5336" spans="1:4" ht="13.5" x14ac:dyDescent="0.25">
      <c r="A5336" s="124" t="s">
        <v>7077</v>
      </c>
      <c r="B5336" s="124" t="s">
        <v>17234</v>
      </c>
      <c r="C5336" s="124" t="s">
        <v>9617</v>
      </c>
      <c r="D5336" s="125" t="s">
        <v>10776</v>
      </c>
    </row>
    <row r="5337" spans="1:4" ht="13.5" x14ac:dyDescent="0.25">
      <c r="A5337" s="124" t="s">
        <v>7079</v>
      </c>
      <c r="B5337" s="124" t="s">
        <v>17235</v>
      </c>
      <c r="C5337" s="124" t="s">
        <v>9617</v>
      </c>
      <c r="D5337" s="125" t="s">
        <v>17236</v>
      </c>
    </row>
    <row r="5338" spans="1:4" ht="13.5" x14ac:dyDescent="0.25">
      <c r="A5338" s="124" t="s">
        <v>7080</v>
      </c>
      <c r="B5338" s="124" t="s">
        <v>17237</v>
      </c>
      <c r="C5338" s="124" t="s">
        <v>9617</v>
      </c>
      <c r="D5338" s="125" t="s">
        <v>185</v>
      </c>
    </row>
    <row r="5339" spans="1:4" ht="13.5" x14ac:dyDescent="0.25">
      <c r="A5339" s="124" t="s">
        <v>7081</v>
      </c>
      <c r="B5339" s="124" t="s">
        <v>17238</v>
      </c>
      <c r="C5339" s="124" t="s">
        <v>9617</v>
      </c>
      <c r="D5339" s="125" t="s">
        <v>13310</v>
      </c>
    </row>
    <row r="5340" spans="1:4" ht="13.5" x14ac:dyDescent="0.25">
      <c r="A5340" s="124" t="s">
        <v>7083</v>
      </c>
      <c r="B5340" s="124" t="s">
        <v>17239</v>
      </c>
      <c r="C5340" s="124" t="s">
        <v>9617</v>
      </c>
      <c r="D5340" s="125" t="s">
        <v>3464</v>
      </c>
    </row>
    <row r="5341" spans="1:4" ht="13.5" x14ac:dyDescent="0.25">
      <c r="A5341" s="124" t="s">
        <v>7084</v>
      </c>
      <c r="B5341" s="124" t="s">
        <v>17240</v>
      </c>
      <c r="C5341" s="124" t="s">
        <v>9617</v>
      </c>
      <c r="D5341" s="125" t="s">
        <v>17241</v>
      </c>
    </row>
    <row r="5342" spans="1:4" ht="13.5" x14ac:dyDescent="0.25">
      <c r="A5342" s="124" t="s">
        <v>7086</v>
      </c>
      <c r="B5342" s="124" t="s">
        <v>17242</v>
      </c>
      <c r="C5342" s="124" t="s">
        <v>9617</v>
      </c>
      <c r="D5342" s="125" t="s">
        <v>17243</v>
      </c>
    </row>
    <row r="5343" spans="1:4" ht="13.5" x14ac:dyDescent="0.25">
      <c r="A5343" s="124" t="s">
        <v>7088</v>
      </c>
      <c r="B5343" s="124" t="s">
        <v>17244</v>
      </c>
      <c r="C5343" s="124" t="s">
        <v>9617</v>
      </c>
      <c r="D5343" s="125" t="s">
        <v>17245</v>
      </c>
    </row>
    <row r="5344" spans="1:4" ht="13.5" x14ac:dyDescent="0.25">
      <c r="A5344" s="124" t="s">
        <v>7090</v>
      </c>
      <c r="B5344" s="124" t="s">
        <v>17246</v>
      </c>
      <c r="C5344" s="124" t="s">
        <v>9617</v>
      </c>
      <c r="D5344" s="125" t="s">
        <v>9084</v>
      </c>
    </row>
    <row r="5345" spans="1:4" ht="13.5" x14ac:dyDescent="0.25">
      <c r="A5345" s="124" t="s">
        <v>7092</v>
      </c>
      <c r="B5345" s="124" t="s">
        <v>17247</v>
      </c>
      <c r="C5345" s="124" t="s">
        <v>9617</v>
      </c>
      <c r="D5345" s="125" t="s">
        <v>6235</v>
      </c>
    </row>
    <row r="5346" spans="1:4" ht="13.5" x14ac:dyDescent="0.25">
      <c r="A5346" s="124" t="s">
        <v>7093</v>
      </c>
      <c r="B5346" s="124" t="s">
        <v>17248</v>
      </c>
      <c r="C5346" s="124" t="s">
        <v>9617</v>
      </c>
      <c r="D5346" s="125" t="s">
        <v>5772</v>
      </c>
    </row>
    <row r="5347" spans="1:4" ht="13.5" x14ac:dyDescent="0.25">
      <c r="A5347" s="124" t="s">
        <v>7094</v>
      </c>
      <c r="B5347" s="124" t="s">
        <v>17249</v>
      </c>
      <c r="C5347" s="124" t="s">
        <v>9617</v>
      </c>
      <c r="D5347" s="125" t="s">
        <v>4164</v>
      </c>
    </row>
    <row r="5348" spans="1:4" ht="13.5" x14ac:dyDescent="0.25">
      <c r="A5348" s="124" t="s">
        <v>7095</v>
      </c>
      <c r="B5348" s="124" t="s">
        <v>17250</v>
      </c>
      <c r="C5348" s="124" t="s">
        <v>9358</v>
      </c>
      <c r="D5348" s="125" t="s">
        <v>8005</v>
      </c>
    </row>
    <row r="5349" spans="1:4" ht="13.5" x14ac:dyDescent="0.25">
      <c r="A5349" s="124" t="s">
        <v>7096</v>
      </c>
      <c r="B5349" s="124" t="s">
        <v>17251</v>
      </c>
      <c r="C5349" s="124" t="s">
        <v>9617</v>
      </c>
      <c r="D5349" s="125" t="s">
        <v>8919</v>
      </c>
    </row>
    <row r="5350" spans="1:4" ht="13.5" x14ac:dyDescent="0.25">
      <c r="A5350" s="124" t="s">
        <v>7097</v>
      </c>
      <c r="B5350" s="124" t="s">
        <v>17252</v>
      </c>
      <c r="C5350" s="124" t="s">
        <v>9617</v>
      </c>
      <c r="D5350" s="125" t="s">
        <v>17253</v>
      </c>
    </row>
    <row r="5351" spans="1:4" ht="13.5" x14ac:dyDescent="0.25">
      <c r="A5351" s="124" t="s">
        <v>7098</v>
      </c>
      <c r="B5351" s="124" t="s">
        <v>17254</v>
      </c>
      <c r="C5351" s="124" t="s">
        <v>9617</v>
      </c>
      <c r="D5351" s="125" t="s">
        <v>3714</v>
      </c>
    </row>
    <row r="5352" spans="1:4" ht="13.5" x14ac:dyDescent="0.25">
      <c r="A5352" s="124" t="s">
        <v>7100</v>
      </c>
      <c r="B5352" s="124" t="s">
        <v>17255</v>
      </c>
      <c r="C5352" s="124" t="s">
        <v>9617</v>
      </c>
      <c r="D5352" s="125" t="s">
        <v>8820</v>
      </c>
    </row>
    <row r="5353" spans="1:4" ht="13.5" x14ac:dyDescent="0.25">
      <c r="A5353" s="124" t="s">
        <v>7101</v>
      </c>
      <c r="B5353" s="124" t="s">
        <v>17256</v>
      </c>
      <c r="C5353" s="124" t="s">
        <v>9617</v>
      </c>
      <c r="D5353" s="125" t="s">
        <v>17257</v>
      </c>
    </row>
    <row r="5354" spans="1:4" ht="13.5" x14ac:dyDescent="0.25">
      <c r="A5354" s="124" t="s">
        <v>7103</v>
      </c>
      <c r="B5354" s="124" t="s">
        <v>17258</v>
      </c>
      <c r="C5354" s="124" t="s">
        <v>9226</v>
      </c>
      <c r="D5354" s="125" t="s">
        <v>4529</v>
      </c>
    </row>
    <row r="5355" spans="1:4" ht="13.5" x14ac:dyDescent="0.25">
      <c r="A5355" s="124" t="s">
        <v>7104</v>
      </c>
      <c r="B5355" s="124" t="s">
        <v>17259</v>
      </c>
      <c r="C5355" s="124" t="s">
        <v>9617</v>
      </c>
      <c r="D5355" s="125" t="s">
        <v>5723</v>
      </c>
    </row>
    <row r="5356" spans="1:4" ht="13.5" x14ac:dyDescent="0.25">
      <c r="A5356" s="124" t="s">
        <v>7106</v>
      </c>
      <c r="B5356" s="124" t="s">
        <v>17260</v>
      </c>
      <c r="C5356" s="124" t="s">
        <v>9617</v>
      </c>
      <c r="D5356" s="125" t="s">
        <v>5004</v>
      </c>
    </row>
    <row r="5357" spans="1:4" ht="13.5" x14ac:dyDescent="0.25">
      <c r="A5357" s="124" t="s">
        <v>7107</v>
      </c>
      <c r="B5357" s="124" t="s">
        <v>17261</v>
      </c>
      <c r="C5357" s="124" t="s">
        <v>17262</v>
      </c>
      <c r="D5357" s="125" t="s">
        <v>3889</v>
      </c>
    </row>
    <row r="5358" spans="1:4" ht="13.5" x14ac:dyDescent="0.25">
      <c r="A5358" s="124" t="s">
        <v>7109</v>
      </c>
      <c r="B5358" s="124" t="s">
        <v>17263</v>
      </c>
      <c r="C5358" s="124" t="s">
        <v>9617</v>
      </c>
      <c r="D5358" s="125" t="s">
        <v>9077</v>
      </c>
    </row>
    <row r="5359" spans="1:4" ht="13.5" x14ac:dyDescent="0.25">
      <c r="A5359" s="124" t="s">
        <v>7110</v>
      </c>
      <c r="B5359" s="124" t="s">
        <v>17264</v>
      </c>
      <c r="C5359" s="124" t="s">
        <v>9617</v>
      </c>
      <c r="D5359" s="125" t="s">
        <v>5985</v>
      </c>
    </row>
    <row r="5360" spans="1:4" ht="13.5" x14ac:dyDescent="0.25">
      <c r="A5360" s="124" t="s">
        <v>7112</v>
      </c>
      <c r="B5360" s="124" t="s">
        <v>17265</v>
      </c>
      <c r="C5360" s="124" t="s">
        <v>9617</v>
      </c>
      <c r="D5360" s="125" t="s">
        <v>1018</v>
      </c>
    </row>
    <row r="5361" spans="1:4" ht="13.5" x14ac:dyDescent="0.25">
      <c r="A5361" s="124" t="s">
        <v>7114</v>
      </c>
      <c r="B5361" s="124" t="s">
        <v>17266</v>
      </c>
      <c r="C5361" s="124" t="s">
        <v>9617</v>
      </c>
      <c r="D5361" s="125" t="s">
        <v>2898</v>
      </c>
    </row>
    <row r="5362" spans="1:4" ht="13.5" x14ac:dyDescent="0.25">
      <c r="A5362" s="124" t="s">
        <v>7115</v>
      </c>
      <c r="B5362" s="124" t="s">
        <v>17267</v>
      </c>
      <c r="C5362" s="124" t="s">
        <v>9617</v>
      </c>
      <c r="D5362" s="125" t="s">
        <v>17268</v>
      </c>
    </row>
    <row r="5363" spans="1:4" ht="13.5" x14ac:dyDescent="0.25">
      <c r="A5363" s="124" t="s">
        <v>7116</v>
      </c>
      <c r="B5363" s="124" t="s">
        <v>17269</v>
      </c>
      <c r="C5363" s="124" t="s">
        <v>9617</v>
      </c>
      <c r="D5363" s="125" t="s">
        <v>17270</v>
      </c>
    </row>
    <row r="5364" spans="1:4" ht="13.5" x14ac:dyDescent="0.25">
      <c r="A5364" s="124" t="s">
        <v>7118</v>
      </c>
      <c r="B5364" s="124" t="s">
        <v>17271</v>
      </c>
      <c r="C5364" s="124" t="s">
        <v>9617</v>
      </c>
      <c r="D5364" s="125" t="s">
        <v>7591</v>
      </c>
    </row>
    <row r="5365" spans="1:4" ht="13.5" x14ac:dyDescent="0.25">
      <c r="A5365" s="124" t="s">
        <v>7119</v>
      </c>
      <c r="B5365" s="124" t="s">
        <v>17272</v>
      </c>
      <c r="C5365" s="124" t="s">
        <v>9617</v>
      </c>
      <c r="D5365" s="125" t="s">
        <v>9618</v>
      </c>
    </row>
    <row r="5366" spans="1:4" ht="13.5" x14ac:dyDescent="0.25">
      <c r="A5366" s="124" t="s">
        <v>7120</v>
      </c>
      <c r="B5366" s="124" t="s">
        <v>17273</v>
      </c>
      <c r="C5366" s="124" t="s">
        <v>9617</v>
      </c>
      <c r="D5366" s="125" t="s">
        <v>17274</v>
      </c>
    </row>
    <row r="5367" spans="1:4" ht="13.5" x14ac:dyDescent="0.25">
      <c r="A5367" s="124" t="s">
        <v>7121</v>
      </c>
      <c r="B5367" s="124" t="s">
        <v>17275</v>
      </c>
      <c r="C5367" s="124" t="s">
        <v>9617</v>
      </c>
      <c r="D5367" s="125" t="s">
        <v>17276</v>
      </c>
    </row>
    <row r="5368" spans="1:4" ht="13.5" x14ac:dyDescent="0.25">
      <c r="A5368" s="124" t="s">
        <v>7122</v>
      </c>
      <c r="B5368" s="124" t="s">
        <v>17277</v>
      </c>
      <c r="C5368" s="124" t="s">
        <v>9617</v>
      </c>
      <c r="D5368" s="125" t="s">
        <v>17278</v>
      </c>
    </row>
    <row r="5369" spans="1:4" ht="13.5" x14ac:dyDescent="0.25">
      <c r="A5369" s="124" t="s">
        <v>7123</v>
      </c>
      <c r="B5369" s="124" t="s">
        <v>17279</v>
      </c>
      <c r="C5369" s="124" t="s">
        <v>9617</v>
      </c>
      <c r="D5369" s="125" t="s">
        <v>8726</v>
      </c>
    </row>
    <row r="5370" spans="1:4" ht="13.5" x14ac:dyDescent="0.25">
      <c r="A5370" s="124" t="s">
        <v>7125</v>
      </c>
      <c r="B5370" s="124" t="s">
        <v>17280</v>
      </c>
      <c r="C5370" s="124" t="s">
        <v>9617</v>
      </c>
      <c r="D5370" s="125" t="s">
        <v>17281</v>
      </c>
    </row>
    <row r="5371" spans="1:4" ht="13.5" x14ac:dyDescent="0.25">
      <c r="A5371" s="124" t="s">
        <v>7127</v>
      </c>
      <c r="B5371" s="124" t="s">
        <v>17282</v>
      </c>
      <c r="C5371" s="124" t="s">
        <v>9617</v>
      </c>
      <c r="D5371" s="125" t="s">
        <v>2653</v>
      </c>
    </row>
    <row r="5372" spans="1:4" ht="13.5" x14ac:dyDescent="0.25">
      <c r="A5372" s="124" t="s">
        <v>7129</v>
      </c>
      <c r="B5372" s="124" t="s">
        <v>17283</v>
      </c>
      <c r="C5372" s="124" t="s">
        <v>9617</v>
      </c>
      <c r="D5372" s="125" t="s">
        <v>17284</v>
      </c>
    </row>
    <row r="5373" spans="1:4" ht="13.5" x14ac:dyDescent="0.25">
      <c r="A5373" s="124" t="s">
        <v>7130</v>
      </c>
      <c r="B5373" s="124" t="s">
        <v>17285</v>
      </c>
      <c r="C5373" s="124" t="s">
        <v>9617</v>
      </c>
      <c r="D5373" s="125" t="s">
        <v>7124</v>
      </c>
    </row>
    <row r="5374" spans="1:4" ht="13.5" x14ac:dyDescent="0.25">
      <c r="A5374" s="124" t="s">
        <v>7131</v>
      </c>
      <c r="B5374" s="124" t="s">
        <v>17286</v>
      </c>
      <c r="C5374" s="124" t="s">
        <v>9617</v>
      </c>
      <c r="D5374" s="125" t="s">
        <v>6262</v>
      </c>
    </row>
    <row r="5375" spans="1:4" ht="13.5" x14ac:dyDescent="0.25">
      <c r="A5375" s="124" t="s">
        <v>7132</v>
      </c>
      <c r="B5375" s="124" t="s">
        <v>17287</v>
      </c>
      <c r="C5375" s="124" t="s">
        <v>9617</v>
      </c>
      <c r="D5375" s="125" t="s">
        <v>17288</v>
      </c>
    </row>
    <row r="5376" spans="1:4" ht="13.5" x14ac:dyDescent="0.25">
      <c r="A5376" s="124" t="s">
        <v>7134</v>
      </c>
      <c r="B5376" s="124" t="s">
        <v>17289</v>
      </c>
      <c r="C5376" s="124" t="s">
        <v>9617</v>
      </c>
      <c r="D5376" s="125" t="s">
        <v>17290</v>
      </c>
    </row>
    <row r="5377" spans="1:4" ht="13.5" x14ac:dyDescent="0.25">
      <c r="A5377" s="124" t="s">
        <v>7135</v>
      </c>
      <c r="B5377" s="124" t="s">
        <v>17291</v>
      </c>
      <c r="C5377" s="124" t="s">
        <v>9617</v>
      </c>
      <c r="D5377" s="125" t="s">
        <v>7788</v>
      </c>
    </row>
    <row r="5378" spans="1:4" ht="13.5" x14ac:dyDescent="0.25">
      <c r="A5378" s="124" t="s">
        <v>7137</v>
      </c>
      <c r="B5378" s="124" t="s">
        <v>17292</v>
      </c>
      <c r="C5378" s="124" t="s">
        <v>9617</v>
      </c>
      <c r="D5378" s="125" t="s">
        <v>17293</v>
      </c>
    </row>
    <row r="5379" spans="1:4" ht="13.5" x14ac:dyDescent="0.25">
      <c r="A5379" s="124" t="s">
        <v>7139</v>
      </c>
      <c r="B5379" s="124" t="s">
        <v>17294</v>
      </c>
      <c r="C5379" s="124" t="s">
        <v>9617</v>
      </c>
      <c r="D5379" s="125" t="s">
        <v>17295</v>
      </c>
    </row>
    <row r="5380" spans="1:4" ht="13.5" x14ac:dyDescent="0.25">
      <c r="A5380" s="124" t="s">
        <v>7140</v>
      </c>
      <c r="B5380" s="124" t="s">
        <v>17296</v>
      </c>
      <c r="C5380" s="124" t="s">
        <v>9617</v>
      </c>
      <c r="D5380" s="125" t="s">
        <v>17297</v>
      </c>
    </row>
    <row r="5381" spans="1:4" ht="13.5" x14ac:dyDescent="0.25">
      <c r="A5381" s="124" t="s">
        <v>7141</v>
      </c>
      <c r="B5381" s="124" t="s">
        <v>17298</v>
      </c>
      <c r="C5381" s="124" t="s">
        <v>9617</v>
      </c>
      <c r="D5381" s="125" t="s">
        <v>8862</v>
      </c>
    </row>
    <row r="5382" spans="1:4" ht="13.5" x14ac:dyDescent="0.25">
      <c r="A5382" s="124" t="s">
        <v>7142</v>
      </c>
      <c r="B5382" s="124" t="s">
        <v>17299</v>
      </c>
      <c r="C5382" s="124" t="s">
        <v>9617</v>
      </c>
      <c r="D5382" s="125" t="s">
        <v>17300</v>
      </c>
    </row>
    <row r="5383" spans="1:4" ht="13.5" x14ac:dyDescent="0.25">
      <c r="A5383" s="124" t="s">
        <v>7143</v>
      </c>
      <c r="B5383" s="124" t="s">
        <v>17301</v>
      </c>
      <c r="C5383" s="124" t="s">
        <v>9617</v>
      </c>
      <c r="D5383" s="125" t="s">
        <v>17302</v>
      </c>
    </row>
    <row r="5384" spans="1:4" ht="13.5" x14ac:dyDescent="0.25">
      <c r="A5384" s="124" t="s">
        <v>7144</v>
      </c>
      <c r="B5384" s="124" t="s">
        <v>17303</v>
      </c>
      <c r="C5384" s="124" t="s">
        <v>9617</v>
      </c>
      <c r="D5384" s="125" t="s">
        <v>7791</v>
      </c>
    </row>
    <row r="5385" spans="1:4" ht="13.5" x14ac:dyDescent="0.25">
      <c r="A5385" s="124" t="s">
        <v>7146</v>
      </c>
      <c r="B5385" s="124" t="s">
        <v>17304</v>
      </c>
      <c r="C5385" s="124" t="s">
        <v>9617</v>
      </c>
      <c r="D5385" s="125" t="s">
        <v>8253</v>
      </c>
    </row>
    <row r="5386" spans="1:4" ht="13.5" x14ac:dyDescent="0.25">
      <c r="A5386" s="124" t="s">
        <v>7147</v>
      </c>
      <c r="B5386" s="124" t="s">
        <v>17305</v>
      </c>
      <c r="C5386" s="124" t="s">
        <v>9617</v>
      </c>
      <c r="D5386" s="125" t="s">
        <v>9074</v>
      </c>
    </row>
    <row r="5387" spans="1:4" ht="13.5" x14ac:dyDescent="0.25">
      <c r="A5387" s="124" t="s">
        <v>7149</v>
      </c>
      <c r="B5387" s="124" t="s">
        <v>17306</v>
      </c>
      <c r="C5387" s="124" t="s">
        <v>9617</v>
      </c>
      <c r="D5387" s="125" t="s">
        <v>2872</v>
      </c>
    </row>
    <row r="5388" spans="1:4" ht="13.5" x14ac:dyDescent="0.25">
      <c r="A5388" s="124" t="s">
        <v>7151</v>
      </c>
      <c r="B5388" s="124" t="s">
        <v>17307</v>
      </c>
      <c r="C5388" s="124" t="s">
        <v>9617</v>
      </c>
      <c r="D5388" s="125" t="s">
        <v>7435</v>
      </c>
    </row>
    <row r="5389" spans="1:4" ht="13.5" x14ac:dyDescent="0.25">
      <c r="A5389" s="124" t="s">
        <v>7152</v>
      </c>
      <c r="B5389" s="124" t="s">
        <v>17308</v>
      </c>
      <c r="C5389" s="124" t="s">
        <v>9617</v>
      </c>
      <c r="D5389" s="125" t="s">
        <v>17309</v>
      </c>
    </row>
    <row r="5390" spans="1:4" ht="13.5" x14ac:dyDescent="0.25">
      <c r="A5390" s="124" t="s">
        <v>7153</v>
      </c>
      <c r="B5390" s="124" t="s">
        <v>17310</v>
      </c>
      <c r="C5390" s="124" t="s">
        <v>9617</v>
      </c>
      <c r="D5390" s="125" t="s">
        <v>262</v>
      </c>
    </row>
    <row r="5391" spans="1:4" ht="13.5" x14ac:dyDescent="0.25">
      <c r="A5391" s="124" t="s">
        <v>7155</v>
      </c>
      <c r="B5391" s="124" t="s">
        <v>17311</v>
      </c>
      <c r="C5391" s="124" t="s">
        <v>9617</v>
      </c>
      <c r="D5391" s="125" t="s">
        <v>17312</v>
      </c>
    </row>
    <row r="5392" spans="1:4" ht="13.5" x14ac:dyDescent="0.25">
      <c r="A5392" s="124" t="s">
        <v>7156</v>
      </c>
      <c r="B5392" s="124" t="s">
        <v>17313</v>
      </c>
      <c r="C5392" s="124" t="s">
        <v>9617</v>
      </c>
      <c r="D5392" s="125" t="s">
        <v>17314</v>
      </c>
    </row>
    <row r="5393" spans="1:4" ht="13.5" x14ac:dyDescent="0.25">
      <c r="A5393" s="124" t="s">
        <v>7157</v>
      </c>
      <c r="B5393" s="124" t="s">
        <v>17315</v>
      </c>
      <c r="C5393" s="124" t="s">
        <v>9617</v>
      </c>
      <c r="D5393" s="125" t="s">
        <v>17316</v>
      </c>
    </row>
    <row r="5394" spans="1:4" ht="13.5" x14ac:dyDescent="0.25">
      <c r="A5394" s="124" t="s">
        <v>7158</v>
      </c>
      <c r="B5394" s="124" t="s">
        <v>17317</v>
      </c>
      <c r="C5394" s="124" t="s">
        <v>9617</v>
      </c>
      <c r="D5394" s="125" t="s">
        <v>17318</v>
      </c>
    </row>
    <row r="5395" spans="1:4" ht="13.5" x14ac:dyDescent="0.25">
      <c r="A5395" s="124" t="s">
        <v>7159</v>
      </c>
      <c r="B5395" s="124" t="s">
        <v>17319</v>
      </c>
      <c r="C5395" s="124" t="s">
        <v>9617</v>
      </c>
      <c r="D5395" s="125" t="s">
        <v>7280</v>
      </c>
    </row>
    <row r="5396" spans="1:4" ht="13.5" x14ac:dyDescent="0.25">
      <c r="A5396" s="124" t="s">
        <v>7160</v>
      </c>
      <c r="B5396" s="124" t="s">
        <v>17320</v>
      </c>
      <c r="C5396" s="124" t="s">
        <v>9617</v>
      </c>
      <c r="D5396" s="125" t="s">
        <v>187</v>
      </c>
    </row>
    <row r="5397" spans="1:4" ht="13.5" x14ac:dyDescent="0.25">
      <c r="A5397" s="124" t="s">
        <v>7161</v>
      </c>
      <c r="B5397" s="124" t="s">
        <v>17321</v>
      </c>
      <c r="C5397" s="124" t="s">
        <v>9617</v>
      </c>
      <c r="D5397" s="125" t="s">
        <v>3970</v>
      </c>
    </row>
    <row r="5398" spans="1:4" ht="13.5" x14ac:dyDescent="0.25">
      <c r="A5398" s="124" t="s">
        <v>7162</v>
      </c>
      <c r="B5398" s="124" t="s">
        <v>17322</v>
      </c>
      <c r="C5398" s="124" t="s">
        <v>9617</v>
      </c>
      <c r="D5398" s="125" t="s">
        <v>8732</v>
      </c>
    </row>
    <row r="5399" spans="1:4" ht="13.5" x14ac:dyDescent="0.25">
      <c r="A5399" s="124" t="s">
        <v>7163</v>
      </c>
      <c r="B5399" s="124" t="s">
        <v>17323</v>
      </c>
      <c r="C5399" s="124" t="s">
        <v>9617</v>
      </c>
      <c r="D5399" s="125" t="s">
        <v>17324</v>
      </c>
    </row>
    <row r="5400" spans="1:4" ht="13.5" x14ac:dyDescent="0.25">
      <c r="A5400" s="124" t="s">
        <v>7164</v>
      </c>
      <c r="B5400" s="124" t="s">
        <v>17325</v>
      </c>
      <c r="C5400" s="124" t="s">
        <v>9226</v>
      </c>
      <c r="D5400" s="125" t="s">
        <v>8078</v>
      </c>
    </row>
    <row r="5401" spans="1:4" ht="13.5" x14ac:dyDescent="0.25">
      <c r="A5401" s="124" t="s">
        <v>7166</v>
      </c>
      <c r="B5401" s="124" t="s">
        <v>17326</v>
      </c>
      <c r="C5401" s="124" t="s">
        <v>9226</v>
      </c>
      <c r="D5401" s="125" t="s">
        <v>17327</v>
      </c>
    </row>
    <row r="5402" spans="1:4" ht="13.5" x14ac:dyDescent="0.25">
      <c r="A5402" s="124" t="s">
        <v>7167</v>
      </c>
      <c r="B5402" s="124" t="s">
        <v>17328</v>
      </c>
      <c r="C5402" s="124" t="s">
        <v>9226</v>
      </c>
      <c r="D5402" s="125" t="s">
        <v>9978</v>
      </c>
    </row>
    <row r="5403" spans="1:4" ht="13.5" x14ac:dyDescent="0.25">
      <c r="A5403" s="124" t="s">
        <v>7168</v>
      </c>
      <c r="B5403" s="124" t="s">
        <v>17329</v>
      </c>
      <c r="C5403" s="124" t="s">
        <v>9226</v>
      </c>
      <c r="D5403" s="125" t="s">
        <v>17330</v>
      </c>
    </row>
    <row r="5404" spans="1:4" ht="13.5" x14ac:dyDescent="0.25">
      <c r="A5404" s="124" t="s">
        <v>7169</v>
      </c>
      <c r="B5404" s="124" t="s">
        <v>17331</v>
      </c>
      <c r="C5404" s="124" t="s">
        <v>9617</v>
      </c>
      <c r="D5404" s="125" t="s">
        <v>17332</v>
      </c>
    </row>
    <row r="5405" spans="1:4" ht="13.5" x14ac:dyDescent="0.25">
      <c r="A5405" s="124" t="s">
        <v>7170</v>
      </c>
      <c r="B5405" s="124" t="s">
        <v>17333</v>
      </c>
      <c r="C5405" s="124" t="s">
        <v>9617</v>
      </c>
      <c r="D5405" s="125" t="s">
        <v>17332</v>
      </c>
    </row>
    <row r="5406" spans="1:4" ht="13.5" x14ac:dyDescent="0.25">
      <c r="A5406" s="124" t="s">
        <v>7171</v>
      </c>
      <c r="B5406" s="124" t="s">
        <v>17334</v>
      </c>
      <c r="C5406" s="124" t="s">
        <v>9617</v>
      </c>
      <c r="D5406" s="125" t="s">
        <v>17335</v>
      </c>
    </row>
    <row r="5407" spans="1:4" ht="13.5" x14ac:dyDescent="0.25">
      <c r="A5407" s="124" t="s">
        <v>7172</v>
      </c>
      <c r="B5407" s="124" t="s">
        <v>17336</v>
      </c>
      <c r="C5407" s="124" t="s">
        <v>9617</v>
      </c>
      <c r="D5407" s="125" t="s">
        <v>5894</v>
      </c>
    </row>
    <row r="5408" spans="1:4" ht="13.5" x14ac:dyDescent="0.25">
      <c r="A5408" s="124" t="s">
        <v>7173</v>
      </c>
      <c r="B5408" s="124" t="s">
        <v>17337</v>
      </c>
      <c r="C5408" s="124" t="s">
        <v>9617</v>
      </c>
      <c r="D5408" s="125" t="s">
        <v>669</v>
      </c>
    </row>
    <row r="5409" spans="1:4" ht="13.5" x14ac:dyDescent="0.25">
      <c r="A5409" s="124" t="s">
        <v>7174</v>
      </c>
      <c r="B5409" s="124" t="s">
        <v>17338</v>
      </c>
      <c r="C5409" s="124" t="s">
        <v>9617</v>
      </c>
      <c r="D5409" s="125" t="s">
        <v>202</v>
      </c>
    </row>
    <row r="5410" spans="1:4" ht="13.5" x14ac:dyDescent="0.25">
      <c r="A5410" s="124" t="s">
        <v>7175</v>
      </c>
      <c r="B5410" s="124" t="s">
        <v>17339</v>
      </c>
      <c r="C5410" s="124" t="s">
        <v>9617</v>
      </c>
      <c r="D5410" s="125" t="s">
        <v>9148</v>
      </c>
    </row>
    <row r="5411" spans="1:4" ht="13.5" x14ac:dyDescent="0.25">
      <c r="A5411" s="124" t="s">
        <v>7176</v>
      </c>
      <c r="B5411" s="124" t="s">
        <v>17340</v>
      </c>
      <c r="C5411" s="124" t="s">
        <v>9617</v>
      </c>
      <c r="D5411" s="125" t="s">
        <v>5337</v>
      </c>
    </row>
    <row r="5412" spans="1:4" ht="13.5" x14ac:dyDescent="0.25">
      <c r="A5412" s="124" t="s">
        <v>7177</v>
      </c>
      <c r="B5412" s="124" t="s">
        <v>17341</v>
      </c>
      <c r="C5412" s="124" t="s">
        <v>9617</v>
      </c>
      <c r="D5412" s="125" t="s">
        <v>17342</v>
      </c>
    </row>
    <row r="5413" spans="1:4" ht="13.5" x14ac:dyDescent="0.25">
      <c r="A5413" s="124" t="s">
        <v>7179</v>
      </c>
      <c r="B5413" s="124" t="s">
        <v>17343</v>
      </c>
      <c r="C5413" s="124" t="s">
        <v>9226</v>
      </c>
      <c r="D5413" s="125" t="s">
        <v>17344</v>
      </c>
    </row>
    <row r="5414" spans="1:4" ht="13.5" x14ac:dyDescent="0.25">
      <c r="A5414" s="124" t="s">
        <v>7180</v>
      </c>
      <c r="B5414" s="124" t="s">
        <v>17345</v>
      </c>
      <c r="C5414" s="124" t="s">
        <v>9226</v>
      </c>
      <c r="D5414" s="125" t="s">
        <v>17346</v>
      </c>
    </row>
    <row r="5415" spans="1:4" ht="13.5" x14ac:dyDescent="0.25">
      <c r="A5415" s="124" t="s">
        <v>7181</v>
      </c>
      <c r="B5415" s="124" t="s">
        <v>17347</v>
      </c>
      <c r="C5415" s="124" t="s">
        <v>9226</v>
      </c>
      <c r="D5415" s="125" t="s">
        <v>17348</v>
      </c>
    </row>
    <row r="5416" spans="1:4" ht="13.5" x14ac:dyDescent="0.25">
      <c r="A5416" s="124" t="s">
        <v>7183</v>
      </c>
      <c r="B5416" s="124" t="s">
        <v>17349</v>
      </c>
      <c r="C5416" s="124" t="s">
        <v>9226</v>
      </c>
      <c r="D5416" s="125" t="s">
        <v>8881</v>
      </c>
    </row>
    <row r="5417" spans="1:4" ht="13.5" x14ac:dyDescent="0.25">
      <c r="A5417" s="124" t="s">
        <v>7184</v>
      </c>
      <c r="B5417" s="124" t="s">
        <v>17350</v>
      </c>
      <c r="C5417" s="124" t="s">
        <v>9226</v>
      </c>
      <c r="D5417" s="125" t="s">
        <v>15586</v>
      </c>
    </row>
    <row r="5418" spans="1:4" ht="13.5" x14ac:dyDescent="0.25">
      <c r="A5418" s="124" t="s">
        <v>7185</v>
      </c>
      <c r="B5418" s="124" t="s">
        <v>17351</v>
      </c>
      <c r="C5418" s="124" t="s">
        <v>9226</v>
      </c>
      <c r="D5418" s="125" t="s">
        <v>488</v>
      </c>
    </row>
    <row r="5419" spans="1:4" ht="13.5" x14ac:dyDescent="0.25">
      <c r="A5419" s="124" t="s">
        <v>7186</v>
      </c>
      <c r="B5419" s="124" t="s">
        <v>17352</v>
      </c>
      <c r="C5419" s="124" t="s">
        <v>9226</v>
      </c>
      <c r="D5419" s="125" t="s">
        <v>2033</v>
      </c>
    </row>
    <row r="5420" spans="1:4" ht="13.5" x14ac:dyDescent="0.25">
      <c r="A5420" s="124" t="s">
        <v>7187</v>
      </c>
      <c r="B5420" s="124" t="s">
        <v>17353</v>
      </c>
      <c r="C5420" s="124" t="s">
        <v>9226</v>
      </c>
      <c r="D5420" s="125" t="s">
        <v>560</v>
      </c>
    </row>
    <row r="5421" spans="1:4" ht="13.5" x14ac:dyDescent="0.25">
      <c r="A5421" s="124" t="s">
        <v>7189</v>
      </c>
      <c r="B5421" s="124" t="s">
        <v>17354</v>
      </c>
      <c r="C5421" s="124" t="s">
        <v>9226</v>
      </c>
      <c r="D5421" s="125" t="s">
        <v>8515</v>
      </c>
    </row>
    <row r="5422" spans="1:4" ht="13.5" x14ac:dyDescent="0.25">
      <c r="A5422" s="124" t="s">
        <v>7190</v>
      </c>
      <c r="B5422" s="124" t="s">
        <v>17355</v>
      </c>
      <c r="C5422" s="124" t="s">
        <v>9226</v>
      </c>
      <c r="D5422" s="125" t="s">
        <v>2303</v>
      </c>
    </row>
    <row r="5423" spans="1:4" ht="13.5" x14ac:dyDescent="0.25">
      <c r="A5423" s="124" t="s">
        <v>7191</v>
      </c>
      <c r="B5423" s="124" t="s">
        <v>17356</v>
      </c>
      <c r="C5423" s="124" t="s">
        <v>9226</v>
      </c>
      <c r="D5423" s="125" t="s">
        <v>7091</v>
      </c>
    </row>
    <row r="5424" spans="1:4" ht="13.5" x14ac:dyDescent="0.25">
      <c r="A5424" s="124" t="s">
        <v>7192</v>
      </c>
      <c r="B5424" s="124" t="s">
        <v>17357</v>
      </c>
      <c r="C5424" s="124" t="s">
        <v>9617</v>
      </c>
      <c r="D5424" s="125" t="s">
        <v>5210</v>
      </c>
    </row>
    <row r="5425" spans="1:4" ht="13.5" x14ac:dyDescent="0.25">
      <c r="A5425" s="124" t="s">
        <v>7193</v>
      </c>
      <c r="B5425" s="124" t="s">
        <v>17358</v>
      </c>
      <c r="C5425" s="124" t="s">
        <v>9617</v>
      </c>
      <c r="D5425" s="125" t="s">
        <v>8768</v>
      </c>
    </row>
    <row r="5426" spans="1:4" ht="13.5" x14ac:dyDescent="0.25">
      <c r="A5426" s="124" t="s">
        <v>7195</v>
      </c>
      <c r="B5426" s="124" t="s">
        <v>17359</v>
      </c>
      <c r="C5426" s="124" t="s">
        <v>9617</v>
      </c>
      <c r="D5426" s="125" t="s">
        <v>17360</v>
      </c>
    </row>
    <row r="5427" spans="1:4" ht="13.5" x14ac:dyDescent="0.25">
      <c r="A5427" s="124" t="s">
        <v>7196</v>
      </c>
      <c r="B5427" s="124" t="s">
        <v>17361</v>
      </c>
      <c r="C5427" s="124" t="s">
        <v>9226</v>
      </c>
      <c r="D5427" s="125" t="s">
        <v>3034</v>
      </c>
    </row>
    <row r="5428" spans="1:4" ht="13.5" x14ac:dyDescent="0.25">
      <c r="A5428" s="124" t="s">
        <v>7197</v>
      </c>
      <c r="B5428" s="124" t="s">
        <v>17362</v>
      </c>
      <c r="C5428" s="124" t="s">
        <v>9226</v>
      </c>
      <c r="D5428" s="125" t="s">
        <v>221</v>
      </c>
    </row>
    <row r="5429" spans="1:4" ht="13.5" x14ac:dyDescent="0.25">
      <c r="A5429" s="124" t="s">
        <v>7198</v>
      </c>
      <c r="B5429" s="124" t="s">
        <v>17363</v>
      </c>
      <c r="C5429" s="124" t="s">
        <v>11142</v>
      </c>
      <c r="D5429" s="125" t="s">
        <v>17364</v>
      </c>
    </row>
    <row r="5430" spans="1:4" ht="13.5" x14ac:dyDescent="0.25">
      <c r="A5430" s="124" t="s">
        <v>7199</v>
      </c>
      <c r="B5430" s="124" t="s">
        <v>17365</v>
      </c>
      <c r="C5430" s="124" t="s">
        <v>11142</v>
      </c>
      <c r="D5430" s="125" t="s">
        <v>17366</v>
      </c>
    </row>
    <row r="5431" spans="1:4" ht="13.5" x14ac:dyDescent="0.25">
      <c r="A5431" s="124" t="s">
        <v>7200</v>
      </c>
      <c r="B5431" s="124" t="s">
        <v>17367</v>
      </c>
      <c r="C5431" s="124" t="s">
        <v>9617</v>
      </c>
      <c r="D5431" s="125" t="s">
        <v>17368</v>
      </c>
    </row>
    <row r="5432" spans="1:4" ht="13.5" x14ac:dyDescent="0.25">
      <c r="A5432" s="124" t="s">
        <v>7202</v>
      </c>
      <c r="B5432" s="124" t="s">
        <v>17369</v>
      </c>
      <c r="C5432" s="124" t="s">
        <v>9617</v>
      </c>
      <c r="D5432" s="125" t="s">
        <v>17370</v>
      </c>
    </row>
    <row r="5433" spans="1:4" ht="13.5" x14ac:dyDescent="0.25">
      <c r="A5433" s="124" t="s">
        <v>7203</v>
      </c>
      <c r="B5433" s="124" t="s">
        <v>17371</v>
      </c>
      <c r="C5433" s="124" t="s">
        <v>9617</v>
      </c>
      <c r="D5433" s="125" t="s">
        <v>17372</v>
      </c>
    </row>
    <row r="5434" spans="1:4" ht="13.5" x14ac:dyDescent="0.25">
      <c r="A5434" s="124" t="s">
        <v>7204</v>
      </c>
      <c r="B5434" s="124" t="s">
        <v>17373</v>
      </c>
      <c r="C5434" s="124" t="s">
        <v>9617</v>
      </c>
      <c r="D5434" s="125" t="s">
        <v>9198</v>
      </c>
    </row>
    <row r="5435" spans="1:4" ht="13.5" x14ac:dyDescent="0.25">
      <c r="A5435" s="124" t="s">
        <v>7206</v>
      </c>
      <c r="B5435" s="124" t="s">
        <v>17374</v>
      </c>
      <c r="C5435" s="124" t="s">
        <v>9617</v>
      </c>
      <c r="D5435" s="125" t="s">
        <v>17375</v>
      </c>
    </row>
    <row r="5436" spans="1:4" ht="13.5" x14ac:dyDescent="0.25">
      <c r="A5436" s="124" t="s">
        <v>7207</v>
      </c>
      <c r="B5436" s="124" t="s">
        <v>17376</v>
      </c>
      <c r="C5436" s="124" t="s">
        <v>9617</v>
      </c>
      <c r="D5436" s="125" t="s">
        <v>17377</v>
      </c>
    </row>
    <row r="5437" spans="1:4" ht="13.5" x14ac:dyDescent="0.25">
      <c r="A5437" s="124" t="s">
        <v>7208</v>
      </c>
      <c r="B5437" s="124" t="s">
        <v>17378</v>
      </c>
      <c r="C5437" s="124" t="s">
        <v>9617</v>
      </c>
      <c r="D5437" s="125" t="s">
        <v>17379</v>
      </c>
    </row>
    <row r="5438" spans="1:4" ht="13.5" x14ac:dyDescent="0.25">
      <c r="A5438" s="124" t="s">
        <v>7209</v>
      </c>
      <c r="B5438" s="124" t="s">
        <v>17380</v>
      </c>
      <c r="C5438" s="124" t="s">
        <v>9617</v>
      </c>
      <c r="D5438" s="125" t="s">
        <v>17381</v>
      </c>
    </row>
    <row r="5439" spans="1:4" ht="13.5" x14ac:dyDescent="0.25">
      <c r="A5439" s="124" t="s">
        <v>7210</v>
      </c>
      <c r="B5439" s="124" t="s">
        <v>17382</v>
      </c>
      <c r="C5439" s="124" t="s">
        <v>9617</v>
      </c>
      <c r="D5439" s="125" t="s">
        <v>8770</v>
      </c>
    </row>
    <row r="5440" spans="1:4" ht="13.5" x14ac:dyDescent="0.25">
      <c r="A5440" s="124" t="s">
        <v>7212</v>
      </c>
      <c r="B5440" s="124" t="s">
        <v>17383</v>
      </c>
      <c r="C5440" s="124" t="s">
        <v>9617</v>
      </c>
      <c r="D5440" s="125" t="s">
        <v>4688</v>
      </c>
    </row>
    <row r="5441" spans="1:4" ht="13.5" x14ac:dyDescent="0.25">
      <c r="A5441" s="124" t="s">
        <v>7214</v>
      </c>
      <c r="B5441" s="124" t="s">
        <v>17384</v>
      </c>
      <c r="C5441" s="124" t="s">
        <v>9617</v>
      </c>
      <c r="D5441" s="125" t="s">
        <v>17385</v>
      </c>
    </row>
    <row r="5442" spans="1:4" ht="13.5" x14ac:dyDescent="0.25">
      <c r="A5442" s="124" t="s">
        <v>7215</v>
      </c>
      <c r="B5442" s="124" t="s">
        <v>17386</v>
      </c>
      <c r="C5442" s="124" t="s">
        <v>9617</v>
      </c>
      <c r="D5442" s="125" t="s">
        <v>7216</v>
      </c>
    </row>
    <row r="5443" spans="1:4" ht="13.5" x14ac:dyDescent="0.25">
      <c r="A5443" s="124" t="s">
        <v>7217</v>
      </c>
      <c r="B5443" s="124" t="s">
        <v>17387</v>
      </c>
      <c r="C5443" s="124" t="s">
        <v>9617</v>
      </c>
      <c r="D5443" s="125" t="s">
        <v>8081</v>
      </c>
    </row>
    <row r="5444" spans="1:4" ht="13.5" x14ac:dyDescent="0.25">
      <c r="A5444" s="124" t="s">
        <v>7218</v>
      </c>
      <c r="B5444" s="124" t="s">
        <v>17388</v>
      </c>
      <c r="C5444" s="124" t="s">
        <v>9617</v>
      </c>
      <c r="D5444" s="125" t="s">
        <v>13684</v>
      </c>
    </row>
    <row r="5445" spans="1:4" ht="13.5" x14ac:dyDescent="0.25">
      <c r="A5445" s="124" t="s">
        <v>7219</v>
      </c>
      <c r="B5445" s="124" t="s">
        <v>17389</v>
      </c>
      <c r="C5445" s="124" t="s">
        <v>9617</v>
      </c>
      <c r="D5445" s="125" t="s">
        <v>17390</v>
      </c>
    </row>
    <row r="5446" spans="1:4" ht="13.5" x14ac:dyDescent="0.25">
      <c r="A5446" s="124" t="s">
        <v>7220</v>
      </c>
      <c r="B5446" s="124" t="s">
        <v>17391</v>
      </c>
      <c r="C5446" s="124" t="s">
        <v>9617</v>
      </c>
      <c r="D5446" s="125" t="s">
        <v>7256</v>
      </c>
    </row>
    <row r="5447" spans="1:4" ht="13.5" x14ac:dyDescent="0.25">
      <c r="A5447" s="124" t="s">
        <v>7221</v>
      </c>
      <c r="B5447" s="124" t="s">
        <v>17392</v>
      </c>
      <c r="C5447" s="124" t="s">
        <v>9617</v>
      </c>
      <c r="D5447" s="125" t="s">
        <v>17393</v>
      </c>
    </row>
    <row r="5448" spans="1:4" ht="13.5" x14ac:dyDescent="0.25">
      <c r="A5448" s="124" t="s">
        <v>7222</v>
      </c>
      <c r="B5448" s="124" t="s">
        <v>17394</v>
      </c>
      <c r="C5448" s="124" t="s">
        <v>9617</v>
      </c>
      <c r="D5448" s="125" t="s">
        <v>12573</v>
      </c>
    </row>
    <row r="5449" spans="1:4" ht="13.5" x14ac:dyDescent="0.25">
      <c r="A5449" s="124" t="s">
        <v>7224</v>
      </c>
      <c r="B5449" s="124" t="s">
        <v>17395</v>
      </c>
      <c r="C5449" s="124" t="s">
        <v>9617</v>
      </c>
      <c r="D5449" s="125" t="s">
        <v>17396</v>
      </c>
    </row>
    <row r="5450" spans="1:4" ht="13.5" x14ac:dyDescent="0.25">
      <c r="A5450" s="124" t="s">
        <v>7226</v>
      </c>
      <c r="B5450" s="124" t="s">
        <v>17397</v>
      </c>
      <c r="C5450" s="124" t="s">
        <v>9617</v>
      </c>
      <c r="D5450" s="125" t="s">
        <v>17398</v>
      </c>
    </row>
    <row r="5451" spans="1:4" ht="13.5" x14ac:dyDescent="0.25">
      <c r="A5451" s="124" t="s">
        <v>7227</v>
      </c>
      <c r="B5451" s="124" t="s">
        <v>17399</v>
      </c>
      <c r="C5451" s="124" t="s">
        <v>9617</v>
      </c>
      <c r="D5451" s="125" t="s">
        <v>7228</v>
      </c>
    </row>
    <row r="5452" spans="1:4" ht="13.5" x14ac:dyDescent="0.25">
      <c r="A5452" s="124" t="s">
        <v>7229</v>
      </c>
      <c r="B5452" s="124" t="s">
        <v>17400</v>
      </c>
      <c r="C5452" s="124" t="s">
        <v>9617</v>
      </c>
      <c r="D5452" s="125" t="s">
        <v>3920</v>
      </c>
    </row>
    <row r="5453" spans="1:4" ht="13.5" x14ac:dyDescent="0.25">
      <c r="A5453" s="124" t="s">
        <v>7230</v>
      </c>
      <c r="B5453" s="124" t="s">
        <v>17401</v>
      </c>
      <c r="C5453" s="124" t="s">
        <v>9617</v>
      </c>
      <c r="D5453" s="125" t="s">
        <v>8981</v>
      </c>
    </row>
    <row r="5454" spans="1:4" ht="13.5" x14ac:dyDescent="0.25">
      <c r="A5454" s="124" t="s">
        <v>7231</v>
      </c>
      <c r="B5454" s="124" t="s">
        <v>17402</v>
      </c>
      <c r="C5454" s="124" t="s">
        <v>9617</v>
      </c>
      <c r="D5454" s="125" t="s">
        <v>14976</v>
      </c>
    </row>
    <row r="5455" spans="1:4" ht="13.5" x14ac:dyDescent="0.25">
      <c r="A5455" s="124" t="s">
        <v>7232</v>
      </c>
      <c r="B5455" s="124" t="s">
        <v>17403</v>
      </c>
      <c r="C5455" s="124" t="s">
        <v>9617</v>
      </c>
      <c r="D5455" s="125" t="s">
        <v>871</v>
      </c>
    </row>
    <row r="5456" spans="1:4" ht="13.5" x14ac:dyDescent="0.25">
      <c r="A5456" s="124" t="s">
        <v>7233</v>
      </c>
      <c r="B5456" s="124" t="s">
        <v>17404</v>
      </c>
      <c r="C5456" s="124" t="s">
        <v>9617</v>
      </c>
      <c r="D5456" s="125" t="s">
        <v>4042</v>
      </c>
    </row>
    <row r="5457" spans="1:4" ht="13.5" x14ac:dyDescent="0.25">
      <c r="A5457" s="124" t="s">
        <v>7234</v>
      </c>
      <c r="B5457" s="124" t="s">
        <v>17405</v>
      </c>
      <c r="C5457" s="124" t="s">
        <v>9617</v>
      </c>
      <c r="D5457" s="125" t="s">
        <v>17406</v>
      </c>
    </row>
    <row r="5458" spans="1:4" ht="13.5" x14ac:dyDescent="0.25">
      <c r="A5458" s="124" t="s">
        <v>7235</v>
      </c>
      <c r="B5458" s="124" t="s">
        <v>17407</v>
      </c>
      <c r="C5458" s="124" t="s">
        <v>9617</v>
      </c>
      <c r="D5458" s="125" t="s">
        <v>9201</v>
      </c>
    </row>
    <row r="5459" spans="1:4" ht="13.5" x14ac:dyDescent="0.25">
      <c r="A5459" s="124" t="s">
        <v>7236</v>
      </c>
      <c r="B5459" s="124" t="s">
        <v>17408</v>
      </c>
      <c r="C5459" s="124" t="s">
        <v>9617</v>
      </c>
      <c r="D5459" s="125" t="s">
        <v>7237</v>
      </c>
    </row>
    <row r="5460" spans="1:4" ht="13.5" x14ac:dyDescent="0.25">
      <c r="A5460" s="124" t="s">
        <v>7238</v>
      </c>
      <c r="B5460" s="124" t="s">
        <v>17409</v>
      </c>
      <c r="C5460" s="124" t="s">
        <v>9617</v>
      </c>
      <c r="D5460" s="125" t="s">
        <v>8396</v>
      </c>
    </row>
    <row r="5461" spans="1:4" ht="13.5" x14ac:dyDescent="0.25">
      <c r="A5461" s="124" t="s">
        <v>7239</v>
      </c>
      <c r="B5461" s="124" t="s">
        <v>17410</v>
      </c>
      <c r="C5461" s="124" t="s">
        <v>9617</v>
      </c>
      <c r="D5461" s="125" t="s">
        <v>5095</v>
      </c>
    </row>
    <row r="5462" spans="1:4" ht="13.5" x14ac:dyDescent="0.25">
      <c r="A5462" s="124" t="s">
        <v>7240</v>
      </c>
      <c r="B5462" s="124" t="s">
        <v>17411</v>
      </c>
      <c r="C5462" s="124" t="s">
        <v>9617</v>
      </c>
      <c r="D5462" s="125" t="s">
        <v>17412</v>
      </c>
    </row>
    <row r="5463" spans="1:4" ht="13.5" x14ac:dyDescent="0.25">
      <c r="A5463" s="124" t="s">
        <v>7241</v>
      </c>
      <c r="B5463" s="124" t="s">
        <v>17413</v>
      </c>
      <c r="C5463" s="124" t="s">
        <v>9617</v>
      </c>
      <c r="D5463" s="125" t="s">
        <v>17414</v>
      </c>
    </row>
    <row r="5464" spans="1:4" ht="13.5" x14ac:dyDescent="0.25">
      <c r="A5464" s="124" t="s">
        <v>7243</v>
      </c>
      <c r="B5464" s="124" t="s">
        <v>17415</v>
      </c>
      <c r="C5464" s="124" t="s">
        <v>9617</v>
      </c>
      <c r="D5464" s="125" t="s">
        <v>17416</v>
      </c>
    </row>
    <row r="5465" spans="1:4" ht="13.5" x14ac:dyDescent="0.25">
      <c r="A5465" s="124" t="s">
        <v>7245</v>
      </c>
      <c r="B5465" s="124" t="s">
        <v>17417</v>
      </c>
      <c r="C5465" s="124" t="s">
        <v>9617</v>
      </c>
      <c r="D5465" s="125" t="s">
        <v>6786</v>
      </c>
    </row>
    <row r="5466" spans="1:4" ht="13.5" x14ac:dyDescent="0.25">
      <c r="A5466" s="124" t="s">
        <v>7246</v>
      </c>
      <c r="B5466" s="124" t="s">
        <v>17418</v>
      </c>
      <c r="C5466" s="124" t="s">
        <v>9617</v>
      </c>
      <c r="D5466" s="125" t="s">
        <v>17419</v>
      </c>
    </row>
    <row r="5467" spans="1:4" ht="13.5" x14ac:dyDescent="0.25">
      <c r="A5467" s="124" t="s">
        <v>7247</v>
      </c>
      <c r="B5467" s="124" t="s">
        <v>17420</v>
      </c>
      <c r="C5467" s="124" t="s">
        <v>9617</v>
      </c>
      <c r="D5467" s="125" t="s">
        <v>2010</v>
      </c>
    </row>
    <row r="5468" spans="1:4" ht="13.5" x14ac:dyDescent="0.25">
      <c r="A5468" s="124" t="s">
        <v>7249</v>
      </c>
      <c r="B5468" s="124" t="s">
        <v>17421</v>
      </c>
      <c r="C5468" s="124" t="s">
        <v>9617</v>
      </c>
      <c r="D5468" s="125" t="s">
        <v>17422</v>
      </c>
    </row>
    <row r="5469" spans="1:4" ht="13.5" x14ac:dyDescent="0.25">
      <c r="A5469" s="124" t="s">
        <v>7250</v>
      </c>
      <c r="B5469" s="124" t="s">
        <v>17423</v>
      </c>
      <c r="C5469" s="124" t="s">
        <v>9617</v>
      </c>
      <c r="D5469" s="125" t="s">
        <v>8981</v>
      </c>
    </row>
    <row r="5470" spans="1:4" ht="13.5" x14ac:dyDescent="0.25">
      <c r="A5470" s="124" t="s">
        <v>7251</v>
      </c>
      <c r="B5470" s="124" t="s">
        <v>17424</v>
      </c>
      <c r="C5470" s="124" t="s">
        <v>9617</v>
      </c>
      <c r="D5470" s="125" t="s">
        <v>17425</v>
      </c>
    </row>
    <row r="5471" spans="1:4" ht="13.5" x14ac:dyDescent="0.25">
      <c r="A5471" s="124" t="s">
        <v>7252</v>
      </c>
      <c r="B5471" s="124" t="s">
        <v>17426</v>
      </c>
      <c r="C5471" s="124" t="s">
        <v>9617</v>
      </c>
      <c r="D5471" s="125" t="s">
        <v>3525</v>
      </c>
    </row>
    <row r="5472" spans="1:4" ht="13.5" x14ac:dyDescent="0.25">
      <c r="A5472" s="124" t="s">
        <v>7254</v>
      </c>
      <c r="B5472" s="124" t="s">
        <v>17427</v>
      </c>
      <c r="C5472" s="124" t="s">
        <v>9617</v>
      </c>
      <c r="D5472" s="125" t="s">
        <v>17428</v>
      </c>
    </row>
    <row r="5473" spans="1:4" ht="13.5" x14ac:dyDescent="0.25">
      <c r="A5473" s="124" t="s">
        <v>7255</v>
      </c>
      <c r="B5473" s="124" t="s">
        <v>17429</v>
      </c>
      <c r="C5473" s="124" t="s">
        <v>9617</v>
      </c>
      <c r="D5473" s="125" t="s">
        <v>497</v>
      </c>
    </row>
    <row r="5474" spans="1:4" ht="13.5" x14ac:dyDescent="0.25">
      <c r="A5474" s="124" t="s">
        <v>7257</v>
      </c>
      <c r="B5474" s="124" t="s">
        <v>17430</v>
      </c>
      <c r="C5474" s="124" t="s">
        <v>9617</v>
      </c>
      <c r="D5474" s="125" t="s">
        <v>15356</v>
      </c>
    </row>
    <row r="5475" spans="1:4" ht="13.5" x14ac:dyDescent="0.25">
      <c r="A5475" s="124" t="s">
        <v>7258</v>
      </c>
      <c r="B5475" s="124" t="s">
        <v>17431</v>
      </c>
      <c r="C5475" s="124" t="s">
        <v>9617</v>
      </c>
      <c r="D5475" s="125" t="s">
        <v>2631</v>
      </c>
    </row>
    <row r="5476" spans="1:4" ht="13.5" x14ac:dyDescent="0.25">
      <c r="A5476" s="124" t="s">
        <v>7259</v>
      </c>
      <c r="B5476" s="124" t="s">
        <v>17432</v>
      </c>
      <c r="C5476" s="124" t="s">
        <v>9617</v>
      </c>
      <c r="D5476" s="125" t="s">
        <v>17433</v>
      </c>
    </row>
    <row r="5477" spans="1:4" ht="13.5" x14ac:dyDescent="0.25">
      <c r="A5477" s="124" t="s">
        <v>7261</v>
      </c>
      <c r="B5477" s="124" t="s">
        <v>17434</v>
      </c>
      <c r="C5477" s="124" t="s">
        <v>9617</v>
      </c>
      <c r="D5477" s="125" t="s">
        <v>17435</v>
      </c>
    </row>
    <row r="5478" spans="1:4" ht="13.5" x14ac:dyDescent="0.25">
      <c r="A5478" s="124" t="s">
        <v>7262</v>
      </c>
      <c r="B5478" s="124" t="s">
        <v>17436</v>
      </c>
      <c r="C5478" s="124" t="s">
        <v>9617</v>
      </c>
      <c r="D5478" s="125" t="s">
        <v>17437</v>
      </c>
    </row>
    <row r="5479" spans="1:4" ht="13.5" x14ac:dyDescent="0.25">
      <c r="A5479" s="124" t="s">
        <v>7263</v>
      </c>
      <c r="B5479" s="124" t="s">
        <v>17438</v>
      </c>
      <c r="C5479" s="124" t="s">
        <v>9617</v>
      </c>
      <c r="D5479" s="125" t="s">
        <v>8359</v>
      </c>
    </row>
    <row r="5480" spans="1:4" ht="13.5" x14ac:dyDescent="0.25">
      <c r="A5480" s="124" t="s">
        <v>7264</v>
      </c>
      <c r="B5480" s="124" t="s">
        <v>17439</v>
      </c>
      <c r="C5480" s="124" t="s">
        <v>9617</v>
      </c>
      <c r="D5480" s="125" t="s">
        <v>8275</v>
      </c>
    </row>
    <row r="5481" spans="1:4" ht="13.5" x14ac:dyDescent="0.25">
      <c r="A5481" s="124" t="s">
        <v>7266</v>
      </c>
      <c r="B5481" s="124" t="s">
        <v>17440</v>
      </c>
      <c r="C5481" s="124" t="s">
        <v>9617</v>
      </c>
      <c r="D5481" s="125" t="s">
        <v>9267</v>
      </c>
    </row>
    <row r="5482" spans="1:4" ht="13.5" x14ac:dyDescent="0.25">
      <c r="A5482" s="124" t="s">
        <v>7267</v>
      </c>
      <c r="B5482" s="124" t="s">
        <v>17441</v>
      </c>
      <c r="C5482" s="124" t="s">
        <v>9617</v>
      </c>
      <c r="D5482" s="125" t="s">
        <v>8774</v>
      </c>
    </row>
    <row r="5483" spans="1:4" ht="13.5" x14ac:dyDescent="0.25">
      <c r="A5483" s="124" t="s">
        <v>7268</v>
      </c>
      <c r="B5483" s="124" t="s">
        <v>17442</v>
      </c>
      <c r="C5483" s="124" t="s">
        <v>9617</v>
      </c>
      <c r="D5483" s="125" t="s">
        <v>17443</v>
      </c>
    </row>
    <row r="5484" spans="1:4" ht="13.5" x14ac:dyDescent="0.25">
      <c r="A5484" s="124" t="s">
        <v>7269</v>
      </c>
      <c r="B5484" s="124" t="s">
        <v>17444</v>
      </c>
      <c r="C5484" s="124" t="s">
        <v>9617</v>
      </c>
      <c r="D5484" s="125" t="s">
        <v>7749</v>
      </c>
    </row>
    <row r="5485" spans="1:4" ht="13.5" x14ac:dyDescent="0.25">
      <c r="A5485" s="124" t="s">
        <v>7271</v>
      </c>
      <c r="B5485" s="124" t="s">
        <v>17445</v>
      </c>
      <c r="C5485" s="124" t="s">
        <v>9617</v>
      </c>
      <c r="D5485" s="125" t="s">
        <v>17446</v>
      </c>
    </row>
    <row r="5486" spans="1:4" ht="13.5" x14ac:dyDescent="0.25">
      <c r="A5486" s="124" t="s">
        <v>7273</v>
      </c>
      <c r="B5486" s="124" t="s">
        <v>17447</v>
      </c>
      <c r="C5486" s="124" t="s">
        <v>9617</v>
      </c>
      <c r="D5486" s="125" t="s">
        <v>17448</v>
      </c>
    </row>
    <row r="5487" spans="1:4" ht="13.5" x14ac:dyDescent="0.25">
      <c r="A5487" s="124" t="s">
        <v>7274</v>
      </c>
      <c r="B5487" s="124" t="s">
        <v>17449</v>
      </c>
      <c r="C5487" s="124" t="s">
        <v>9617</v>
      </c>
      <c r="D5487" s="125" t="s">
        <v>17450</v>
      </c>
    </row>
    <row r="5488" spans="1:4" ht="13.5" x14ac:dyDescent="0.25">
      <c r="A5488" s="124" t="s">
        <v>7275</v>
      </c>
      <c r="B5488" s="124" t="s">
        <v>17451</v>
      </c>
      <c r="C5488" s="124" t="s">
        <v>9617</v>
      </c>
      <c r="D5488" s="125" t="s">
        <v>17452</v>
      </c>
    </row>
    <row r="5489" spans="1:4" ht="13.5" x14ac:dyDescent="0.25">
      <c r="A5489" s="124" t="s">
        <v>7276</v>
      </c>
      <c r="B5489" s="124" t="s">
        <v>17453</v>
      </c>
      <c r="C5489" s="124" t="s">
        <v>9617</v>
      </c>
      <c r="D5489" s="125" t="s">
        <v>17454</v>
      </c>
    </row>
    <row r="5490" spans="1:4" ht="13.5" x14ac:dyDescent="0.25">
      <c r="A5490" s="124" t="s">
        <v>7277</v>
      </c>
      <c r="B5490" s="124" t="s">
        <v>17455</v>
      </c>
      <c r="C5490" s="124" t="s">
        <v>9617</v>
      </c>
      <c r="D5490" s="125" t="s">
        <v>6505</v>
      </c>
    </row>
    <row r="5491" spans="1:4" ht="13.5" x14ac:dyDescent="0.25">
      <c r="A5491" s="124" t="s">
        <v>7279</v>
      </c>
      <c r="B5491" s="124" t="s">
        <v>17456</v>
      </c>
      <c r="C5491" s="124" t="s">
        <v>9617</v>
      </c>
      <c r="D5491" s="125" t="s">
        <v>9941</v>
      </c>
    </row>
    <row r="5492" spans="1:4" ht="13.5" x14ac:dyDescent="0.25">
      <c r="A5492" s="124" t="s">
        <v>7281</v>
      </c>
      <c r="B5492" s="124" t="s">
        <v>17457</v>
      </c>
      <c r="C5492" s="124" t="s">
        <v>9617</v>
      </c>
      <c r="D5492" s="125" t="s">
        <v>9586</v>
      </c>
    </row>
    <row r="5493" spans="1:4" ht="13.5" x14ac:dyDescent="0.25">
      <c r="A5493" s="124" t="s">
        <v>7282</v>
      </c>
      <c r="B5493" s="124" t="s">
        <v>17458</v>
      </c>
      <c r="C5493" s="124" t="s">
        <v>9617</v>
      </c>
      <c r="D5493" s="125" t="s">
        <v>17459</v>
      </c>
    </row>
    <row r="5494" spans="1:4" ht="13.5" x14ac:dyDescent="0.25">
      <c r="A5494" s="124" t="s">
        <v>7283</v>
      </c>
      <c r="B5494" s="124" t="s">
        <v>17460</v>
      </c>
      <c r="C5494" s="124" t="s">
        <v>9617</v>
      </c>
      <c r="D5494" s="125" t="s">
        <v>17461</v>
      </c>
    </row>
    <row r="5495" spans="1:4" ht="13.5" x14ac:dyDescent="0.25">
      <c r="A5495" s="124" t="s">
        <v>7284</v>
      </c>
      <c r="B5495" s="124" t="s">
        <v>17462</v>
      </c>
      <c r="C5495" s="124" t="s">
        <v>9617</v>
      </c>
      <c r="D5495" s="125" t="s">
        <v>17463</v>
      </c>
    </row>
    <row r="5496" spans="1:4" ht="13.5" x14ac:dyDescent="0.25">
      <c r="A5496" s="124" t="s">
        <v>7285</v>
      </c>
      <c r="B5496" s="124" t="s">
        <v>17464</v>
      </c>
      <c r="C5496" s="124" t="s">
        <v>9617</v>
      </c>
      <c r="D5496" s="125" t="s">
        <v>17465</v>
      </c>
    </row>
    <row r="5497" spans="1:4" ht="13.5" x14ac:dyDescent="0.25">
      <c r="A5497" s="124" t="s">
        <v>7286</v>
      </c>
      <c r="B5497" s="124" t="s">
        <v>17466</v>
      </c>
      <c r="C5497" s="124" t="s">
        <v>9617</v>
      </c>
      <c r="D5497" s="125" t="s">
        <v>15019</v>
      </c>
    </row>
    <row r="5498" spans="1:4" ht="13.5" x14ac:dyDescent="0.25">
      <c r="A5498" s="124" t="s">
        <v>7287</v>
      </c>
      <c r="B5498" s="124" t="s">
        <v>17467</v>
      </c>
      <c r="C5498" s="124" t="s">
        <v>9617</v>
      </c>
      <c r="D5498" s="125" t="s">
        <v>17468</v>
      </c>
    </row>
    <row r="5499" spans="1:4" ht="13.5" x14ac:dyDescent="0.25">
      <c r="A5499" s="124" t="s">
        <v>7289</v>
      </c>
      <c r="B5499" s="124" t="s">
        <v>17469</v>
      </c>
      <c r="C5499" s="124" t="s">
        <v>9617</v>
      </c>
      <c r="D5499" s="125" t="s">
        <v>17470</v>
      </c>
    </row>
    <row r="5500" spans="1:4" ht="13.5" x14ac:dyDescent="0.25">
      <c r="A5500" s="124" t="s">
        <v>7290</v>
      </c>
      <c r="B5500" s="124" t="s">
        <v>17471</v>
      </c>
      <c r="C5500" s="124" t="s">
        <v>9617</v>
      </c>
      <c r="D5500" s="125" t="s">
        <v>13990</v>
      </c>
    </row>
    <row r="5501" spans="1:4" ht="13.5" x14ac:dyDescent="0.25">
      <c r="A5501" s="124" t="s">
        <v>7292</v>
      </c>
      <c r="B5501" s="124" t="s">
        <v>17472</v>
      </c>
      <c r="C5501" s="124" t="s">
        <v>9617</v>
      </c>
      <c r="D5501" s="125" t="s">
        <v>9145</v>
      </c>
    </row>
    <row r="5502" spans="1:4" ht="13.5" x14ac:dyDescent="0.25">
      <c r="A5502" s="124" t="s">
        <v>7293</v>
      </c>
      <c r="B5502" s="124" t="s">
        <v>17473</v>
      </c>
      <c r="C5502" s="124" t="s">
        <v>9617</v>
      </c>
      <c r="D5502" s="125" t="s">
        <v>14684</v>
      </c>
    </row>
    <row r="5503" spans="1:4" ht="13.5" x14ac:dyDescent="0.25">
      <c r="A5503" s="124" t="s">
        <v>7294</v>
      </c>
      <c r="B5503" s="124" t="s">
        <v>17474</v>
      </c>
      <c r="C5503" s="124" t="s">
        <v>9617</v>
      </c>
      <c r="D5503" s="125" t="s">
        <v>17475</v>
      </c>
    </row>
    <row r="5504" spans="1:4" ht="13.5" x14ac:dyDescent="0.25">
      <c r="A5504" s="124" t="s">
        <v>7295</v>
      </c>
      <c r="B5504" s="124" t="s">
        <v>17476</v>
      </c>
      <c r="C5504" s="124" t="s">
        <v>9617</v>
      </c>
      <c r="D5504" s="125" t="s">
        <v>17477</v>
      </c>
    </row>
    <row r="5505" spans="1:4" ht="13.5" x14ac:dyDescent="0.25">
      <c r="A5505" s="124" t="s">
        <v>7297</v>
      </c>
      <c r="B5505" s="124" t="s">
        <v>17478</v>
      </c>
      <c r="C5505" s="124" t="s">
        <v>9617</v>
      </c>
      <c r="D5505" s="125" t="s">
        <v>17479</v>
      </c>
    </row>
    <row r="5506" spans="1:4" ht="13.5" x14ac:dyDescent="0.25">
      <c r="A5506" s="124" t="s">
        <v>7299</v>
      </c>
      <c r="B5506" s="124" t="s">
        <v>17480</v>
      </c>
      <c r="C5506" s="124" t="s">
        <v>9617</v>
      </c>
      <c r="D5506" s="125" t="s">
        <v>17481</v>
      </c>
    </row>
    <row r="5507" spans="1:4" ht="13.5" x14ac:dyDescent="0.25">
      <c r="A5507" s="124" t="s">
        <v>7300</v>
      </c>
      <c r="B5507" s="124" t="s">
        <v>17482</v>
      </c>
      <c r="C5507" s="124" t="s">
        <v>9617</v>
      </c>
      <c r="D5507" s="125" t="s">
        <v>17483</v>
      </c>
    </row>
    <row r="5508" spans="1:4" ht="13.5" x14ac:dyDescent="0.25">
      <c r="A5508" s="124" t="s">
        <v>7301</v>
      </c>
      <c r="B5508" s="124" t="s">
        <v>17484</v>
      </c>
      <c r="C5508" s="124" t="s">
        <v>9617</v>
      </c>
      <c r="D5508" s="125" t="s">
        <v>17485</v>
      </c>
    </row>
    <row r="5509" spans="1:4" ht="13.5" x14ac:dyDescent="0.25">
      <c r="A5509" s="124" t="s">
        <v>7302</v>
      </c>
      <c r="B5509" s="124" t="s">
        <v>17486</v>
      </c>
      <c r="C5509" s="124" t="s">
        <v>9617</v>
      </c>
      <c r="D5509" s="125" t="s">
        <v>17487</v>
      </c>
    </row>
    <row r="5510" spans="1:4" ht="13.5" x14ac:dyDescent="0.25">
      <c r="A5510" s="124" t="s">
        <v>7304</v>
      </c>
      <c r="B5510" s="124" t="s">
        <v>17488</v>
      </c>
      <c r="C5510" s="124" t="s">
        <v>9617</v>
      </c>
      <c r="D5510" s="125" t="s">
        <v>17489</v>
      </c>
    </row>
    <row r="5511" spans="1:4" ht="13.5" x14ac:dyDescent="0.25">
      <c r="A5511" s="124" t="s">
        <v>7306</v>
      </c>
      <c r="B5511" s="124" t="s">
        <v>17490</v>
      </c>
      <c r="C5511" s="124" t="s">
        <v>9617</v>
      </c>
      <c r="D5511" s="125" t="s">
        <v>8429</v>
      </c>
    </row>
    <row r="5512" spans="1:4" ht="13.5" x14ac:dyDescent="0.25">
      <c r="A5512" s="124" t="s">
        <v>7307</v>
      </c>
      <c r="B5512" s="124" t="s">
        <v>17491</v>
      </c>
      <c r="C5512" s="124" t="s">
        <v>9617</v>
      </c>
      <c r="D5512" s="125" t="s">
        <v>17492</v>
      </c>
    </row>
    <row r="5513" spans="1:4" ht="13.5" x14ac:dyDescent="0.25">
      <c r="A5513" s="124" t="s">
        <v>7309</v>
      </c>
      <c r="B5513" s="124" t="s">
        <v>17493</v>
      </c>
      <c r="C5513" s="124" t="s">
        <v>9226</v>
      </c>
      <c r="D5513" s="125" t="s">
        <v>17494</v>
      </c>
    </row>
    <row r="5514" spans="1:4" ht="13.5" x14ac:dyDescent="0.25">
      <c r="A5514" s="124" t="s">
        <v>7311</v>
      </c>
      <c r="B5514" s="124" t="s">
        <v>17495</v>
      </c>
      <c r="C5514" s="124" t="s">
        <v>9617</v>
      </c>
      <c r="D5514" s="125" t="s">
        <v>8545</v>
      </c>
    </row>
    <row r="5515" spans="1:4" ht="13.5" x14ac:dyDescent="0.25">
      <c r="A5515" s="124" t="s">
        <v>7313</v>
      </c>
      <c r="B5515" s="124" t="s">
        <v>17496</v>
      </c>
      <c r="C5515" s="124" t="s">
        <v>9617</v>
      </c>
      <c r="D5515" s="125" t="s">
        <v>5117</v>
      </c>
    </row>
    <row r="5516" spans="1:4" ht="13.5" x14ac:dyDescent="0.25">
      <c r="A5516" s="124" t="s">
        <v>7314</v>
      </c>
      <c r="B5516" s="124" t="s">
        <v>17497</v>
      </c>
      <c r="C5516" s="124" t="s">
        <v>9617</v>
      </c>
      <c r="D5516" s="125" t="s">
        <v>8400</v>
      </c>
    </row>
    <row r="5517" spans="1:4" ht="13.5" x14ac:dyDescent="0.25">
      <c r="A5517" s="124" t="s">
        <v>7316</v>
      </c>
      <c r="B5517" s="124" t="s">
        <v>17498</v>
      </c>
      <c r="C5517" s="124" t="s">
        <v>9617</v>
      </c>
      <c r="D5517" s="125" t="s">
        <v>272</v>
      </c>
    </row>
    <row r="5518" spans="1:4" ht="13.5" x14ac:dyDescent="0.25">
      <c r="A5518" s="124" t="s">
        <v>7317</v>
      </c>
      <c r="B5518" s="124" t="s">
        <v>17499</v>
      </c>
      <c r="C5518" s="124" t="s">
        <v>9617</v>
      </c>
      <c r="D5518" s="125" t="s">
        <v>3363</v>
      </c>
    </row>
    <row r="5519" spans="1:4" ht="13.5" x14ac:dyDescent="0.25">
      <c r="A5519" s="124" t="s">
        <v>7318</v>
      </c>
      <c r="B5519" s="124" t="s">
        <v>17500</v>
      </c>
      <c r="C5519" s="124" t="s">
        <v>9617</v>
      </c>
      <c r="D5519" s="125" t="s">
        <v>8469</v>
      </c>
    </row>
    <row r="5520" spans="1:4" ht="13.5" x14ac:dyDescent="0.25">
      <c r="A5520" s="124" t="s">
        <v>7319</v>
      </c>
      <c r="B5520" s="124" t="s">
        <v>17501</v>
      </c>
      <c r="C5520" s="124" t="s">
        <v>9617</v>
      </c>
      <c r="D5520" s="125" t="s">
        <v>1418</v>
      </c>
    </row>
    <row r="5521" spans="1:4" ht="13.5" x14ac:dyDescent="0.25">
      <c r="A5521" s="124" t="s">
        <v>7320</v>
      </c>
      <c r="B5521" s="124" t="s">
        <v>17502</v>
      </c>
      <c r="C5521" s="124" t="s">
        <v>9617</v>
      </c>
      <c r="D5521" s="125" t="s">
        <v>10394</v>
      </c>
    </row>
    <row r="5522" spans="1:4" ht="13.5" x14ac:dyDescent="0.25">
      <c r="A5522" s="124" t="s">
        <v>7321</v>
      </c>
      <c r="B5522" s="124" t="s">
        <v>17503</v>
      </c>
      <c r="C5522" s="124" t="s">
        <v>9617</v>
      </c>
      <c r="D5522" s="125" t="s">
        <v>272</v>
      </c>
    </row>
    <row r="5523" spans="1:4" ht="13.5" x14ac:dyDescent="0.25">
      <c r="A5523" s="124" t="s">
        <v>7322</v>
      </c>
      <c r="B5523" s="124" t="s">
        <v>17504</v>
      </c>
      <c r="C5523" s="124" t="s">
        <v>9617</v>
      </c>
      <c r="D5523" s="125" t="s">
        <v>1671</v>
      </c>
    </row>
    <row r="5524" spans="1:4" ht="13.5" x14ac:dyDescent="0.25">
      <c r="A5524" s="124" t="s">
        <v>7324</v>
      </c>
      <c r="B5524" s="124" t="s">
        <v>17505</v>
      </c>
      <c r="C5524" s="124" t="s">
        <v>9617</v>
      </c>
      <c r="D5524" s="125" t="s">
        <v>17506</v>
      </c>
    </row>
    <row r="5525" spans="1:4" ht="13.5" x14ac:dyDescent="0.25">
      <c r="A5525" s="124" t="s">
        <v>7325</v>
      </c>
      <c r="B5525" s="124" t="s">
        <v>17507</v>
      </c>
      <c r="C5525" s="124" t="s">
        <v>9617</v>
      </c>
      <c r="D5525" s="125" t="s">
        <v>9036</v>
      </c>
    </row>
    <row r="5526" spans="1:4" ht="13.5" x14ac:dyDescent="0.25">
      <c r="A5526" s="124" t="s">
        <v>7326</v>
      </c>
      <c r="B5526" s="124" t="s">
        <v>17508</v>
      </c>
      <c r="C5526" s="124" t="s">
        <v>9617</v>
      </c>
      <c r="D5526" s="125" t="s">
        <v>8872</v>
      </c>
    </row>
    <row r="5527" spans="1:4" ht="13.5" x14ac:dyDescent="0.25">
      <c r="A5527" s="124" t="s">
        <v>7328</v>
      </c>
      <c r="B5527" s="124" t="s">
        <v>17509</v>
      </c>
      <c r="C5527" s="124" t="s">
        <v>9617</v>
      </c>
      <c r="D5527" s="125" t="s">
        <v>8069</v>
      </c>
    </row>
    <row r="5528" spans="1:4" ht="13.5" x14ac:dyDescent="0.25">
      <c r="A5528" s="124" t="s">
        <v>7329</v>
      </c>
      <c r="B5528" s="124" t="s">
        <v>17510</v>
      </c>
      <c r="C5528" s="124" t="s">
        <v>9617</v>
      </c>
      <c r="D5528" s="125" t="s">
        <v>3056</v>
      </c>
    </row>
    <row r="5529" spans="1:4" ht="13.5" x14ac:dyDescent="0.25">
      <c r="A5529" s="124" t="s">
        <v>7330</v>
      </c>
      <c r="B5529" s="124" t="s">
        <v>17511</v>
      </c>
      <c r="C5529" s="124" t="s">
        <v>9617</v>
      </c>
      <c r="D5529" s="125" t="s">
        <v>6596</v>
      </c>
    </row>
    <row r="5530" spans="1:4" ht="13.5" x14ac:dyDescent="0.25">
      <c r="A5530" s="124" t="s">
        <v>7331</v>
      </c>
      <c r="B5530" s="124" t="s">
        <v>17512</v>
      </c>
      <c r="C5530" s="124" t="s">
        <v>9617</v>
      </c>
      <c r="D5530" s="125" t="s">
        <v>3122</v>
      </c>
    </row>
    <row r="5531" spans="1:4" ht="13.5" x14ac:dyDescent="0.25">
      <c r="A5531" s="124" t="s">
        <v>7333</v>
      </c>
      <c r="B5531" s="124" t="s">
        <v>17513</v>
      </c>
      <c r="C5531" s="124" t="s">
        <v>9617</v>
      </c>
      <c r="D5531" s="125" t="s">
        <v>2374</v>
      </c>
    </row>
    <row r="5532" spans="1:4" ht="13.5" x14ac:dyDescent="0.25">
      <c r="A5532" s="124" t="s">
        <v>7334</v>
      </c>
      <c r="B5532" s="124" t="s">
        <v>17514</v>
      </c>
      <c r="C5532" s="124" t="s">
        <v>9617</v>
      </c>
      <c r="D5532" s="125" t="s">
        <v>1367</v>
      </c>
    </row>
    <row r="5533" spans="1:4" ht="13.5" x14ac:dyDescent="0.25">
      <c r="A5533" s="124" t="s">
        <v>7335</v>
      </c>
      <c r="B5533" s="124" t="s">
        <v>17515</v>
      </c>
      <c r="C5533" s="124" t="s">
        <v>9617</v>
      </c>
      <c r="D5533" s="125" t="s">
        <v>4538</v>
      </c>
    </row>
    <row r="5534" spans="1:4" ht="13.5" x14ac:dyDescent="0.25">
      <c r="A5534" s="124" t="s">
        <v>7337</v>
      </c>
      <c r="B5534" s="124" t="s">
        <v>17516</v>
      </c>
      <c r="C5534" s="124" t="s">
        <v>9617</v>
      </c>
      <c r="D5534" s="125" t="s">
        <v>8515</v>
      </c>
    </row>
    <row r="5535" spans="1:4" ht="13.5" x14ac:dyDescent="0.25">
      <c r="A5535" s="124" t="s">
        <v>7338</v>
      </c>
      <c r="B5535" s="124" t="s">
        <v>17517</v>
      </c>
      <c r="C5535" s="124" t="s">
        <v>9617</v>
      </c>
      <c r="D5535" s="125" t="s">
        <v>5530</v>
      </c>
    </row>
    <row r="5536" spans="1:4" ht="13.5" x14ac:dyDescent="0.25">
      <c r="A5536" s="124" t="s">
        <v>7339</v>
      </c>
      <c r="B5536" s="124" t="s">
        <v>17518</v>
      </c>
      <c r="C5536" s="124" t="s">
        <v>9617</v>
      </c>
      <c r="D5536" s="125" t="s">
        <v>17519</v>
      </c>
    </row>
    <row r="5537" spans="1:4" ht="13.5" x14ac:dyDescent="0.25">
      <c r="A5537" s="124" t="s">
        <v>7341</v>
      </c>
      <c r="B5537" s="124" t="s">
        <v>17520</v>
      </c>
      <c r="C5537" s="124" t="s">
        <v>9617</v>
      </c>
      <c r="D5537" s="125" t="s">
        <v>2033</v>
      </c>
    </row>
    <row r="5538" spans="1:4" ht="13.5" x14ac:dyDescent="0.25">
      <c r="A5538" s="124" t="s">
        <v>7343</v>
      </c>
      <c r="B5538" s="124" t="s">
        <v>17521</v>
      </c>
      <c r="C5538" s="124" t="s">
        <v>9617</v>
      </c>
      <c r="D5538" s="125" t="s">
        <v>560</v>
      </c>
    </row>
    <row r="5539" spans="1:4" ht="13.5" x14ac:dyDescent="0.25">
      <c r="A5539" s="124" t="s">
        <v>7345</v>
      </c>
      <c r="B5539" s="124" t="s">
        <v>17522</v>
      </c>
      <c r="C5539" s="124" t="s">
        <v>9617</v>
      </c>
      <c r="D5539" s="125" t="s">
        <v>1034</v>
      </c>
    </row>
    <row r="5540" spans="1:4" ht="13.5" x14ac:dyDescent="0.25">
      <c r="A5540" s="124" t="s">
        <v>7346</v>
      </c>
      <c r="B5540" s="124" t="s">
        <v>17523</v>
      </c>
      <c r="C5540" s="124" t="s">
        <v>9617</v>
      </c>
      <c r="D5540" s="125" t="s">
        <v>1678</v>
      </c>
    </row>
    <row r="5541" spans="1:4" ht="13.5" x14ac:dyDescent="0.25">
      <c r="A5541" s="124" t="s">
        <v>7347</v>
      </c>
      <c r="B5541" s="124" t="s">
        <v>17524</v>
      </c>
      <c r="C5541" s="124" t="s">
        <v>9617</v>
      </c>
      <c r="D5541" s="125" t="s">
        <v>4478</v>
      </c>
    </row>
    <row r="5542" spans="1:4" ht="13.5" x14ac:dyDescent="0.25">
      <c r="A5542" s="124" t="s">
        <v>7348</v>
      </c>
      <c r="B5542" s="124" t="s">
        <v>17525</v>
      </c>
      <c r="C5542" s="124" t="s">
        <v>9617</v>
      </c>
      <c r="D5542" s="125" t="s">
        <v>3048</v>
      </c>
    </row>
    <row r="5543" spans="1:4" ht="13.5" x14ac:dyDescent="0.25">
      <c r="A5543" s="124" t="s">
        <v>7349</v>
      </c>
      <c r="B5543" s="124" t="s">
        <v>17526</v>
      </c>
      <c r="C5543" s="124" t="s">
        <v>9617</v>
      </c>
      <c r="D5543" s="125" t="s">
        <v>6411</v>
      </c>
    </row>
    <row r="5544" spans="1:4" ht="13.5" x14ac:dyDescent="0.25">
      <c r="A5544" s="124" t="s">
        <v>7351</v>
      </c>
      <c r="B5544" s="124" t="s">
        <v>17527</v>
      </c>
      <c r="C5544" s="124" t="s">
        <v>9617</v>
      </c>
      <c r="D5544" s="125" t="s">
        <v>9263</v>
      </c>
    </row>
    <row r="5545" spans="1:4" ht="13.5" x14ac:dyDescent="0.25">
      <c r="A5545" s="124" t="s">
        <v>7352</v>
      </c>
      <c r="B5545" s="124" t="s">
        <v>17528</v>
      </c>
      <c r="C5545" s="124" t="s">
        <v>9617</v>
      </c>
      <c r="D5545" s="125" t="s">
        <v>8095</v>
      </c>
    </row>
    <row r="5546" spans="1:4" ht="13.5" x14ac:dyDescent="0.25">
      <c r="A5546" s="124" t="s">
        <v>7353</v>
      </c>
      <c r="B5546" s="124" t="s">
        <v>17529</v>
      </c>
      <c r="C5546" s="124" t="s">
        <v>9617</v>
      </c>
      <c r="D5546" s="125" t="s">
        <v>17530</v>
      </c>
    </row>
    <row r="5547" spans="1:4" ht="13.5" x14ac:dyDescent="0.25">
      <c r="A5547" s="124" t="s">
        <v>7355</v>
      </c>
      <c r="B5547" s="124" t="s">
        <v>17531</v>
      </c>
      <c r="C5547" s="124" t="s">
        <v>9617</v>
      </c>
      <c r="D5547" s="125" t="s">
        <v>8786</v>
      </c>
    </row>
    <row r="5548" spans="1:4" ht="13.5" x14ac:dyDescent="0.25">
      <c r="A5548" s="124" t="s">
        <v>7357</v>
      </c>
      <c r="B5548" s="124" t="s">
        <v>17532</v>
      </c>
      <c r="C5548" s="124" t="s">
        <v>9617</v>
      </c>
      <c r="D5548" s="125" t="s">
        <v>8831</v>
      </c>
    </row>
    <row r="5549" spans="1:4" ht="13.5" x14ac:dyDescent="0.25">
      <c r="A5549" s="124" t="s">
        <v>7358</v>
      </c>
      <c r="B5549" s="124" t="s">
        <v>17533</v>
      </c>
      <c r="C5549" s="124" t="s">
        <v>9617</v>
      </c>
      <c r="D5549" s="125" t="s">
        <v>17534</v>
      </c>
    </row>
    <row r="5550" spans="1:4" ht="13.5" x14ac:dyDescent="0.25">
      <c r="A5550" s="124" t="s">
        <v>7359</v>
      </c>
      <c r="B5550" s="124" t="s">
        <v>17535</v>
      </c>
      <c r="C5550" s="124" t="s">
        <v>9617</v>
      </c>
      <c r="D5550" s="125" t="s">
        <v>3253</v>
      </c>
    </row>
    <row r="5551" spans="1:4" ht="13.5" x14ac:dyDescent="0.25">
      <c r="A5551" s="124" t="s">
        <v>7360</v>
      </c>
      <c r="B5551" s="124" t="s">
        <v>17536</v>
      </c>
      <c r="C5551" s="124" t="s">
        <v>9617</v>
      </c>
      <c r="D5551" s="125" t="s">
        <v>5417</v>
      </c>
    </row>
    <row r="5552" spans="1:4" ht="13.5" x14ac:dyDescent="0.25">
      <c r="A5552" s="124" t="s">
        <v>7362</v>
      </c>
      <c r="B5552" s="124" t="s">
        <v>17537</v>
      </c>
      <c r="C5552" s="124" t="s">
        <v>9617</v>
      </c>
      <c r="D5552" s="125" t="s">
        <v>17538</v>
      </c>
    </row>
    <row r="5553" spans="1:4" ht="13.5" x14ac:dyDescent="0.25">
      <c r="A5553" s="124" t="s">
        <v>7363</v>
      </c>
      <c r="B5553" s="124" t="s">
        <v>17539</v>
      </c>
      <c r="C5553" s="124" t="s">
        <v>9617</v>
      </c>
      <c r="D5553" s="125" t="s">
        <v>7017</v>
      </c>
    </row>
    <row r="5554" spans="1:4" ht="13.5" x14ac:dyDescent="0.25">
      <c r="A5554" s="124" t="s">
        <v>7364</v>
      </c>
      <c r="B5554" s="124" t="s">
        <v>17540</v>
      </c>
      <c r="C5554" s="124" t="s">
        <v>9617</v>
      </c>
      <c r="D5554" s="125" t="s">
        <v>4837</v>
      </c>
    </row>
    <row r="5555" spans="1:4" ht="13.5" x14ac:dyDescent="0.25">
      <c r="A5555" s="124" t="s">
        <v>7365</v>
      </c>
      <c r="B5555" s="124" t="s">
        <v>17541</v>
      </c>
      <c r="C5555" s="124" t="s">
        <v>9617</v>
      </c>
      <c r="D5555" s="125" t="s">
        <v>8604</v>
      </c>
    </row>
    <row r="5556" spans="1:4" ht="13.5" x14ac:dyDescent="0.25">
      <c r="A5556" s="124" t="s">
        <v>7366</v>
      </c>
      <c r="B5556" s="124" t="s">
        <v>17542</v>
      </c>
      <c r="C5556" s="124" t="s">
        <v>9617</v>
      </c>
      <c r="D5556" s="125" t="s">
        <v>6940</v>
      </c>
    </row>
    <row r="5557" spans="1:4" ht="13.5" x14ac:dyDescent="0.25">
      <c r="A5557" s="124" t="s">
        <v>7367</v>
      </c>
      <c r="B5557" s="124" t="s">
        <v>17543</v>
      </c>
      <c r="C5557" s="124" t="s">
        <v>9617</v>
      </c>
      <c r="D5557" s="125" t="s">
        <v>8297</v>
      </c>
    </row>
    <row r="5558" spans="1:4" ht="13.5" x14ac:dyDescent="0.25">
      <c r="A5558" s="124" t="s">
        <v>7368</v>
      </c>
      <c r="B5558" s="124" t="s">
        <v>17544</v>
      </c>
      <c r="C5558" s="124" t="s">
        <v>9617</v>
      </c>
      <c r="D5558" s="125" t="s">
        <v>5925</v>
      </c>
    </row>
    <row r="5559" spans="1:4" ht="13.5" x14ac:dyDescent="0.25">
      <c r="A5559" s="124" t="s">
        <v>7370</v>
      </c>
      <c r="B5559" s="124" t="s">
        <v>17545</v>
      </c>
      <c r="C5559" s="124" t="s">
        <v>9617</v>
      </c>
      <c r="D5559" s="125" t="s">
        <v>14782</v>
      </c>
    </row>
    <row r="5560" spans="1:4" ht="13.5" x14ac:dyDescent="0.25">
      <c r="A5560" s="124" t="s">
        <v>7371</v>
      </c>
      <c r="B5560" s="124" t="s">
        <v>17546</v>
      </c>
      <c r="C5560" s="124" t="s">
        <v>9617</v>
      </c>
      <c r="D5560" s="125" t="s">
        <v>17547</v>
      </c>
    </row>
    <row r="5561" spans="1:4" ht="13.5" x14ac:dyDescent="0.25">
      <c r="A5561" s="124" t="s">
        <v>7373</v>
      </c>
      <c r="B5561" s="124" t="s">
        <v>17548</v>
      </c>
      <c r="C5561" s="124" t="s">
        <v>9617</v>
      </c>
      <c r="D5561" s="125" t="s">
        <v>8394</v>
      </c>
    </row>
    <row r="5562" spans="1:4" ht="13.5" x14ac:dyDescent="0.25">
      <c r="A5562" s="124" t="s">
        <v>7375</v>
      </c>
      <c r="B5562" s="124" t="s">
        <v>17549</v>
      </c>
      <c r="C5562" s="124" t="s">
        <v>9617</v>
      </c>
      <c r="D5562" s="125" t="s">
        <v>5319</v>
      </c>
    </row>
    <row r="5563" spans="1:4" ht="13.5" x14ac:dyDescent="0.25">
      <c r="A5563" s="124" t="s">
        <v>7376</v>
      </c>
      <c r="B5563" s="124" t="s">
        <v>17550</v>
      </c>
      <c r="C5563" s="124" t="s">
        <v>9617</v>
      </c>
      <c r="D5563" s="125" t="s">
        <v>5519</v>
      </c>
    </row>
    <row r="5564" spans="1:4" ht="13.5" x14ac:dyDescent="0.25">
      <c r="A5564" s="124" t="s">
        <v>7377</v>
      </c>
      <c r="B5564" s="124" t="s">
        <v>17551</v>
      </c>
      <c r="C5564" s="124" t="s">
        <v>9617</v>
      </c>
      <c r="D5564" s="125" t="s">
        <v>14577</v>
      </c>
    </row>
    <row r="5565" spans="1:4" ht="13.5" x14ac:dyDescent="0.25">
      <c r="A5565" s="124" t="s">
        <v>7378</v>
      </c>
      <c r="B5565" s="124" t="s">
        <v>17552</v>
      </c>
      <c r="C5565" s="124" t="s">
        <v>9617</v>
      </c>
      <c r="D5565" s="125" t="s">
        <v>2404</v>
      </c>
    </row>
    <row r="5566" spans="1:4" ht="13.5" x14ac:dyDescent="0.25">
      <c r="A5566" s="124" t="s">
        <v>7379</v>
      </c>
      <c r="B5566" s="124" t="s">
        <v>17553</v>
      </c>
      <c r="C5566" s="124" t="s">
        <v>9617</v>
      </c>
      <c r="D5566" s="125" t="s">
        <v>5925</v>
      </c>
    </row>
    <row r="5567" spans="1:4" ht="13.5" x14ac:dyDescent="0.25">
      <c r="A5567" s="124" t="s">
        <v>7380</v>
      </c>
      <c r="B5567" s="124" t="s">
        <v>17554</v>
      </c>
      <c r="C5567" s="124" t="s">
        <v>9617</v>
      </c>
      <c r="D5567" s="125" t="s">
        <v>7270</v>
      </c>
    </row>
    <row r="5568" spans="1:4" ht="13.5" x14ac:dyDescent="0.25">
      <c r="A5568" s="124" t="s">
        <v>7381</v>
      </c>
      <c r="B5568" s="124" t="s">
        <v>17555</v>
      </c>
      <c r="C5568" s="124" t="s">
        <v>9617</v>
      </c>
      <c r="D5568" s="125" t="s">
        <v>17556</v>
      </c>
    </row>
    <row r="5569" spans="1:4" ht="13.5" x14ac:dyDescent="0.25">
      <c r="A5569" s="124" t="s">
        <v>7382</v>
      </c>
      <c r="B5569" s="124" t="s">
        <v>17557</v>
      </c>
      <c r="C5569" s="124" t="s">
        <v>9617</v>
      </c>
      <c r="D5569" s="125" t="s">
        <v>7402</v>
      </c>
    </row>
    <row r="5570" spans="1:4" ht="13.5" x14ac:dyDescent="0.25">
      <c r="A5570" s="124" t="s">
        <v>7383</v>
      </c>
      <c r="B5570" s="124" t="s">
        <v>17558</v>
      </c>
      <c r="C5570" s="124" t="s">
        <v>9617</v>
      </c>
      <c r="D5570" s="125" t="s">
        <v>9139</v>
      </c>
    </row>
    <row r="5571" spans="1:4" ht="13.5" x14ac:dyDescent="0.25">
      <c r="A5571" s="124" t="s">
        <v>7385</v>
      </c>
      <c r="B5571" s="124" t="s">
        <v>17559</v>
      </c>
      <c r="C5571" s="124" t="s">
        <v>9617</v>
      </c>
      <c r="D5571" s="125" t="s">
        <v>3420</v>
      </c>
    </row>
    <row r="5572" spans="1:4" ht="13.5" x14ac:dyDescent="0.25">
      <c r="A5572" s="124" t="s">
        <v>7386</v>
      </c>
      <c r="B5572" s="124" t="s">
        <v>17560</v>
      </c>
      <c r="C5572" s="124" t="s">
        <v>9617</v>
      </c>
      <c r="D5572" s="125" t="s">
        <v>2340</v>
      </c>
    </row>
    <row r="5573" spans="1:4" ht="13.5" x14ac:dyDescent="0.25">
      <c r="A5573" s="124" t="s">
        <v>7387</v>
      </c>
      <c r="B5573" s="124" t="s">
        <v>17561</v>
      </c>
      <c r="C5573" s="124" t="s">
        <v>9617</v>
      </c>
      <c r="D5573" s="125" t="s">
        <v>2722</v>
      </c>
    </row>
    <row r="5574" spans="1:4" ht="13.5" x14ac:dyDescent="0.25">
      <c r="A5574" s="124" t="s">
        <v>7388</v>
      </c>
      <c r="B5574" s="124" t="s">
        <v>17562</v>
      </c>
      <c r="C5574" s="124" t="s">
        <v>9617</v>
      </c>
      <c r="D5574" s="125" t="s">
        <v>8576</v>
      </c>
    </row>
    <row r="5575" spans="1:4" ht="13.5" x14ac:dyDescent="0.25">
      <c r="A5575" s="124" t="s">
        <v>7389</v>
      </c>
      <c r="B5575" s="124" t="s">
        <v>17563</v>
      </c>
      <c r="C5575" s="124" t="s">
        <v>9617</v>
      </c>
      <c r="D5575" s="125" t="s">
        <v>17564</v>
      </c>
    </row>
    <row r="5576" spans="1:4" ht="13.5" x14ac:dyDescent="0.25">
      <c r="A5576" s="124" t="s">
        <v>7391</v>
      </c>
      <c r="B5576" s="124" t="s">
        <v>17565</v>
      </c>
      <c r="C5576" s="124" t="s">
        <v>9617</v>
      </c>
      <c r="D5576" s="125" t="s">
        <v>9078</v>
      </c>
    </row>
    <row r="5577" spans="1:4" ht="13.5" x14ac:dyDescent="0.25">
      <c r="A5577" s="124" t="s">
        <v>7393</v>
      </c>
      <c r="B5577" s="124" t="s">
        <v>17566</v>
      </c>
      <c r="C5577" s="124" t="s">
        <v>9617</v>
      </c>
      <c r="D5577" s="125" t="s">
        <v>5985</v>
      </c>
    </row>
    <row r="5578" spans="1:4" ht="13.5" x14ac:dyDescent="0.25">
      <c r="A5578" s="124" t="s">
        <v>7395</v>
      </c>
      <c r="B5578" s="124" t="s">
        <v>17567</v>
      </c>
      <c r="C5578" s="124" t="s">
        <v>9617</v>
      </c>
      <c r="D5578" s="125" t="s">
        <v>3655</v>
      </c>
    </row>
    <row r="5579" spans="1:4" ht="13.5" x14ac:dyDescent="0.25">
      <c r="A5579" s="124" t="s">
        <v>7396</v>
      </c>
      <c r="B5579" s="124" t="s">
        <v>17568</v>
      </c>
      <c r="C5579" s="124" t="s">
        <v>9617</v>
      </c>
      <c r="D5579" s="125" t="s">
        <v>9265</v>
      </c>
    </row>
    <row r="5580" spans="1:4" ht="13.5" x14ac:dyDescent="0.25">
      <c r="A5580" s="124" t="s">
        <v>7398</v>
      </c>
      <c r="B5580" s="124" t="s">
        <v>17569</v>
      </c>
      <c r="C5580" s="124" t="s">
        <v>9617</v>
      </c>
      <c r="D5580" s="125" t="s">
        <v>7456</v>
      </c>
    </row>
    <row r="5581" spans="1:4" ht="13.5" x14ac:dyDescent="0.25">
      <c r="A5581" s="124" t="s">
        <v>7400</v>
      </c>
      <c r="B5581" s="124" t="s">
        <v>17570</v>
      </c>
      <c r="C5581" s="124" t="s">
        <v>9617</v>
      </c>
      <c r="D5581" s="125" t="s">
        <v>4017</v>
      </c>
    </row>
    <row r="5582" spans="1:4" ht="13.5" x14ac:dyDescent="0.25">
      <c r="A5582" s="124" t="s">
        <v>7401</v>
      </c>
      <c r="B5582" s="124" t="s">
        <v>17571</v>
      </c>
      <c r="C5582" s="124" t="s">
        <v>9617</v>
      </c>
      <c r="D5582" s="125" t="s">
        <v>17572</v>
      </c>
    </row>
    <row r="5583" spans="1:4" ht="13.5" x14ac:dyDescent="0.25">
      <c r="A5583" s="124" t="s">
        <v>7403</v>
      </c>
      <c r="B5583" s="124" t="s">
        <v>17573</v>
      </c>
      <c r="C5583" s="124" t="s">
        <v>9617</v>
      </c>
      <c r="D5583" s="125" t="s">
        <v>17574</v>
      </c>
    </row>
    <row r="5584" spans="1:4" ht="13.5" x14ac:dyDescent="0.25">
      <c r="A5584" s="124" t="s">
        <v>7404</v>
      </c>
      <c r="B5584" s="124" t="s">
        <v>17575</v>
      </c>
      <c r="C5584" s="124" t="s">
        <v>9617</v>
      </c>
      <c r="D5584" s="125" t="s">
        <v>7308</v>
      </c>
    </row>
    <row r="5585" spans="1:4" ht="13.5" x14ac:dyDescent="0.25">
      <c r="A5585" s="124" t="s">
        <v>7406</v>
      </c>
      <c r="B5585" s="124" t="s">
        <v>17576</v>
      </c>
      <c r="C5585" s="124" t="s">
        <v>9617</v>
      </c>
      <c r="D5585" s="125" t="s">
        <v>7456</v>
      </c>
    </row>
    <row r="5586" spans="1:4" ht="13.5" x14ac:dyDescent="0.25">
      <c r="A5586" s="124" t="s">
        <v>7407</v>
      </c>
      <c r="B5586" s="124" t="s">
        <v>17577</v>
      </c>
      <c r="C5586" s="124" t="s">
        <v>9617</v>
      </c>
      <c r="D5586" s="125" t="s">
        <v>17578</v>
      </c>
    </row>
    <row r="5587" spans="1:4" ht="13.5" x14ac:dyDescent="0.25">
      <c r="A5587" s="124" t="s">
        <v>7408</v>
      </c>
      <c r="B5587" s="124" t="s">
        <v>17579</v>
      </c>
      <c r="C5587" s="124" t="s">
        <v>9617</v>
      </c>
      <c r="D5587" s="125" t="s">
        <v>6025</v>
      </c>
    </row>
    <row r="5588" spans="1:4" ht="13.5" x14ac:dyDescent="0.25">
      <c r="A5588" s="124" t="s">
        <v>7409</v>
      </c>
      <c r="B5588" s="124" t="s">
        <v>17580</v>
      </c>
      <c r="C5588" s="124" t="s">
        <v>9617</v>
      </c>
      <c r="D5588" s="125" t="s">
        <v>17581</v>
      </c>
    </row>
    <row r="5589" spans="1:4" ht="13.5" x14ac:dyDescent="0.25">
      <c r="A5589" s="124" t="s">
        <v>7411</v>
      </c>
      <c r="B5589" s="124" t="s">
        <v>17582</v>
      </c>
      <c r="C5589" s="124" t="s">
        <v>9617</v>
      </c>
      <c r="D5589" s="125" t="s">
        <v>17583</v>
      </c>
    </row>
    <row r="5590" spans="1:4" ht="13.5" x14ac:dyDescent="0.25">
      <c r="A5590" s="124" t="s">
        <v>7413</v>
      </c>
      <c r="B5590" s="124" t="s">
        <v>17584</v>
      </c>
      <c r="C5590" s="124" t="s">
        <v>9617</v>
      </c>
      <c r="D5590" s="125" t="s">
        <v>17585</v>
      </c>
    </row>
    <row r="5591" spans="1:4" ht="13.5" x14ac:dyDescent="0.25">
      <c r="A5591" s="124" t="s">
        <v>7415</v>
      </c>
      <c r="B5591" s="124" t="s">
        <v>17586</v>
      </c>
      <c r="C5591" s="124" t="s">
        <v>9617</v>
      </c>
      <c r="D5591" s="125" t="s">
        <v>17587</v>
      </c>
    </row>
    <row r="5592" spans="1:4" ht="13.5" x14ac:dyDescent="0.25">
      <c r="A5592" s="124" t="s">
        <v>7417</v>
      </c>
      <c r="B5592" s="124" t="s">
        <v>17588</v>
      </c>
      <c r="C5592" s="124" t="s">
        <v>9617</v>
      </c>
      <c r="D5592" s="125" t="s">
        <v>964</v>
      </c>
    </row>
    <row r="5593" spans="1:4" ht="13.5" x14ac:dyDescent="0.25">
      <c r="A5593" s="124" t="s">
        <v>7418</v>
      </c>
      <c r="B5593" s="124" t="s">
        <v>17589</v>
      </c>
      <c r="C5593" s="124" t="s">
        <v>9617</v>
      </c>
      <c r="D5593" s="125" t="s">
        <v>12418</v>
      </c>
    </row>
    <row r="5594" spans="1:4" ht="13.5" x14ac:dyDescent="0.25">
      <c r="A5594" s="124" t="s">
        <v>7419</v>
      </c>
      <c r="B5594" s="124" t="s">
        <v>17590</v>
      </c>
      <c r="C5594" s="124" t="s">
        <v>9617</v>
      </c>
      <c r="D5594" s="125" t="s">
        <v>17591</v>
      </c>
    </row>
    <row r="5595" spans="1:4" ht="13.5" x14ac:dyDescent="0.25">
      <c r="A5595" s="124" t="s">
        <v>7420</v>
      </c>
      <c r="B5595" s="124" t="s">
        <v>17592</v>
      </c>
      <c r="C5595" s="124" t="s">
        <v>9617</v>
      </c>
      <c r="D5595" s="125" t="s">
        <v>9466</v>
      </c>
    </row>
    <row r="5596" spans="1:4" ht="13.5" x14ac:dyDescent="0.25">
      <c r="A5596" s="124" t="s">
        <v>7421</v>
      </c>
      <c r="B5596" s="124" t="s">
        <v>17593</v>
      </c>
      <c r="C5596" s="124" t="s">
        <v>9617</v>
      </c>
      <c r="D5596" s="125" t="s">
        <v>15477</v>
      </c>
    </row>
    <row r="5597" spans="1:4" ht="13.5" x14ac:dyDescent="0.25">
      <c r="A5597" s="124" t="s">
        <v>7423</v>
      </c>
      <c r="B5597" s="124" t="s">
        <v>17594</v>
      </c>
      <c r="C5597" s="124" t="s">
        <v>9617</v>
      </c>
      <c r="D5597" s="125" t="s">
        <v>1598</v>
      </c>
    </row>
    <row r="5598" spans="1:4" ht="13.5" x14ac:dyDescent="0.25">
      <c r="A5598" s="124" t="s">
        <v>7424</v>
      </c>
      <c r="B5598" s="124" t="s">
        <v>17595</v>
      </c>
      <c r="C5598" s="124" t="s">
        <v>9617</v>
      </c>
      <c r="D5598" s="125" t="s">
        <v>4521</v>
      </c>
    </row>
    <row r="5599" spans="1:4" ht="13.5" x14ac:dyDescent="0.25">
      <c r="A5599" s="124" t="s">
        <v>7426</v>
      </c>
      <c r="B5599" s="124" t="s">
        <v>17596</v>
      </c>
      <c r="C5599" s="124" t="s">
        <v>9617</v>
      </c>
      <c r="D5599" s="125" t="s">
        <v>1307</v>
      </c>
    </row>
    <row r="5600" spans="1:4" ht="13.5" x14ac:dyDescent="0.25">
      <c r="A5600" s="124" t="s">
        <v>7428</v>
      </c>
      <c r="B5600" s="124" t="s">
        <v>17597</v>
      </c>
      <c r="C5600" s="124" t="s">
        <v>9617</v>
      </c>
      <c r="D5600" s="125" t="s">
        <v>17598</v>
      </c>
    </row>
    <row r="5601" spans="1:4" ht="13.5" x14ac:dyDescent="0.25">
      <c r="A5601" s="124" t="s">
        <v>7430</v>
      </c>
      <c r="B5601" s="124" t="s">
        <v>17599</v>
      </c>
      <c r="C5601" s="124" t="s">
        <v>9617</v>
      </c>
      <c r="D5601" s="125" t="s">
        <v>1927</v>
      </c>
    </row>
    <row r="5602" spans="1:4" ht="13.5" x14ac:dyDescent="0.25">
      <c r="A5602" s="124" t="s">
        <v>7431</v>
      </c>
      <c r="B5602" s="124" t="s">
        <v>17600</v>
      </c>
      <c r="C5602" s="124" t="s">
        <v>9617</v>
      </c>
      <c r="D5602" s="125" t="s">
        <v>10784</v>
      </c>
    </row>
    <row r="5603" spans="1:4" ht="13.5" x14ac:dyDescent="0.25">
      <c r="A5603" s="124" t="s">
        <v>7432</v>
      </c>
      <c r="B5603" s="124" t="s">
        <v>17601</v>
      </c>
      <c r="C5603" s="124" t="s">
        <v>9617</v>
      </c>
      <c r="D5603" s="125" t="s">
        <v>4198</v>
      </c>
    </row>
    <row r="5604" spans="1:4" ht="13.5" x14ac:dyDescent="0.25">
      <c r="A5604" s="124" t="s">
        <v>7433</v>
      </c>
      <c r="B5604" s="124" t="s">
        <v>17602</v>
      </c>
      <c r="C5604" s="124" t="s">
        <v>9617</v>
      </c>
      <c r="D5604" s="125" t="s">
        <v>17603</v>
      </c>
    </row>
    <row r="5605" spans="1:4" ht="13.5" x14ac:dyDescent="0.25">
      <c r="A5605" s="124" t="s">
        <v>7434</v>
      </c>
      <c r="B5605" s="124" t="s">
        <v>17604</v>
      </c>
      <c r="C5605" s="124" t="s">
        <v>9617</v>
      </c>
      <c r="D5605" s="125" t="s">
        <v>17605</v>
      </c>
    </row>
    <row r="5606" spans="1:4" ht="13.5" x14ac:dyDescent="0.25">
      <c r="A5606" s="124" t="s">
        <v>7436</v>
      </c>
      <c r="B5606" s="124" t="s">
        <v>17606</v>
      </c>
      <c r="C5606" s="124" t="s">
        <v>9617</v>
      </c>
      <c r="D5606" s="125" t="s">
        <v>9064</v>
      </c>
    </row>
    <row r="5607" spans="1:4" ht="13.5" x14ac:dyDescent="0.25">
      <c r="A5607" s="124" t="s">
        <v>7437</v>
      </c>
      <c r="B5607" s="124" t="s">
        <v>17607</v>
      </c>
      <c r="C5607" s="124" t="s">
        <v>9617</v>
      </c>
      <c r="D5607" s="125" t="s">
        <v>5606</v>
      </c>
    </row>
    <row r="5608" spans="1:4" ht="13.5" x14ac:dyDescent="0.25">
      <c r="A5608" s="124" t="s">
        <v>7438</v>
      </c>
      <c r="B5608" s="124" t="s">
        <v>17608</v>
      </c>
      <c r="C5608" s="124" t="s">
        <v>9617</v>
      </c>
      <c r="D5608" s="125" t="s">
        <v>17609</v>
      </c>
    </row>
    <row r="5609" spans="1:4" ht="13.5" x14ac:dyDescent="0.25">
      <c r="A5609" s="124" t="s">
        <v>7440</v>
      </c>
      <c r="B5609" s="124" t="s">
        <v>17610</v>
      </c>
      <c r="C5609" s="124" t="s">
        <v>9617</v>
      </c>
      <c r="D5609" s="125" t="s">
        <v>17611</v>
      </c>
    </row>
    <row r="5610" spans="1:4" ht="13.5" x14ac:dyDescent="0.25">
      <c r="A5610" s="124" t="s">
        <v>7441</v>
      </c>
      <c r="B5610" s="124" t="s">
        <v>17612</v>
      </c>
      <c r="C5610" s="124" t="s">
        <v>9617</v>
      </c>
      <c r="D5610" s="125" t="s">
        <v>17613</v>
      </c>
    </row>
    <row r="5611" spans="1:4" ht="13.5" x14ac:dyDescent="0.25">
      <c r="A5611" s="124" t="s">
        <v>7442</v>
      </c>
      <c r="B5611" s="124" t="s">
        <v>17614</v>
      </c>
      <c r="C5611" s="124" t="s">
        <v>9617</v>
      </c>
      <c r="D5611" s="125" t="s">
        <v>17615</v>
      </c>
    </row>
    <row r="5612" spans="1:4" ht="13.5" x14ac:dyDescent="0.25">
      <c r="A5612" s="124" t="s">
        <v>7444</v>
      </c>
      <c r="B5612" s="124" t="s">
        <v>17616</v>
      </c>
      <c r="C5612" s="124" t="s">
        <v>9617</v>
      </c>
      <c r="D5612" s="125" t="s">
        <v>17617</v>
      </c>
    </row>
    <row r="5613" spans="1:4" ht="13.5" x14ac:dyDescent="0.25">
      <c r="A5613" s="124" t="s">
        <v>7446</v>
      </c>
      <c r="B5613" s="124" t="s">
        <v>17618</v>
      </c>
      <c r="C5613" s="124" t="s">
        <v>9617</v>
      </c>
      <c r="D5613" s="125" t="s">
        <v>7945</v>
      </c>
    </row>
    <row r="5614" spans="1:4" ht="13.5" x14ac:dyDescent="0.25">
      <c r="A5614" s="124" t="s">
        <v>7447</v>
      </c>
      <c r="B5614" s="124" t="s">
        <v>17619</v>
      </c>
      <c r="C5614" s="124" t="s">
        <v>9617</v>
      </c>
      <c r="D5614" s="125" t="s">
        <v>16933</v>
      </c>
    </row>
    <row r="5615" spans="1:4" ht="13.5" x14ac:dyDescent="0.25">
      <c r="A5615" s="124" t="s">
        <v>7448</v>
      </c>
      <c r="B5615" s="124" t="s">
        <v>17620</v>
      </c>
      <c r="C5615" s="124" t="s">
        <v>9617</v>
      </c>
      <c r="D5615" s="125" t="s">
        <v>9168</v>
      </c>
    </row>
    <row r="5616" spans="1:4" ht="13.5" x14ac:dyDescent="0.25">
      <c r="A5616" s="124" t="s">
        <v>7449</v>
      </c>
      <c r="B5616" s="124" t="s">
        <v>17621</v>
      </c>
      <c r="C5616" s="124" t="s">
        <v>9617</v>
      </c>
      <c r="D5616" s="125" t="s">
        <v>2758</v>
      </c>
    </row>
    <row r="5617" spans="1:4" ht="13.5" x14ac:dyDescent="0.25">
      <c r="A5617" s="124" t="s">
        <v>7450</v>
      </c>
      <c r="B5617" s="124" t="s">
        <v>17622</v>
      </c>
      <c r="C5617" s="124" t="s">
        <v>9617</v>
      </c>
      <c r="D5617" s="125" t="s">
        <v>17623</v>
      </c>
    </row>
    <row r="5618" spans="1:4" ht="13.5" x14ac:dyDescent="0.25">
      <c r="A5618" s="124" t="s">
        <v>7452</v>
      </c>
      <c r="B5618" s="124" t="s">
        <v>17624</v>
      </c>
      <c r="C5618" s="124" t="s">
        <v>9617</v>
      </c>
      <c r="D5618" s="125" t="s">
        <v>17625</v>
      </c>
    </row>
    <row r="5619" spans="1:4" ht="13.5" x14ac:dyDescent="0.25">
      <c r="A5619" s="124" t="s">
        <v>7453</v>
      </c>
      <c r="B5619" s="124" t="s">
        <v>17626</v>
      </c>
      <c r="C5619" s="124" t="s">
        <v>9617</v>
      </c>
      <c r="D5619" s="125" t="s">
        <v>14772</v>
      </c>
    </row>
    <row r="5620" spans="1:4" ht="13.5" x14ac:dyDescent="0.25">
      <c r="A5620" s="124" t="s">
        <v>7454</v>
      </c>
      <c r="B5620" s="124" t="s">
        <v>17627</v>
      </c>
      <c r="C5620" s="124" t="s">
        <v>9617</v>
      </c>
      <c r="D5620" s="125" t="s">
        <v>17628</v>
      </c>
    </row>
    <row r="5621" spans="1:4" ht="13.5" x14ac:dyDescent="0.25">
      <c r="A5621" s="124" t="s">
        <v>7455</v>
      </c>
      <c r="B5621" s="124" t="s">
        <v>17629</v>
      </c>
      <c r="C5621" s="124" t="s">
        <v>9617</v>
      </c>
      <c r="D5621" s="125" t="s">
        <v>17630</v>
      </c>
    </row>
    <row r="5622" spans="1:4" ht="13.5" x14ac:dyDescent="0.25">
      <c r="A5622" s="124" t="s">
        <v>7457</v>
      </c>
      <c r="B5622" s="124" t="s">
        <v>17631</v>
      </c>
      <c r="C5622" s="124" t="s">
        <v>9617</v>
      </c>
      <c r="D5622" s="125" t="s">
        <v>17632</v>
      </c>
    </row>
    <row r="5623" spans="1:4" ht="13.5" x14ac:dyDescent="0.25">
      <c r="A5623" s="124" t="s">
        <v>7458</v>
      </c>
      <c r="B5623" s="124" t="s">
        <v>17633</v>
      </c>
      <c r="C5623" s="124" t="s">
        <v>9617</v>
      </c>
      <c r="D5623" s="125" t="s">
        <v>8959</v>
      </c>
    </row>
    <row r="5624" spans="1:4" ht="13.5" x14ac:dyDescent="0.25">
      <c r="A5624" s="124" t="s">
        <v>7459</v>
      </c>
      <c r="B5624" s="124" t="s">
        <v>17634</v>
      </c>
      <c r="C5624" s="124" t="s">
        <v>9617</v>
      </c>
      <c r="D5624" s="125" t="s">
        <v>17635</v>
      </c>
    </row>
    <row r="5625" spans="1:4" ht="13.5" x14ac:dyDescent="0.25">
      <c r="A5625" s="124" t="s">
        <v>7460</v>
      </c>
      <c r="B5625" s="124" t="s">
        <v>17636</v>
      </c>
      <c r="C5625" s="124" t="s">
        <v>9617</v>
      </c>
      <c r="D5625" s="125" t="s">
        <v>17637</v>
      </c>
    </row>
    <row r="5626" spans="1:4" ht="13.5" x14ac:dyDescent="0.25">
      <c r="A5626" s="124" t="s">
        <v>7461</v>
      </c>
      <c r="B5626" s="124" t="s">
        <v>17638</v>
      </c>
      <c r="C5626" s="124" t="s">
        <v>9617</v>
      </c>
      <c r="D5626" s="125" t="s">
        <v>17639</v>
      </c>
    </row>
    <row r="5627" spans="1:4" ht="13.5" x14ac:dyDescent="0.25">
      <c r="A5627" s="124" t="s">
        <v>7462</v>
      </c>
      <c r="B5627" s="124" t="s">
        <v>17640</v>
      </c>
      <c r="C5627" s="124" t="s">
        <v>9617</v>
      </c>
      <c r="D5627" s="125" t="s">
        <v>17641</v>
      </c>
    </row>
    <row r="5628" spans="1:4" ht="13.5" x14ac:dyDescent="0.25">
      <c r="A5628" s="124" t="s">
        <v>7463</v>
      </c>
      <c r="B5628" s="124" t="s">
        <v>17642</v>
      </c>
      <c r="C5628" s="124" t="s">
        <v>9617</v>
      </c>
      <c r="D5628" s="125" t="s">
        <v>17643</v>
      </c>
    </row>
    <row r="5629" spans="1:4" ht="13.5" x14ac:dyDescent="0.25">
      <c r="A5629" s="124" t="s">
        <v>7465</v>
      </c>
      <c r="B5629" s="124" t="s">
        <v>17644</v>
      </c>
      <c r="C5629" s="124" t="s">
        <v>9617</v>
      </c>
      <c r="D5629" s="125" t="s">
        <v>4782</v>
      </c>
    </row>
    <row r="5630" spans="1:4" ht="13.5" x14ac:dyDescent="0.25">
      <c r="A5630" s="124" t="s">
        <v>7466</v>
      </c>
      <c r="B5630" s="124" t="s">
        <v>17645</v>
      </c>
      <c r="C5630" s="124" t="s">
        <v>9617</v>
      </c>
      <c r="D5630" s="125" t="s">
        <v>3844</v>
      </c>
    </row>
    <row r="5631" spans="1:4" ht="13.5" x14ac:dyDescent="0.25">
      <c r="A5631" s="124" t="s">
        <v>7468</v>
      </c>
      <c r="B5631" s="124" t="s">
        <v>17646</v>
      </c>
      <c r="C5631" s="124" t="s">
        <v>9617</v>
      </c>
      <c r="D5631" s="125" t="s">
        <v>17647</v>
      </c>
    </row>
    <row r="5632" spans="1:4" ht="13.5" x14ac:dyDescent="0.25">
      <c r="A5632" s="124" t="s">
        <v>7469</v>
      </c>
      <c r="B5632" s="124" t="s">
        <v>17648</v>
      </c>
      <c r="C5632" s="124" t="s">
        <v>9617</v>
      </c>
      <c r="D5632" s="125" t="s">
        <v>8454</v>
      </c>
    </row>
    <row r="5633" spans="1:4" ht="13.5" x14ac:dyDescent="0.25">
      <c r="A5633" s="124" t="s">
        <v>7470</v>
      </c>
      <c r="B5633" s="124" t="s">
        <v>17649</v>
      </c>
      <c r="C5633" s="124" t="s">
        <v>9617</v>
      </c>
      <c r="D5633" s="125" t="s">
        <v>17650</v>
      </c>
    </row>
    <row r="5634" spans="1:4" ht="13.5" x14ac:dyDescent="0.25">
      <c r="A5634" s="124" t="s">
        <v>7472</v>
      </c>
      <c r="B5634" s="124" t="s">
        <v>17651</v>
      </c>
      <c r="C5634" s="124" t="s">
        <v>9617</v>
      </c>
      <c r="D5634" s="125" t="s">
        <v>16897</v>
      </c>
    </row>
    <row r="5635" spans="1:4" ht="13.5" x14ac:dyDescent="0.25">
      <c r="A5635" s="124" t="s">
        <v>7474</v>
      </c>
      <c r="B5635" s="124" t="s">
        <v>17652</v>
      </c>
      <c r="C5635" s="124" t="s">
        <v>9617</v>
      </c>
      <c r="D5635" s="125" t="s">
        <v>9029</v>
      </c>
    </row>
    <row r="5636" spans="1:4" ht="13.5" x14ac:dyDescent="0.25">
      <c r="A5636" s="124" t="s">
        <v>7475</v>
      </c>
      <c r="B5636" s="124" t="s">
        <v>17653</v>
      </c>
      <c r="C5636" s="124" t="s">
        <v>9617</v>
      </c>
      <c r="D5636" s="125" t="s">
        <v>17654</v>
      </c>
    </row>
    <row r="5637" spans="1:4" ht="13.5" x14ac:dyDescent="0.25">
      <c r="A5637" s="124" t="s">
        <v>7476</v>
      </c>
      <c r="B5637" s="124" t="s">
        <v>17655</v>
      </c>
      <c r="C5637" s="124" t="s">
        <v>9617</v>
      </c>
      <c r="D5637" s="125" t="s">
        <v>17656</v>
      </c>
    </row>
    <row r="5638" spans="1:4" ht="13.5" x14ac:dyDescent="0.25">
      <c r="A5638" s="124" t="s">
        <v>7477</v>
      </c>
      <c r="B5638" s="124" t="s">
        <v>17657</v>
      </c>
      <c r="C5638" s="124" t="s">
        <v>9617</v>
      </c>
      <c r="D5638" s="125" t="s">
        <v>5906</v>
      </c>
    </row>
    <row r="5639" spans="1:4" ht="13.5" x14ac:dyDescent="0.25">
      <c r="A5639" s="124" t="s">
        <v>7478</v>
      </c>
      <c r="B5639" s="124" t="s">
        <v>17658</v>
      </c>
      <c r="C5639" s="124" t="s">
        <v>9617</v>
      </c>
      <c r="D5639" s="125" t="s">
        <v>9611</v>
      </c>
    </row>
    <row r="5640" spans="1:4" ht="13.5" x14ac:dyDescent="0.25">
      <c r="A5640" s="124" t="s">
        <v>7480</v>
      </c>
      <c r="B5640" s="124" t="s">
        <v>17659</v>
      </c>
      <c r="C5640" s="124" t="s">
        <v>9617</v>
      </c>
      <c r="D5640" s="125" t="s">
        <v>3321</v>
      </c>
    </row>
    <row r="5641" spans="1:4" ht="13.5" x14ac:dyDescent="0.25">
      <c r="A5641" s="124" t="s">
        <v>7481</v>
      </c>
      <c r="B5641" s="124" t="s">
        <v>17660</v>
      </c>
      <c r="C5641" s="124" t="s">
        <v>9617</v>
      </c>
      <c r="D5641" s="125" t="s">
        <v>17661</v>
      </c>
    </row>
    <row r="5642" spans="1:4" ht="13.5" x14ac:dyDescent="0.25">
      <c r="A5642" s="124" t="s">
        <v>7482</v>
      </c>
      <c r="B5642" s="124" t="s">
        <v>17662</v>
      </c>
      <c r="C5642" s="124" t="s">
        <v>9617</v>
      </c>
      <c r="D5642" s="125" t="s">
        <v>17663</v>
      </c>
    </row>
    <row r="5643" spans="1:4" ht="13.5" x14ac:dyDescent="0.25">
      <c r="A5643" s="124" t="s">
        <v>7483</v>
      </c>
      <c r="B5643" s="124" t="s">
        <v>17664</v>
      </c>
      <c r="C5643" s="124" t="s">
        <v>9617</v>
      </c>
      <c r="D5643" s="125" t="s">
        <v>17665</v>
      </c>
    </row>
    <row r="5644" spans="1:4" ht="13.5" x14ac:dyDescent="0.25">
      <c r="A5644" s="124" t="s">
        <v>7484</v>
      </c>
      <c r="B5644" s="124" t="s">
        <v>17666</v>
      </c>
      <c r="C5644" s="124" t="s">
        <v>9617</v>
      </c>
      <c r="D5644" s="125" t="s">
        <v>17667</v>
      </c>
    </row>
    <row r="5645" spans="1:4" ht="13.5" x14ac:dyDescent="0.25">
      <c r="A5645" s="124" t="s">
        <v>7486</v>
      </c>
      <c r="B5645" s="124" t="s">
        <v>17668</v>
      </c>
      <c r="C5645" s="124" t="s">
        <v>9617</v>
      </c>
      <c r="D5645" s="125" t="s">
        <v>17669</v>
      </c>
    </row>
    <row r="5646" spans="1:4" ht="13.5" x14ac:dyDescent="0.25">
      <c r="A5646" s="124" t="s">
        <v>7487</v>
      </c>
      <c r="B5646" s="124" t="s">
        <v>17670</v>
      </c>
      <c r="C5646" s="124" t="s">
        <v>9617</v>
      </c>
      <c r="D5646" s="125" t="s">
        <v>7205</v>
      </c>
    </row>
    <row r="5647" spans="1:4" ht="13.5" x14ac:dyDescent="0.25">
      <c r="A5647" s="124" t="s">
        <v>7489</v>
      </c>
      <c r="B5647" s="124" t="s">
        <v>17671</v>
      </c>
      <c r="C5647" s="124" t="s">
        <v>9617</v>
      </c>
      <c r="D5647" s="125" t="s">
        <v>8788</v>
      </c>
    </row>
    <row r="5648" spans="1:4" ht="13.5" x14ac:dyDescent="0.25">
      <c r="A5648" s="124" t="s">
        <v>7490</v>
      </c>
      <c r="B5648" s="124" t="s">
        <v>17672</v>
      </c>
      <c r="C5648" s="124" t="s">
        <v>9617</v>
      </c>
      <c r="D5648" s="125" t="s">
        <v>17673</v>
      </c>
    </row>
    <row r="5649" spans="1:4" ht="13.5" x14ac:dyDescent="0.25">
      <c r="A5649" s="124" t="s">
        <v>7492</v>
      </c>
      <c r="B5649" s="124" t="s">
        <v>17674</v>
      </c>
      <c r="C5649" s="124" t="s">
        <v>9617</v>
      </c>
      <c r="D5649" s="125" t="s">
        <v>17675</v>
      </c>
    </row>
    <row r="5650" spans="1:4" ht="13.5" x14ac:dyDescent="0.25">
      <c r="A5650" s="124" t="s">
        <v>7493</v>
      </c>
      <c r="B5650" s="124" t="s">
        <v>17676</v>
      </c>
      <c r="C5650" s="124" t="s">
        <v>9617</v>
      </c>
      <c r="D5650" s="125" t="s">
        <v>17677</v>
      </c>
    </row>
    <row r="5651" spans="1:4" ht="13.5" x14ac:dyDescent="0.25">
      <c r="A5651" s="124" t="s">
        <v>7494</v>
      </c>
      <c r="B5651" s="124" t="s">
        <v>17678</v>
      </c>
      <c r="C5651" s="124" t="s">
        <v>9617</v>
      </c>
      <c r="D5651" s="125" t="s">
        <v>17679</v>
      </c>
    </row>
    <row r="5652" spans="1:4" ht="13.5" x14ac:dyDescent="0.25">
      <c r="A5652" s="124" t="s">
        <v>7495</v>
      </c>
      <c r="B5652" s="124" t="s">
        <v>17680</v>
      </c>
      <c r="C5652" s="124" t="s">
        <v>9617</v>
      </c>
      <c r="D5652" s="125" t="s">
        <v>17681</v>
      </c>
    </row>
    <row r="5653" spans="1:4" ht="13.5" x14ac:dyDescent="0.25">
      <c r="A5653" s="124" t="s">
        <v>7497</v>
      </c>
      <c r="B5653" s="124" t="s">
        <v>17682</v>
      </c>
      <c r="C5653" s="124" t="s">
        <v>9617</v>
      </c>
      <c r="D5653" s="125" t="s">
        <v>17683</v>
      </c>
    </row>
    <row r="5654" spans="1:4" ht="13.5" x14ac:dyDescent="0.25">
      <c r="A5654" s="124" t="s">
        <v>7498</v>
      </c>
      <c r="B5654" s="124" t="s">
        <v>17684</v>
      </c>
      <c r="C5654" s="124" t="s">
        <v>9617</v>
      </c>
      <c r="D5654" s="125" t="s">
        <v>17685</v>
      </c>
    </row>
    <row r="5655" spans="1:4" ht="13.5" x14ac:dyDescent="0.25">
      <c r="A5655" s="124" t="s">
        <v>7500</v>
      </c>
      <c r="B5655" s="124" t="s">
        <v>17686</v>
      </c>
      <c r="C5655" s="124" t="s">
        <v>9617</v>
      </c>
      <c r="D5655" s="125" t="s">
        <v>17687</v>
      </c>
    </row>
    <row r="5656" spans="1:4" ht="13.5" x14ac:dyDescent="0.25">
      <c r="A5656" s="124" t="s">
        <v>7501</v>
      </c>
      <c r="B5656" s="124" t="s">
        <v>17688</v>
      </c>
      <c r="C5656" s="124" t="s">
        <v>9617</v>
      </c>
      <c r="D5656" s="125" t="s">
        <v>9221</v>
      </c>
    </row>
    <row r="5657" spans="1:4" ht="13.5" x14ac:dyDescent="0.25">
      <c r="A5657" s="124" t="s">
        <v>7502</v>
      </c>
      <c r="B5657" s="124" t="s">
        <v>17689</v>
      </c>
      <c r="C5657" s="124" t="s">
        <v>9617</v>
      </c>
      <c r="D5657" s="125" t="s">
        <v>17690</v>
      </c>
    </row>
    <row r="5658" spans="1:4" ht="13.5" x14ac:dyDescent="0.25">
      <c r="A5658" s="124" t="s">
        <v>7503</v>
      </c>
      <c r="B5658" s="124" t="s">
        <v>17691</v>
      </c>
      <c r="C5658" s="124" t="s">
        <v>9617</v>
      </c>
      <c r="D5658" s="125" t="s">
        <v>17692</v>
      </c>
    </row>
    <row r="5659" spans="1:4" ht="13.5" x14ac:dyDescent="0.25">
      <c r="A5659" s="124" t="s">
        <v>7504</v>
      </c>
      <c r="B5659" s="124" t="s">
        <v>17693</v>
      </c>
      <c r="C5659" s="124" t="s">
        <v>9617</v>
      </c>
      <c r="D5659" s="125" t="s">
        <v>17694</v>
      </c>
    </row>
    <row r="5660" spans="1:4" ht="13.5" x14ac:dyDescent="0.25">
      <c r="A5660" s="124" t="s">
        <v>7505</v>
      </c>
      <c r="B5660" s="124" t="s">
        <v>17695</v>
      </c>
      <c r="C5660" s="124" t="s">
        <v>9617</v>
      </c>
      <c r="D5660" s="125" t="s">
        <v>9654</v>
      </c>
    </row>
    <row r="5661" spans="1:4" ht="13.5" x14ac:dyDescent="0.25">
      <c r="A5661" s="124" t="s">
        <v>7506</v>
      </c>
      <c r="B5661" s="124" t="s">
        <v>17696</v>
      </c>
      <c r="C5661" s="124" t="s">
        <v>9617</v>
      </c>
      <c r="D5661" s="125" t="s">
        <v>17697</v>
      </c>
    </row>
    <row r="5662" spans="1:4" ht="13.5" x14ac:dyDescent="0.25">
      <c r="A5662" s="124" t="s">
        <v>7507</v>
      </c>
      <c r="B5662" s="124" t="s">
        <v>17698</v>
      </c>
      <c r="C5662" s="124" t="s">
        <v>9617</v>
      </c>
      <c r="D5662" s="125" t="s">
        <v>17699</v>
      </c>
    </row>
    <row r="5663" spans="1:4" ht="13.5" x14ac:dyDescent="0.25">
      <c r="A5663" s="124" t="s">
        <v>7508</v>
      </c>
      <c r="B5663" s="124" t="s">
        <v>17700</v>
      </c>
      <c r="C5663" s="124" t="s">
        <v>9617</v>
      </c>
      <c r="D5663" s="125" t="s">
        <v>17701</v>
      </c>
    </row>
    <row r="5664" spans="1:4" ht="13.5" x14ac:dyDescent="0.25">
      <c r="A5664" s="124" t="s">
        <v>7509</v>
      </c>
      <c r="B5664" s="124" t="s">
        <v>17702</v>
      </c>
      <c r="C5664" s="124" t="s">
        <v>9617</v>
      </c>
      <c r="D5664" s="125" t="s">
        <v>17703</v>
      </c>
    </row>
    <row r="5665" spans="1:4" ht="13.5" x14ac:dyDescent="0.25">
      <c r="A5665" s="124" t="s">
        <v>7510</v>
      </c>
      <c r="B5665" s="124" t="s">
        <v>17704</v>
      </c>
      <c r="C5665" s="124" t="s">
        <v>9617</v>
      </c>
      <c r="D5665" s="125" t="s">
        <v>17705</v>
      </c>
    </row>
    <row r="5666" spans="1:4" ht="13.5" x14ac:dyDescent="0.25">
      <c r="A5666" s="124" t="s">
        <v>7511</v>
      </c>
      <c r="B5666" s="124" t="s">
        <v>17706</v>
      </c>
      <c r="C5666" s="124" t="s">
        <v>9617</v>
      </c>
      <c r="D5666" s="125" t="s">
        <v>17707</v>
      </c>
    </row>
    <row r="5667" spans="1:4" ht="13.5" x14ac:dyDescent="0.25">
      <c r="A5667" s="124" t="s">
        <v>7512</v>
      </c>
      <c r="B5667" s="124" t="s">
        <v>17708</v>
      </c>
      <c r="C5667" s="124" t="s">
        <v>9617</v>
      </c>
      <c r="D5667" s="125" t="s">
        <v>12654</v>
      </c>
    </row>
    <row r="5668" spans="1:4" ht="13.5" x14ac:dyDescent="0.25">
      <c r="A5668" s="124" t="s">
        <v>7513</v>
      </c>
      <c r="B5668" s="124" t="s">
        <v>17709</v>
      </c>
      <c r="C5668" s="124" t="s">
        <v>9617</v>
      </c>
      <c r="D5668" s="125" t="s">
        <v>17710</v>
      </c>
    </row>
    <row r="5669" spans="1:4" ht="13.5" x14ac:dyDescent="0.25">
      <c r="A5669" s="124" t="s">
        <v>7514</v>
      </c>
      <c r="B5669" s="124" t="s">
        <v>17711</v>
      </c>
      <c r="C5669" s="124" t="s">
        <v>9617</v>
      </c>
      <c r="D5669" s="125" t="s">
        <v>17712</v>
      </c>
    </row>
    <row r="5670" spans="1:4" ht="13.5" x14ac:dyDescent="0.25">
      <c r="A5670" s="124" t="s">
        <v>7515</v>
      </c>
      <c r="B5670" s="124" t="s">
        <v>17713</v>
      </c>
      <c r="C5670" s="124" t="s">
        <v>9617</v>
      </c>
      <c r="D5670" s="125" t="s">
        <v>17714</v>
      </c>
    </row>
    <row r="5671" spans="1:4" ht="13.5" x14ac:dyDescent="0.25">
      <c r="A5671" s="124" t="s">
        <v>7516</v>
      </c>
      <c r="B5671" s="124" t="s">
        <v>17715</v>
      </c>
      <c r="C5671" s="124" t="s">
        <v>9617</v>
      </c>
      <c r="D5671" s="125" t="s">
        <v>17716</v>
      </c>
    </row>
    <row r="5672" spans="1:4" ht="13.5" x14ac:dyDescent="0.25">
      <c r="A5672" s="124" t="s">
        <v>7517</v>
      </c>
      <c r="B5672" s="124" t="s">
        <v>17717</v>
      </c>
      <c r="C5672" s="124" t="s">
        <v>9617</v>
      </c>
      <c r="D5672" s="125" t="s">
        <v>7518</v>
      </c>
    </row>
    <row r="5673" spans="1:4" ht="13.5" x14ac:dyDescent="0.25">
      <c r="A5673" s="124" t="s">
        <v>7519</v>
      </c>
      <c r="B5673" s="124" t="s">
        <v>17718</v>
      </c>
      <c r="C5673" s="124" t="s">
        <v>9617</v>
      </c>
      <c r="D5673" s="125" t="s">
        <v>17719</v>
      </c>
    </row>
    <row r="5674" spans="1:4" ht="13.5" x14ac:dyDescent="0.25">
      <c r="A5674" s="124" t="s">
        <v>7520</v>
      </c>
      <c r="B5674" s="124" t="s">
        <v>17720</v>
      </c>
      <c r="C5674" s="124" t="s">
        <v>9617</v>
      </c>
      <c r="D5674" s="125" t="s">
        <v>12822</v>
      </c>
    </row>
    <row r="5675" spans="1:4" ht="13.5" x14ac:dyDescent="0.25">
      <c r="A5675" s="124" t="s">
        <v>7521</v>
      </c>
      <c r="B5675" s="124" t="s">
        <v>17721</v>
      </c>
      <c r="C5675" s="124" t="s">
        <v>9617</v>
      </c>
      <c r="D5675" s="125" t="s">
        <v>17722</v>
      </c>
    </row>
    <row r="5676" spans="1:4" ht="13.5" x14ac:dyDescent="0.25">
      <c r="A5676" s="124" t="s">
        <v>7522</v>
      </c>
      <c r="B5676" s="124" t="s">
        <v>17723</v>
      </c>
      <c r="C5676" s="124" t="s">
        <v>9617</v>
      </c>
      <c r="D5676" s="125" t="s">
        <v>17724</v>
      </c>
    </row>
    <row r="5677" spans="1:4" ht="13.5" x14ac:dyDescent="0.25">
      <c r="A5677" s="124" t="s">
        <v>7523</v>
      </c>
      <c r="B5677" s="124" t="s">
        <v>17725</v>
      </c>
      <c r="C5677" s="124" t="s">
        <v>9617</v>
      </c>
      <c r="D5677" s="125" t="s">
        <v>1935</v>
      </c>
    </row>
    <row r="5678" spans="1:4" ht="13.5" x14ac:dyDescent="0.25">
      <c r="A5678" s="124" t="s">
        <v>7524</v>
      </c>
      <c r="B5678" s="124" t="s">
        <v>17726</v>
      </c>
      <c r="C5678" s="124" t="s">
        <v>9617</v>
      </c>
      <c r="D5678" s="125" t="s">
        <v>17727</v>
      </c>
    </row>
    <row r="5679" spans="1:4" ht="13.5" x14ac:dyDescent="0.25">
      <c r="A5679" s="124" t="s">
        <v>7526</v>
      </c>
      <c r="B5679" s="124" t="s">
        <v>17728</v>
      </c>
      <c r="C5679" s="124" t="s">
        <v>9617</v>
      </c>
      <c r="D5679" s="125" t="s">
        <v>17729</v>
      </c>
    </row>
    <row r="5680" spans="1:4" ht="13.5" x14ac:dyDescent="0.25">
      <c r="A5680" s="124" t="s">
        <v>7527</v>
      </c>
      <c r="B5680" s="124" t="s">
        <v>17730</v>
      </c>
      <c r="C5680" s="124" t="s">
        <v>9617</v>
      </c>
      <c r="D5680" s="125" t="s">
        <v>17731</v>
      </c>
    </row>
    <row r="5681" spans="1:4" ht="13.5" x14ac:dyDescent="0.25">
      <c r="A5681" s="124" t="s">
        <v>7528</v>
      </c>
      <c r="B5681" s="124" t="s">
        <v>17732</v>
      </c>
      <c r="C5681" s="124" t="s">
        <v>9617</v>
      </c>
      <c r="D5681" s="125" t="s">
        <v>13550</v>
      </c>
    </row>
    <row r="5682" spans="1:4" ht="13.5" x14ac:dyDescent="0.25">
      <c r="A5682" s="124" t="s">
        <v>7530</v>
      </c>
      <c r="B5682" s="124" t="s">
        <v>17733</v>
      </c>
      <c r="C5682" s="124" t="s">
        <v>9617</v>
      </c>
      <c r="D5682" s="125" t="s">
        <v>400</v>
      </c>
    </row>
    <row r="5683" spans="1:4" ht="13.5" x14ac:dyDescent="0.25">
      <c r="A5683" s="124" t="s">
        <v>7532</v>
      </c>
      <c r="B5683" s="124" t="s">
        <v>17734</v>
      </c>
      <c r="C5683" s="124" t="s">
        <v>9617</v>
      </c>
      <c r="D5683" s="125" t="s">
        <v>8930</v>
      </c>
    </row>
    <row r="5684" spans="1:4" ht="13.5" x14ac:dyDescent="0.25">
      <c r="A5684" s="124" t="s">
        <v>7533</v>
      </c>
      <c r="B5684" s="124" t="s">
        <v>17735</v>
      </c>
      <c r="C5684" s="124" t="s">
        <v>9617</v>
      </c>
      <c r="D5684" s="125" t="s">
        <v>1483</v>
      </c>
    </row>
    <row r="5685" spans="1:4" ht="13.5" x14ac:dyDescent="0.25">
      <c r="A5685" s="124" t="s">
        <v>7534</v>
      </c>
      <c r="B5685" s="124" t="s">
        <v>17736</v>
      </c>
      <c r="C5685" s="124" t="s">
        <v>9617</v>
      </c>
      <c r="D5685" s="125" t="s">
        <v>3032</v>
      </c>
    </row>
    <row r="5686" spans="1:4" ht="13.5" x14ac:dyDescent="0.25">
      <c r="A5686" s="124" t="s">
        <v>7535</v>
      </c>
      <c r="B5686" s="124" t="s">
        <v>17737</v>
      </c>
      <c r="C5686" s="124" t="s">
        <v>9617</v>
      </c>
      <c r="D5686" s="125" t="s">
        <v>17738</v>
      </c>
    </row>
    <row r="5687" spans="1:4" ht="13.5" x14ac:dyDescent="0.25">
      <c r="A5687" s="124" t="s">
        <v>7536</v>
      </c>
      <c r="B5687" s="124" t="s">
        <v>17739</v>
      </c>
      <c r="C5687" s="124" t="s">
        <v>9617</v>
      </c>
      <c r="D5687" s="125" t="s">
        <v>17740</v>
      </c>
    </row>
    <row r="5688" spans="1:4" ht="13.5" x14ac:dyDescent="0.25">
      <c r="A5688" s="124" t="s">
        <v>7537</v>
      </c>
      <c r="B5688" s="124" t="s">
        <v>17741</v>
      </c>
      <c r="C5688" s="124" t="s">
        <v>9617</v>
      </c>
      <c r="D5688" s="125" t="s">
        <v>17742</v>
      </c>
    </row>
    <row r="5689" spans="1:4" ht="13.5" x14ac:dyDescent="0.25">
      <c r="A5689" s="124" t="s">
        <v>7538</v>
      </c>
      <c r="B5689" s="124" t="s">
        <v>17743</v>
      </c>
      <c r="C5689" s="124" t="s">
        <v>9617</v>
      </c>
      <c r="D5689" s="125" t="s">
        <v>17744</v>
      </c>
    </row>
    <row r="5690" spans="1:4" ht="13.5" x14ac:dyDescent="0.25">
      <c r="A5690" s="124" t="s">
        <v>7539</v>
      </c>
      <c r="B5690" s="124" t="s">
        <v>17745</v>
      </c>
      <c r="C5690" s="124" t="s">
        <v>9617</v>
      </c>
      <c r="D5690" s="125" t="s">
        <v>10057</v>
      </c>
    </row>
    <row r="5691" spans="1:4" ht="13.5" x14ac:dyDescent="0.25">
      <c r="A5691" s="124" t="s">
        <v>7541</v>
      </c>
      <c r="B5691" s="124" t="s">
        <v>17746</v>
      </c>
      <c r="C5691" s="124" t="s">
        <v>9617</v>
      </c>
      <c r="D5691" s="125" t="s">
        <v>8665</v>
      </c>
    </row>
    <row r="5692" spans="1:4" ht="13.5" x14ac:dyDescent="0.25">
      <c r="A5692" s="124" t="s">
        <v>7543</v>
      </c>
      <c r="B5692" s="124" t="s">
        <v>17747</v>
      </c>
      <c r="C5692" s="124" t="s">
        <v>9617</v>
      </c>
      <c r="D5692" s="125" t="s">
        <v>12457</v>
      </c>
    </row>
    <row r="5693" spans="1:4" ht="13.5" x14ac:dyDescent="0.25">
      <c r="A5693" s="124" t="s">
        <v>7545</v>
      </c>
      <c r="B5693" s="124" t="s">
        <v>17748</v>
      </c>
      <c r="C5693" s="124" t="s">
        <v>9617</v>
      </c>
      <c r="D5693" s="125" t="s">
        <v>17749</v>
      </c>
    </row>
    <row r="5694" spans="1:4" ht="13.5" x14ac:dyDescent="0.25">
      <c r="A5694" s="124" t="s">
        <v>7546</v>
      </c>
      <c r="B5694" s="124" t="s">
        <v>17750</v>
      </c>
      <c r="C5694" s="124" t="s">
        <v>9617</v>
      </c>
      <c r="D5694" s="125" t="s">
        <v>16060</v>
      </c>
    </row>
    <row r="5695" spans="1:4" ht="13.5" x14ac:dyDescent="0.25">
      <c r="A5695" s="124" t="s">
        <v>7547</v>
      </c>
      <c r="B5695" s="124" t="s">
        <v>17751</v>
      </c>
      <c r="C5695" s="124" t="s">
        <v>9617</v>
      </c>
      <c r="D5695" s="125" t="s">
        <v>12471</v>
      </c>
    </row>
    <row r="5696" spans="1:4" ht="13.5" x14ac:dyDescent="0.25">
      <c r="A5696" s="124" t="s">
        <v>7549</v>
      </c>
      <c r="B5696" s="124" t="s">
        <v>17752</v>
      </c>
      <c r="C5696" s="124" t="s">
        <v>9617</v>
      </c>
      <c r="D5696" s="125" t="s">
        <v>17753</v>
      </c>
    </row>
    <row r="5697" spans="1:4" ht="13.5" x14ac:dyDescent="0.25">
      <c r="A5697" s="124" t="s">
        <v>7550</v>
      </c>
      <c r="B5697" s="124" t="s">
        <v>17754</v>
      </c>
      <c r="C5697" s="124" t="s">
        <v>9617</v>
      </c>
      <c r="D5697" s="125" t="s">
        <v>15352</v>
      </c>
    </row>
    <row r="5698" spans="1:4" ht="13.5" x14ac:dyDescent="0.25">
      <c r="A5698" s="124" t="s">
        <v>7551</v>
      </c>
      <c r="B5698" s="124" t="s">
        <v>17755</v>
      </c>
      <c r="C5698" s="124" t="s">
        <v>9617</v>
      </c>
      <c r="D5698" s="125" t="s">
        <v>17756</v>
      </c>
    </row>
    <row r="5699" spans="1:4" ht="13.5" x14ac:dyDescent="0.25">
      <c r="A5699" s="124" t="s">
        <v>7552</v>
      </c>
      <c r="B5699" s="124" t="s">
        <v>17757</v>
      </c>
      <c r="C5699" s="124" t="s">
        <v>9617</v>
      </c>
      <c r="D5699" s="125" t="s">
        <v>12592</v>
      </c>
    </row>
    <row r="5700" spans="1:4" ht="13.5" x14ac:dyDescent="0.25">
      <c r="A5700" s="124" t="s">
        <v>7554</v>
      </c>
      <c r="B5700" s="124" t="s">
        <v>17758</v>
      </c>
      <c r="C5700" s="124" t="s">
        <v>9617</v>
      </c>
      <c r="D5700" s="125" t="s">
        <v>17759</v>
      </c>
    </row>
    <row r="5701" spans="1:4" ht="13.5" x14ac:dyDescent="0.25">
      <c r="A5701" s="124" t="s">
        <v>7556</v>
      </c>
      <c r="B5701" s="124" t="s">
        <v>17760</v>
      </c>
      <c r="C5701" s="124" t="s">
        <v>9617</v>
      </c>
      <c r="D5701" s="125" t="s">
        <v>17761</v>
      </c>
    </row>
    <row r="5702" spans="1:4" ht="13.5" x14ac:dyDescent="0.25">
      <c r="A5702" s="124" t="s">
        <v>7557</v>
      </c>
      <c r="B5702" s="124" t="s">
        <v>17762</v>
      </c>
      <c r="C5702" s="124" t="s">
        <v>9617</v>
      </c>
      <c r="D5702" s="125" t="s">
        <v>17763</v>
      </c>
    </row>
    <row r="5703" spans="1:4" ht="13.5" x14ac:dyDescent="0.25">
      <c r="A5703" s="124" t="s">
        <v>7558</v>
      </c>
      <c r="B5703" s="124" t="s">
        <v>17764</v>
      </c>
      <c r="C5703" s="124" t="s">
        <v>9617</v>
      </c>
      <c r="D5703" s="125" t="s">
        <v>17765</v>
      </c>
    </row>
    <row r="5704" spans="1:4" ht="13.5" x14ac:dyDescent="0.25">
      <c r="A5704" s="124" t="s">
        <v>7559</v>
      </c>
      <c r="B5704" s="124" t="s">
        <v>17766</v>
      </c>
      <c r="C5704" s="124" t="s">
        <v>9617</v>
      </c>
      <c r="D5704" s="125" t="s">
        <v>17767</v>
      </c>
    </row>
    <row r="5705" spans="1:4" ht="13.5" x14ac:dyDescent="0.25">
      <c r="A5705" s="124" t="s">
        <v>7560</v>
      </c>
      <c r="B5705" s="124" t="s">
        <v>17768</v>
      </c>
      <c r="C5705" s="124" t="s">
        <v>9617</v>
      </c>
      <c r="D5705" s="125" t="s">
        <v>17769</v>
      </c>
    </row>
    <row r="5706" spans="1:4" ht="13.5" x14ac:dyDescent="0.25">
      <c r="A5706" s="124" t="s">
        <v>7561</v>
      </c>
      <c r="B5706" s="124" t="s">
        <v>17770</v>
      </c>
      <c r="C5706" s="124" t="s">
        <v>9617</v>
      </c>
      <c r="D5706" s="125" t="s">
        <v>14629</v>
      </c>
    </row>
    <row r="5707" spans="1:4" ht="13.5" x14ac:dyDescent="0.25">
      <c r="A5707" s="124" t="s">
        <v>7562</v>
      </c>
      <c r="B5707" s="124" t="s">
        <v>17771</v>
      </c>
      <c r="C5707" s="124" t="s">
        <v>9617</v>
      </c>
      <c r="D5707" s="125" t="s">
        <v>3724</v>
      </c>
    </row>
    <row r="5708" spans="1:4" ht="13.5" x14ac:dyDescent="0.25">
      <c r="A5708" s="124" t="s">
        <v>7563</v>
      </c>
      <c r="B5708" s="124" t="s">
        <v>17772</v>
      </c>
      <c r="C5708" s="124" t="s">
        <v>9617</v>
      </c>
      <c r="D5708" s="125" t="s">
        <v>8629</v>
      </c>
    </row>
    <row r="5709" spans="1:4" ht="13.5" x14ac:dyDescent="0.25">
      <c r="A5709" s="124" t="s">
        <v>7564</v>
      </c>
      <c r="B5709" s="124" t="s">
        <v>17773</v>
      </c>
      <c r="C5709" s="124" t="s">
        <v>9617</v>
      </c>
      <c r="D5709" s="125" t="s">
        <v>13419</v>
      </c>
    </row>
    <row r="5710" spans="1:4" ht="13.5" x14ac:dyDescent="0.25">
      <c r="A5710" s="124" t="s">
        <v>7566</v>
      </c>
      <c r="B5710" s="124" t="s">
        <v>17774</v>
      </c>
      <c r="C5710" s="124" t="s">
        <v>9617</v>
      </c>
      <c r="D5710" s="125" t="s">
        <v>3261</v>
      </c>
    </row>
    <row r="5711" spans="1:4" ht="13.5" x14ac:dyDescent="0.25">
      <c r="A5711" s="124" t="s">
        <v>7568</v>
      </c>
      <c r="B5711" s="124" t="s">
        <v>17775</v>
      </c>
      <c r="C5711" s="124" t="s">
        <v>9617</v>
      </c>
      <c r="D5711" s="125" t="s">
        <v>9097</v>
      </c>
    </row>
    <row r="5712" spans="1:4" ht="13.5" x14ac:dyDescent="0.25">
      <c r="A5712" s="124" t="s">
        <v>7569</v>
      </c>
      <c r="B5712" s="124" t="s">
        <v>17776</v>
      </c>
      <c r="C5712" s="124" t="s">
        <v>9617</v>
      </c>
      <c r="D5712" s="125" t="s">
        <v>17777</v>
      </c>
    </row>
    <row r="5713" spans="1:4" ht="13.5" x14ac:dyDescent="0.25">
      <c r="A5713" s="124" t="s">
        <v>7570</v>
      </c>
      <c r="B5713" s="124" t="s">
        <v>17778</v>
      </c>
      <c r="C5713" s="124" t="s">
        <v>9617</v>
      </c>
      <c r="D5713" s="125" t="s">
        <v>17779</v>
      </c>
    </row>
    <row r="5714" spans="1:4" ht="13.5" x14ac:dyDescent="0.25">
      <c r="A5714" s="124" t="s">
        <v>7572</v>
      </c>
      <c r="B5714" s="124" t="s">
        <v>17780</v>
      </c>
      <c r="C5714" s="124" t="s">
        <v>9617</v>
      </c>
      <c r="D5714" s="125" t="s">
        <v>7416</v>
      </c>
    </row>
    <row r="5715" spans="1:4" ht="13.5" x14ac:dyDescent="0.25">
      <c r="A5715" s="124" t="s">
        <v>7573</v>
      </c>
      <c r="B5715" s="124" t="s">
        <v>17781</v>
      </c>
      <c r="C5715" s="124" t="s">
        <v>9617</v>
      </c>
      <c r="D5715" s="125" t="s">
        <v>9046</v>
      </c>
    </row>
    <row r="5716" spans="1:4" ht="13.5" x14ac:dyDescent="0.25">
      <c r="A5716" s="124" t="s">
        <v>7575</v>
      </c>
      <c r="B5716" s="124" t="s">
        <v>17782</v>
      </c>
      <c r="C5716" s="124" t="s">
        <v>9226</v>
      </c>
      <c r="D5716" s="125" t="s">
        <v>17783</v>
      </c>
    </row>
    <row r="5717" spans="1:4" ht="13.5" x14ac:dyDescent="0.25">
      <c r="A5717" s="124" t="s">
        <v>7576</v>
      </c>
      <c r="B5717" s="124" t="s">
        <v>17784</v>
      </c>
      <c r="C5717" s="124" t="s">
        <v>9226</v>
      </c>
      <c r="D5717" s="125" t="s">
        <v>17785</v>
      </c>
    </row>
    <row r="5718" spans="1:4" ht="13.5" x14ac:dyDescent="0.25">
      <c r="A5718" s="124" t="s">
        <v>7577</v>
      </c>
      <c r="B5718" s="124" t="s">
        <v>17786</v>
      </c>
      <c r="C5718" s="124" t="s">
        <v>9226</v>
      </c>
      <c r="D5718" s="125" t="s">
        <v>780</v>
      </c>
    </row>
    <row r="5719" spans="1:4" ht="13.5" x14ac:dyDescent="0.25">
      <c r="A5719" s="124" t="s">
        <v>7579</v>
      </c>
      <c r="B5719" s="124" t="s">
        <v>17787</v>
      </c>
      <c r="C5719" s="124" t="s">
        <v>9226</v>
      </c>
      <c r="D5719" s="125" t="s">
        <v>5617</v>
      </c>
    </row>
    <row r="5720" spans="1:4" ht="13.5" x14ac:dyDescent="0.25">
      <c r="A5720" s="124" t="s">
        <v>7580</v>
      </c>
      <c r="B5720" s="124" t="s">
        <v>17788</v>
      </c>
      <c r="C5720" s="124" t="s">
        <v>9617</v>
      </c>
      <c r="D5720" s="125" t="s">
        <v>17789</v>
      </c>
    </row>
    <row r="5721" spans="1:4" ht="13.5" x14ac:dyDescent="0.25">
      <c r="A5721" s="124" t="s">
        <v>7581</v>
      </c>
      <c r="B5721" s="124" t="s">
        <v>17790</v>
      </c>
      <c r="C5721" s="124" t="s">
        <v>9617</v>
      </c>
      <c r="D5721" s="125" t="s">
        <v>17791</v>
      </c>
    </row>
    <row r="5722" spans="1:4" ht="13.5" x14ac:dyDescent="0.25">
      <c r="A5722" s="124" t="s">
        <v>7582</v>
      </c>
      <c r="B5722" s="124" t="s">
        <v>17792</v>
      </c>
      <c r="C5722" s="124" t="s">
        <v>9226</v>
      </c>
      <c r="D5722" s="125" t="s">
        <v>17793</v>
      </c>
    </row>
    <row r="5723" spans="1:4" ht="13.5" x14ac:dyDescent="0.25">
      <c r="A5723" s="124" t="s">
        <v>7583</v>
      </c>
      <c r="B5723" s="124" t="s">
        <v>17794</v>
      </c>
      <c r="C5723" s="124" t="s">
        <v>9617</v>
      </c>
      <c r="D5723" s="125" t="s">
        <v>17795</v>
      </c>
    </row>
    <row r="5724" spans="1:4" ht="13.5" x14ac:dyDescent="0.25">
      <c r="A5724" s="124" t="s">
        <v>7584</v>
      </c>
      <c r="B5724" s="124" t="s">
        <v>17796</v>
      </c>
      <c r="C5724" s="124" t="s">
        <v>9617</v>
      </c>
      <c r="D5724" s="125" t="s">
        <v>17797</v>
      </c>
    </row>
    <row r="5725" spans="1:4" ht="13.5" x14ac:dyDescent="0.25">
      <c r="A5725" s="124" t="s">
        <v>7586</v>
      </c>
      <c r="B5725" s="124" t="s">
        <v>17798</v>
      </c>
      <c r="C5725" s="124" t="s">
        <v>9617</v>
      </c>
      <c r="D5725" s="125" t="s">
        <v>4408</v>
      </c>
    </row>
    <row r="5726" spans="1:4" ht="13.5" x14ac:dyDescent="0.25">
      <c r="A5726" s="124" t="s">
        <v>7588</v>
      </c>
      <c r="B5726" s="124" t="s">
        <v>17799</v>
      </c>
      <c r="C5726" s="124" t="s">
        <v>9617</v>
      </c>
      <c r="D5726" s="125" t="s">
        <v>9025</v>
      </c>
    </row>
    <row r="5727" spans="1:4" ht="13.5" x14ac:dyDescent="0.25">
      <c r="A5727" s="124" t="s">
        <v>7589</v>
      </c>
      <c r="B5727" s="124" t="s">
        <v>17800</v>
      </c>
      <c r="C5727" s="124" t="s">
        <v>9226</v>
      </c>
      <c r="D5727" s="125" t="s">
        <v>8255</v>
      </c>
    </row>
    <row r="5728" spans="1:4" ht="13.5" x14ac:dyDescent="0.25">
      <c r="A5728" s="124" t="s">
        <v>7590</v>
      </c>
      <c r="B5728" s="124" t="s">
        <v>17801</v>
      </c>
      <c r="C5728" s="124" t="s">
        <v>9226</v>
      </c>
      <c r="D5728" s="125" t="s">
        <v>2560</v>
      </c>
    </row>
    <row r="5729" spans="1:4" ht="13.5" x14ac:dyDescent="0.25">
      <c r="A5729" s="124" t="s">
        <v>7592</v>
      </c>
      <c r="B5729" s="124" t="s">
        <v>17802</v>
      </c>
      <c r="C5729" s="124" t="s">
        <v>9617</v>
      </c>
      <c r="D5729" s="125" t="s">
        <v>17803</v>
      </c>
    </row>
    <row r="5730" spans="1:4" ht="13.5" x14ac:dyDescent="0.25">
      <c r="A5730" s="124" t="s">
        <v>7593</v>
      </c>
      <c r="B5730" s="124" t="s">
        <v>17804</v>
      </c>
      <c r="C5730" s="124" t="s">
        <v>9617</v>
      </c>
      <c r="D5730" s="125" t="s">
        <v>17805</v>
      </c>
    </row>
    <row r="5731" spans="1:4" ht="13.5" x14ac:dyDescent="0.25">
      <c r="A5731" s="124" t="s">
        <v>7594</v>
      </c>
      <c r="B5731" s="124" t="s">
        <v>17806</v>
      </c>
      <c r="C5731" s="124" t="s">
        <v>9226</v>
      </c>
      <c r="D5731" s="125" t="s">
        <v>17807</v>
      </c>
    </row>
    <row r="5732" spans="1:4" ht="13.5" x14ac:dyDescent="0.25">
      <c r="A5732" s="124" t="s">
        <v>7595</v>
      </c>
      <c r="B5732" s="124" t="s">
        <v>17808</v>
      </c>
      <c r="C5732" s="124" t="s">
        <v>9617</v>
      </c>
      <c r="D5732" s="125" t="s">
        <v>1338</v>
      </c>
    </row>
    <row r="5733" spans="1:4" ht="13.5" x14ac:dyDescent="0.25">
      <c r="A5733" s="124" t="s">
        <v>7596</v>
      </c>
      <c r="B5733" s="124" t="s">
        <v>17809</v>
      </c>
      <c r="C5733" s="124" t="s">
        <v>9617</v>
      </c>
      <c r="D5733" s="125" t="s">
        <v>17810</v>
      </c>
    </row>
    <row r="5734" spans="1:4" ht="13.5" x14ac:dyDescent="0.25">
      <c r="A5734" s="124" t="s">
        <v>7597</v>
      </c>
      <c r="B5734" s="124" t="s">
        <v>17811</v>
      </c>
      <c r="C5734" s="124" t="s">
        <v>9617</v>
      </c>
      <c r="D5734" s="125" t="s">
        <v>10400</v>
      </c>
    </row>
    <row r="5735" spans="1:4" ht="13.5" x14ac:dyDescent="0.25">
      <c r="A5735" s="124" t="s">
        <v>7599</v>
      </c>
      <c r="B5735" s="124" t="s">
        <v>17812</v>
      </c>
      <c r="C5735" s="124" t="s">
        <v>9226</v>
      </c>
      <c r="D5735" s="125" t="s">
        <v>6374</v>
      </c>
    </row>
    <row r="5736" spans="1:4" ht="13.5" x14ac:dyDescent="0.25">
      <c r="A5736" s="124" t="s">
        <v>7600</v>
      </c>
      <c r="B5736" s="124" t="s">
        <v>17813</v>
      </c>
      <c r="C5736" s="124" t="s">
        <v>9617</v>
      </c>
      <c r="D5736" s="125" t="s">
        <v>17814</v>
      </c>
    </row>
    <row r="5737" spans="1:4" ht="13.5" x14ac:dyDescent="0.25">
      <c r="A5737" s="124" t="s">
        <v>7601</v>
      </c>
      <c r="B5737" s="124" t="s">
        <v>17815</v>
      </c>
      <c r="C5737" s="124" t="s">
        <v>9617</v>
      </c>
      <c r="D5737" s="125" t="s">
        <v>8476</v>
      </c>
    </row>
    <row r="5738" spans="1:4" ht="13.5" x14ac:dyDescent="0.25">
      <c r="A5738" s="124" t="s">
        <v>7602</v>
      </c>
      <c r="B5738" s="124" t="s">
        <v>17816</v>
      </c>
      <c r="C5738" s="124" t="s">
        <v>9617</v>
      </c>
      <c r="D5738" s="125" t="s">
        <v>17817</v>
      </c>
    </row>
    <row r="5739" spans="1:4" ht="13.5" x14ac:dyDescent="0.25">
      <c r="A5739" s="124" t="s">
        <v>7603</v>
      </c>
      <c r="B5739" s="124" t="s">
        <v>17818</v>
      </c>
      <c r="C5739" s="124" t="s">
        <v>9617</v>
      </c>
      <c r="D5739" s="125" t="s">
        <v>917</v>
      </c>
    </row>
    <row r="5740" spans="1:4" ht="13.5" x14ac:dyDescent="0.25">
      <c r="A5740" s="124" t="s">
        <v>7604</v>
      </c>
      <c r="B5740" s="124" t="s">
        <v>17819</v>
      </c>
      <c r="C5740" s="124" t="s">
        <v>9617</v>
      </c>
      <c r="D5740" s="125" t="s">
        <v>17820</v>
      </c>
    </row>
    <row r="5741" spans="1:4" ht="13.5" x14ac:dyDescent="0.25">
      <c r="A5741" s="124" t="s">
        <v>7605</v>
      </c>
      <c r="B5741" s="124" t="s">
        <v>17821</v>
      </c>
      <c r="C5741" s="124" t="s">
        <v>9617</v>
      </c>
      <c r="D5741" s="125" t="s">
        <v>17822</v>
      </c>
    </row>
    <row r="5742" spans="1:4" ht="13.5" x14ac:dyDescent="0.25">
      <c r="A5742" s="124" t="s">
        <v>7606</v>
      </c>
      <c r="B5742" s="124" t="s">
        <v>17823</v>
      </c>
      <c r="C5742" s="124" t="s">
        <v>9617</v>
      </c>
      <c r="D5742" s="125" t="s">
        <v>12796</v>
      </c>
    </row>
    <row r="5743" spans="1:4" ht="13.5" x14ac:dyDescent="0.25">
      <c r="A5743" s="124" t="s">
        <v>7607</v>
      </c>
      <c r="B5743" s="124" t="s">
        <v>17824</v>
      </c>
      <c r="C5743" s="124" t="s">
        <v>9617</v>
      </c>
      <c r="D5743" s="125" t="s">
        <v>288</v>
      </c>
    </row>
    <row r="5744" spans="1:4" ht="13.5" x14ac:dyDescent="0.25">
      <c r="A5744" s="124" t="s">
        <v>7609</v>
      </c>
      <c r="B5744" s="124" t="s">
        <v>17825</v>
      </c>
      <c r="C5744" s="124" t="s">
        <v>9617</v>
      </c>
      <c r="D5744" s="125" t="s">
        <v>4484</v>
      </c>
    </row>
    <row r="5745" spans="1:4" ht="13.5" x14ac:dyDescent="0.25">
      <c r="A5745" s="124" t="s">
        <v>7610</v>
      </c>
      <c r="B5745" s="124" t="s">
        <v>17826</v>
      </c>
      <c r="C5745" s="124" t="s">
        <v>9617</v>
      </c>
      <c r="D5745" s="125" t="s">
        <v>8315</v>
      </c>
    </row>
    <row r="5746" spans="1:4" ht="13.5" x14ac:dyDescent="0.25">
      <c r="A5746" s="124" t="s">
        <v>7611</v>
      </c>
      <c r="B5746" s="124" t="s">
        <v>17827</v>
      </c>
      <c r="C5746" s="124" t="s">
        <v>9617</v>
      </c>
      <c r="D5746" s="125" t="s">
        <v>4895</v>
      </c>
    </row>
    <row r="5747" spans="1:4" ht="13.5" x14ac:dyDescent="0.25">
      <c r="A5747" s="124" t="s">
        <v>7613</v>
      </c>
      <c r="B5747" s="124" t="s">
        <v>17828</v>
      </c>
      <c r="C5747" s="124" t="s">
        <v>9617</v>
      </c>
      <c r="D5747" s="125" t="s">
        <v>8940</v>
      </c>
    </row>
    <row r="5748" spans="1:4" ht="13.5" x14ac:dyDescent="0.25">
      <c r="A5748" s="124" t="s">
        <v>7615</v>
      </c>
      <c r="B5748" s="124" t="s">
        <v>17829</v>
      </c>
      <c r="C5748" s="124" t="s">
        <v>9617</v>
      </c>
      <c r="D5748" s="125" t="s">
        <v>357</v>
      </c>
    </row>
    <row r="5749" spans="1:4" ht="13.5" x14ac:dyDescent="0.25">
      <c r="A5749" s="124" t="s">
        <v>7616</v>
      </c>
      <c r="B5749" s="124" t="s">
        <v>17830</v>
      </c>
      <c r="C5749" s="124" t="s">
        <v>9617</v>
      </c>
      <c r="D5749" s="125" t="s">
        <v>1305</v>
      </c>
    </row>
    <row r="5750" spans="1:4" ht="13.5" x14ac:dyDescent="0.25">
      <c r="A5750" s="124" t="s">
        <v>7617</v>
      </c>
      <c r="B5750" s="124" t="s">
        <v>17831</v>
      </c>
      <c r="C5750" s="124" t="s">
        <v>11142</v>
      </c>
      <c r="D5750" s="125" t="s">
        <v>17832</v>
      </c>
    </row>
    <row r="5751" spans="1:4" ht="13.5" x14ac:dyDescent="0.25">
      <c r="A5751" s="124" t="s">
        <v>7618</v>
      </c>
      <c r="B5751" s="124" t="s">
        <v>17833</v>
      </c>
      <c r="C5751" s="124" t="s">
        <v>11142</v>
      </c>
      <c r="D5751" s="125" t="s">
        <v>17834</v>
      </c>
    </row>
    <row r="5752" spans="1:4" ht="13.5" x14ac:dyDescent="0.25">
      <c r="A5752" s="124" t="s">
        <v>7619</v>
      </c>
      <c r="B5752" s="124" t="s">
        <v>17835</v>
      </c>
      <c r="C5752" s="124" t="s">
        <v>11142</v>
      </c>
      <c r="D5752" s="125" t="s">
        <v>17836</v>
      </c>
    </row>
    <row r="5753" spans="1:4" ht="13.5" x14ac:dyDescent="0.25">
      <c r="A5753" s="124" t="s">
        <v>7620</v>
      </c>
      <c r="B5753" s="124" t="s">
        <v>17837</v>
      </c>
      <c r="C5753" s="124" t="s">
        <v>11142</v>
      </c>
      <c r="D5753" s="125" t="s">
        <v>17838</v>
      </c>
    </row>
    <row r="5754" spans="1:4" ht="13.5" x14ac:dyDescent="0.25">
      <c r="A5754" s="124" t="s">
        <v>7621</v>
      </c>
      <c r="B5754" s="124" t="s">
        <v>17839</v>
      </c>
      <c r="C5754" s="124" t="s">
        <v>11142</v>
      </c>
      <c r="D5754" s="125" t="s">
        <v>17840</v>
      </c>
    </row>
    <row r="5755" spans="1:4" ht="13.5" x14ac:dyDescent="0.25">
      <c r="A5755" s="124" t="s">
        <v>7622</v>
      </c>
      <c r="B5755" s="124" t="s">
        <v>17841</v>
      </c>
      <c r="C5755" s="124" t="s">
        <v>11142</v>
      </c>
      <c r="D5755" s="125" t="s">
        <v>17842</v>
      </c>
    </row>
    <row r="5756" spans="1:4" ht="13.5" x14ac:dyDescent="0.25">
      <c r="A5756" s="124" t="s">
        <v>7623</v>
      </c>
      <c r="B5756" s="124" t="s">
        <v>17843</v>
      </c>
      <c r="C5756" s="124" t="s">
        <v>11142</v>
      </c>
      <c r="D5756" s="125" t="s">
        <v>17844</v>
      </c>
    </row>
    <row r="5757" spans="1:4" ht="13.5" x14ac:dyDescent="0.25">
      <c r="A5757" s="124" t="s">
        <v>7624</v>
      </c>
      <c r="B5757" s="124" t="s">
        <v>17845</v>
      </c>
      <c r="C5757" s="124" t="s">
        <v>11142</v>
      </c>
      <c r="D5757" s="125" t="s">
        <v>17846</v>
      </c>
    </row>
    <row r="5758" spans="1:4" ht="13.5" x14ac:dyDescent="0.25">
      <c r="A5758" s="124" t="s">
        <v>7625</v>
      </c>
      <c r="B5758" s="124" t="s">
        <v>17847</v>
      </c>
      <c r="C5758" s="124" t="s">
        <v>11142</v>
      </c>
      <c r="D5758" s="125" t="s">
        <v>17848</v>
      </c>
    </row>
    <row r="5759" spans="1:4" ht="13.5" x14ac:dyDescent="0.25">
      <c r="A5759" s="124" t="s">
        <v>7626</v>
      </c>
      <c r="B5759" s="124" t="s">
        <v>17849</v>
      </c>
      <c r="C5759" s="124" t="s">
        <v>11142</v>
      </c>
      <c r="D5759" s="125" t="s">
        <v>17850</v>
      </c>
    </row>
    <row r="5760" spans="1:4" ht="13.5" x14ac:dyDescent="0.25">
      <c r="A5760" s="124" t="s">
        <v>7627</v>
      </c>
      <c r="B5760" s="124" t="s">
        <v>17851</v>
      </c>
      <c r="C5760" s="124" t="s">
        <v>11142</v>
      </c>
      <c r="D5760" s="125" t="s">
        <v>17852</v>
      </c>
    </row>
    <row r="5761" spans="1:4" ht="13.5" x14ac:dyDescent="0.25">
      <c r="A5761" s="124" t="s">
        <v>7628</v>
      </c>
      <c r="B5761" s="124" t="s">
        <v>17853</v>
      </c>
      <c r="C5761" s="124" t="s">
        <v>11142</v>
      </c>
      <c r="D5761" s="125" t="s">
        <v>17854</v>
      </c>
    </row>
    <row r="5762" spans="1:4" ht="13.5" x14ac:dyDescent="0.25">
      <c r="A5762" s="124" t="s">
        <v>7629</v>
      </c>
      <c r="B5762" s="124" t="s">
        <v>17855</v>
      </c>
      <c r="C5762" s="124" t="s">
        <v>11142</v>
      </c>
      <c r="D5762" s="125" t="s">
        <v>17856</v>
      </c>
    </row>
    <row r="5763" spans="1:4" ht="13.5" x14ac:dyDescent="0.25">
      <c r="A5763" s="124" t="s">
        <v>7630</v>
      </c>
      <c r="B5763" s="124" t="s">
        <v>17857</v>
      </c>
      <c r="C5763" s="124" t="s">
        <v>11142</v>
      </c>
      <c r="D5763" s="125" t="s">
        <v>17858</v>
      </c>
    </row>
    <row r="5764" spans="1:4" ht="13.5" x14ac:dyDescent="0.25">
      <c r="A5764" s="124" t="s">
        <v>7631</v>
      </c>
      <c r="B5764" s="124" t="s">
        <v>17859</v>
      </c>
      <c r="C5764" s="124" t="s">
        <v>11142</v>
      </c>
      <c r="D5764" s="125" t="s">
        <v>17860</v>
      </c>
    </row>
    <row r="5765" spans="1:4" ht="13.5" x14ac:dyDescent="0.25">
      <c r="A5765" s="124" t="s">
        <v>7632</v>
      </c>
      <c r="B5765" s="124" t="s">
        <v>17861</v>
      </c>
      <c r="C5765" s="124" t="s">
        <v>11142</v>
      </c>
      <c r="D5765" s="125" t="s">
        <v>17862</v>
      </c>
    </row>
    <row r="5766" spans="1:4" ht="13.5" x14ac:dyDescent="0.25">
      <c r="A5766" s="124" t="s">
        <v>7633</v>
      </c>
      <c r="B5766" s="124" t="s">
        <v>17863</v>
      </c>
      <c r="C5766" s="124" t="s">
        <v>11142</v>
      </c>
      <c r="D5766" s="125" t="s">
        <v>17864</v>
      </c>
    </row>
    <row r="5767" spans="1:4" ht="13.5" x14ac:dyDescent="0.25">
      <c r="A5767" s="124" t="s">
        <v>7634</v>
      </c>
      <c r="B5767" s="124" t="s">
        <v>17865</v>
      </c>
      <c r="C5767" s="124" t="s">
        <v>11142</v>
      </c>
      <c r="D5767" s="125" t="s">
        <v>17866</v>
      </c>
    </row>
    <row r="5768" spans="1:4" ht="13.5" x14ac:dyDescent="0.25">
      <c r="A5768" s="124" t="s">
        <v>7635</v>
      </c>
      <c r="B5768" s="124" t="s">
        <v>17867</v>
      </c>
      <c r="C5768" s="124" t="s">
        <v>11142</v>
      </c>
      <c r="D5768" s="125" t="s">
        <v>17868</v>
      </c>
    </row>
    <row r="5769" spans="1:4" ht="13.5" x14ac:dyDescent="0.25">
      <c r="A5769" s="124" t="s">
        <v>7636</v>
      </c>
      <c r="B5769" s="124" t="s">
        <v>17869</v>
      </c>
      <c r="C5769" s="124" t="s">
        <v>11142</v>
      </c>
      <c r="D5769" s="125" t="s">
        <v>5356</v>
      </c>
    </row>
    <row r="5770" spans="1:4" ht="13.5" x14ac:dyDescent="0.25">
      <c r="A5770" s="124" t="s">
        <v>7637</v>
      </c>
      <c r="B5770" s="124" t="s">
        <v>17870</v>
      </c>
      <c r="C5770" s="124" t="s">
        <v>11142</v>
      </c>
      <c r="D5770" s="125" t="s">
        <v>17871</v>
      </c>
    </row>
    <row r="5771" spans="1:4" ht="13.5" x14ac:dyDescent="0.25">
      <c r="A5771" s="124" t="s">
        <v>7638</v>
      </c>
      <c r="B5771" s="124" t="s">
        <v>17872</v>
      </c>
      <c r="C5771" s="124" t="s">
        <v>11142</v>
      </c>
      <c r="D5771" s="125" t="s">
        <v>17873</v>
      </c>
    </row>
    <row r="5772" spans="1:4" ht="13.5" x14ac:dyDescent="0.25">
      <c r="A5772" s="124" t="s">
        <v>7639</v>
      </c>
      <c r="B5772" s="124" t="s">
        <v>17874</v>
      </c>
      <c r="C5772" s="124" t="s">
        <v>11142</v>
      </c>
      <c r="D5772" s="125" t="s">
        <v>17875</v>
      </c>
    </row>
    <row r="5773" spans="1:4" ht="13.5" x14ac:dyDescent="0.25">
      <c r="A5773" s="124" t="s">
        <v>7640</v>
      </c>
      <c r="B5773" s="124" t="s">
        <v>17876</v>
      </c>
      <c r="C5773" s="124" t="s">
        <v>11142</v>
      </c>
      <c r="D5773" s="125" t="s">
        <v>17877</v>
      </c>
    </row>
    <row r="5774" spans="1:4" ht="13.5" x14ac:dyDescent="0.25">
      <c r="A5774" s="124" t="s">
        <v>7641</v>
      </c>
      <c r="B5774" s="124" t="s">
        <v>17878</v>
      </c>
      <c r="C5774" s="124" t="s">
        <v>11142</v>
      </c>
      <c r="D5774" s="125" t="s">
        <v>17879</v>
      </c>
    </row>
    <row r="5775" spans="1:4" ht="13.5" x14ac:dyDescent="0.25">
      <c r="A5775" s="124" t="s">
        <v>7642</v>
      </c>
      <c r="B5775" s="124" t="s">
        <v>17880</v>
      </c>
      <c r="C5775" s="124" t="s">
        <v>11142</v>
      </c>
      <c r="D5775" s="125" t="s">
        <v>17881</v>
      </c>
    </row>
    <row r="5776" spans="1:4" ht="13.5" x14ac:dyDescent="0.25">
      <c r="A5776" s="124" t="s">
        <v>7643</v>
      </c>
      <c r="B5776" s="124" t="s">
        <v>17882</v>
      </c>
      <c r="C5776" s="124" t="s">
        <v>11142</v>
      </c>
      <c r="D5776" s="125" t="s">
        <v>17883</v>
      </c>
    </row>
    <row r="5777" spans="1:4" ht="13.5" x14ac:dyDescent="0.25">
      <c r="A5777" s="124" t="s">
        <v>7644</v>
      </c>
      <c r="B5777" s="124" t="s">
        <v>17884</v>
      </c>
      <c r="C5777" s="124" t="s">
        <v>11142</v>
      </c>
      <c r="D5777" s="125" t="s">
        <v>17885</v>
      </c>
    </row>
    <row r="5778" spans="1:4" ht="13.5" x14ac:dyDescent="0.25">
      <c r="A5778" s="124" t="s">
        <v>7645</v>
      </c>
      <c r="B5778" s="124" t="s">
        <v>17886</v>
      </c>
      <c r="C5778" s="124" t="s">
        <v>11142</v>
      </c>
      <c r="D5778" s="125" t="s">
        <v>17887</v>
      </c>
    </row>
    <row r="5779" spans="1:4" ht="13.5" x14ac:dyDescent="0.25">
      <c r="A5779" s="124" t="s">
        <v>7646</v>
      </c>
      <c r="B5779" s="124" t="s">
        <v>17888</v>
      </c>
      <c r="C5779" s="124" t="s">
        <v>11142</v>
      </c>
      <c r="D5779" s="125" t="s">
        <v>17889</v>
      </c>
    </row>
    <row r="5780" spans="1:4" ht="13.5" x14ac:dyDescent="0.25">
      <c r="A5780" s="124" t="s">
        <v>7647</v>
      </c>
      <c r="B5780" s="124" t="s">
        <v>17890</v>
      </c>
      <c r="C5780" s="124" t="s">
        <v>11142</v>
      </c>
      <c r="D5780" s="125" t="s">
        <v>17891</v>
      </c>
    </row>
    <row r="5781" spans="1:4" ht="13.5" x14ac:dyDescent="0.25">
      <c r="A5781" s="124" t="s">
        <v>7649</v>
      </c>
      <c r="B5781" s="124" t="s">
        <v>17892</v>
      </c>
      <c r="C5781" s="124" t="s">
        <v>11142</v>
      </c>
      <c r="D5781" s="125" t="s">
        <v>17893</v>
      </c>
    </row>
    <row r="5782" spans="1:4" ht="13.5" x14ac:dyDescent="0.25">
      <c r="A5782" s="124" t="s">
        <v>7650</v>
      </c>
      <c r="B5782" s="124" t="s">
        <v>17894</v>
      </c>
      <c r="C5782" s="124" t="s">
        <v>11142</v>
      </c>
      <c r="D5782" s="125" t="s">
        <v>17895</v>
      </c>
    </row>
    <row r="5783" spans="1:4" ht="13.5" x14ac:dyDescent="0.25">
      <c r="A5783" s="124" t="s">
        <v>7651</v>
      </c>
      <c r="B5783" s="124" t="s">
        <v>17896</v>
      </c>
      <c r="C5783" s="124" t="s">
        <v>11142</v>
      </c>
      <c r="D5783" s="125" t="s">
        <v>17897</v>
      </c>
    </row>
    <row r="5784" spans="1:4" ht="13.5" x14ac:dyDescent="0.25">
      <c r="A5784" s="124" t="s">
        <v>7652</v>
      </c>
      <c r="B5784" s="124" t="s">
        <v>17898</v>
      </c>
      <c r="C5784" s="124" t="s">
        <v>11142</v>
      </c>
      <c r="D5784" s="125" t="s">
        <v>17899</v>
      </c>
    </row>
    <row r="5785" spans="1:4" ht="13.5" x14ac:dyDescent="0.25">
      <c r="A5785" s="124" t="s">
        <v>7653</v>
      </c>
      <c r="B5785" s="124" t="s">
        <v>17900</v>
      </c>
      <c r="C5785" s="124" t="s">
        <v>11142</v>
      </c>
      <c r="D5785" s="125" t="s">
        <v>17901</v>
      </c>
    </row>
    <row r="5786" spans="1:4" ht="13.5" x14ac:dyDescent="0.25">
      <c r="A5786" s="124" t="s">
        <v>7654</v>
      </c>
      <c r="B5786" s="124" t="s">
        <v>17902</v>
      </c>
      <c r="C5786" s="124" t="s">
        <v>11142</v>
      </c>
      <c r="D5786" s="125" t="s">
        <v>17903</v>
      </c>
    </row>
    <row r="5787" spans="1:4" ht="13.5" x14ac:dyDescent="0.25">
      <c r="A5787" s="124" t="s">
        <v>7655</v>
      </c>
      <c r="B5787" s="124" t="s">
        <v>17904</v>
      </c>
      <c r="C5787" s="124" t="s">
        <v>11142</v>
      </c>
      <c r="D5787" s="125" t="s">
        <v>17905</v>
      </c>
    </row>
    <row r="5788" spans="1:4" ht="13.5" x14ac:dyDescent="0.25">
      <c r="A5788" s="124" t="s">
        <v>7656</v>
      </c>
      <c r="B5788" s="124" t="s">
        <v>17906</v>
      </c>
      <c r="C5788" s="124" t="s">
        <v>11142</v>
      </c>
      <c r="D5788" s="125" t="s">
        <v>17907</v>
      </c>
    </row>
    <row r="5789" spans="1:4" ht="13.5" x14ac:dyDescent="0.25">
      <c r="A5789" s="124" t="s">
        <v>7657</v>
      </c>
      <c r="B5789" s="124" t="s">
        <v>17908</v>
      </c>
      <c r="C5789" s="124" t="s">
        <v>11142</v>
      </c>
      <c r="D5789" s="125" t="s">
        <v>17909</v>
      </c>
    </row>
    <row r="5790" spans="1:4" ht="13.5" x14ac:dyDescent="0.25">
      <c r="A5790" s="124" t="s">
        <v>7658</v>
      </c>
      <c r="B5790" s="124" t="s">
        <v>17910</v>
      </c>
      <c r="C5790" s="124" t="s">
        <v>11142</v>
      </c>
      <c r="D5790" s="125" t="s">
        <v>17911</v>
      </c>
    </row>
    <row r="5791" spans="1:4" ht="13.5" x14ac:dyDescent="0.25">
      <c r="A5791" s="124" t="s">
        <v>7659</v>
      </c>
      <c r="B5791" s="124" t="s">
        <v>17912</v>
      </c>
      <c r="C5791" s="124" t="s">
        <v>11142</v>
      </c>
      <c r="D5791" s="125" t="s">
        <v>17913</v>
      </c>
    </row>
    <row r="5792" spans="1:4" ht="13.5" x14ac:dyDescent="0.25">
      <c r="A5792" s="124" t="s">
        <v>7660</v>
      </c>
      <c r="B5792" s="124" t="s">
        <v>17914</v>
      </c>
      <c r="C5792" s="124" t="s">
        <v>11142</v>
      </c>
      <c r="D5792" s="125" t="s">
        <v>17915</v>
      </c>
    </row>
    <row r="5793" spans="1:4" ht="13.5" x14ac:dyDescent="0.25">
      <c r="A5793" s="124" t="s">
        <v>7661</v>
      </c>
      <c r="B5793" s="124" t="s">
        <v>17916</v>
      </c>
      <c r="C5793" s="124" t="s">
        <v>11142</v>
      </c>
      <c r="D5793" s="125" t="s">
        <v>11861</v>
      </c>
    </row>
    <row r="5794" spans="1:4" ht="13.5" x14ac:dyDescent="0.25">
      <c r="A5794" s="124" t="s">
        <v>7662</v>
      </c>
      <c r="B5794" s="124" t="s">
        <v>17917</v>
      </c>
      <c r="C5794" s="124" t="s">
        <v>11142</v>
      </c>
      <c r="D5794" s="125" t="s">
        <v>13738</v>
      </c>
    </row>
    <row r="5795" spans="1:4" ht="13.5" x14ac:dyDescent="0.25">
      <c r="A5795" s="124" t="s">
        <v>7663</v>
      </c>
      <c r="B5795" s="124" t="s">
        <v>17918</v>
      </c>
      <c r="C5795" s="124" t="s">
        <v>11142</v>
      </c>
      <c r="D5795" s="125" t="s">
        <v>17919</v>
      </c>
    </row>
    <row r="5796" spans="1:4" ht="13.5" x14ac:dyDescent="0.25">
      <c r="A5796" s="124" t="s">
        <v>7664</v>
      </c>
      <c r="B5796" s="124" t="s">
        <v>17920</v>
      </c>
      <c r="C5796" s="124" t="s">
        <v>11142</v>
      </c>
      <c r="D5796" s="125" t="s">
        <v>17921</v>
      </c>
    </row>
    <row r="5797" spans="1:4" ht="13.5" x14ac:dyDescent="0.25">
      <c r="A5797" s="124" t="s">
        <v>7665</v>
      </c>
      <c r="B5797" s="124" t="s">
        <v>17922</v>
      </c>
      <c r="C5797" s="124" t="s">
        <v>11142</v>
      </c>
      <c r="D5797" s="125" t="s">
        <v>17923</v>
      </c>
    </row>
    <row r="5798" spans="1:4" ht="13.5" x14ac:dyDescent="0.25">
      <c r="A5798" s="124" t="s">
        <v>7666</v>
      </c>
      <c r="B5798" s="124" t="s">
        <v>17924</v>
      </c>
      <c r="C5798" s="124" t="s">
        <v>11142</v>
      </c>
      <c r="D5798" s="125" t="s">
        <v>17925</v>
      </c>
    </row>
    <row r="5799" spans="1:4" ht="13.5" x14ac:dyDescent="0.25">
      <c r="A5799" s="124" t="s">
        <v>7667</v>
      </c>
      <c r="B5799" s="124" t="s">
        <v>17926</v>
      </c>
      <c r="C5799" s="124" t="s">
        <v>11142</v>
      </c>
      <c r="D5799" s="125" t="s">
        <v>17927</v>
      </c>
    </row>
    <row r="5800" spans="1:4" ht="13.5" x14ac:dyDescent="0.25">
      <c r="A5800" s="124" t="s">
        <v>7668</v>
      </c>
      <c r="B5800" s="124" t="s">
        <v>17928</v>
      </c>
      <c r="C5800" s="124" t="s">
        <v>11142</v>
      </c>
      <c r="D5800" s="125" t="s">
        <v>17929</v>
      </c>
    </row>
    <row r="5801" spans="1:4" ht="13.5" x14ac:dyDescent="0.25">
      <c r="A5801" s="124" t="s">
        <v>7669</v>
      </c>
      <c r="B5801" s="124" t="s">
        <v>17930</v>
      </c>
      <c r="C5801" s="124" t="s">
        <v>11142</v>
      </c>
      <c r="D5801" s="125" t="s">
        <v>17931</v>
      </c>
    </row>
    <row r="5802" spans="1:4" ht="13.5" x14ac:dyDescent="0.25">
      <c r="A5802" s="124" t="s">
        <v>7670</v>
      </c>
      <c r="B5802" s="124" t="s">
        <v>17932</v>
      </c>
      <c r="C5802" s="124" t="s">
        <v>11142</v>
      </c>
      <c r="D5802" s="125" t="s">
        <v>17933</v>
      </c>
    </row>
    <row r="5803" spans="1:4" ht="13.5" x14ac:dyDescent="0.25">
      <c r="A5803" s="124" t="s">
        <v>7671</v>
      </c>
      <c r="B5803" s="124" t="s">
        <v>17934</v>
      </c>
      <c r="C5803" s="124" t="s">
        <v>11142</v>
      </c>
      <c r="D5803" s="125" t="s">
        <v>17935</v>
      </c>
    </row>
    <row r="5804" spans="1:4" ht="13.5" x14ac:dyDescent="0.25">
      <c r="A5804" s="124" t="s">
        <v>7672</v>
      </c>
      <c r="B5804" s="124" t="s">
        <v>17936</v>
      </c>
      <c r="C5804" s="124" t="s">
        <v>11142</v>
      </c>
      <c r="D5804" s="125" t="s">
        <v>17937</v>
      </c>
    </row>
    <row r="5805" spans="1:4" ht="13.5" x14ac:dyDescent="0.25">
      <c r="A5805" s="124" t="s">
        <v>7673</v>
      </c>
      <c r="B5805" s="124" t="s">
        <v>17938</v>
      </c>
      <c r="C5805" s="124" t="s">
        <v>11142</v>
      </c>
      <c r="D5805" s="125" t="s">
        <v>17939</v>
      </c>
    </row>
    <row r="5806" spans="1:4" ht="13.5" x14ac:dyDescent="0.25">
      <c r="A5806" s="124" t="s">
        <v>7674</v>
      </c>
      <c r="B5806" s="124" t="s">
        <v>17940</v>
      </c>
      <c r="C5806" s="124" t="s">
        <v>11142</v>
      </c>
      <c r="D5806" s="125" t="s">
        <v>17941</v>
      </c>
    </row>
    <row r="5807" spans="1:4" ht="13.5" x14ac:dyDescent="0.25">
      <c r="A5807" s="124" t="s">
        <v>7675</v>
      </c>
      <c r="B5807" s="124" t="s">
        <v>17942</v>
      </c>
      <c r="C5807" s="124" t="s">
        <v>11142</v>
      </c>
      <c r="D5807" s="125" t="s">
        <v>17943</v>
      </c>
    </row>
    <row r="5808" spans="1:4" ht="13.5" x14ac:dyDescent="0.25">
      <c r="A5808" s="124" t="s">
        <v>7676</v>
      </c>
      <c r="B5808" s="124" t="s">
        <v>17944</v>
      </c>
      <c r="C5808" s="124" t="s">
        <v>11142</v>
      </c>
      <c r="D5808" s="125" t="s">
        <v>17945</v>
      </c>
    </row>
    <row r="5809" spans="1:4" ht="13.5" x14ac:dyDescent="0.25">
      <c r="A5809" s="124" t="s">
        <v>7677</v>
      </c>
      <c r="B5809" s="124" t="s">
        <v>17946</v>
      </c>
      <c r="C5809" s="124" t="s">
        <v>11142</v>
      </c>
      <c r="D5809" s="125" t="s">
        <v>17947</v>
      </c>
    </row>
    <row r="5810" spans="1:4" ht="13.5" x14ac:dyDescent="0.25">
      <c r="A5810" s="124" t="s">
        <v>7678</v>
      </c>
      <c r="B5810" s="124" t="s">
        <v>17948</v>
      </c>
      <c r="C5810" s="124" t="s">
        <v>11142</v>
      </c>
      <c r="D5810" s="125" t="s">
        <v>17949</v>
      </c>
    </row>
    <row r="5811" spans="1:4" ht="13.5" x14ac:dyDescent="0.25">
      <c r="A5811" s="124" t="s">
        <v>7679</v>
      </c>
      <c r="B5811" s="124" t="s">
        <v>17950</v>
      </c>
      <c r="C5811" s="124" t="s">
        <v>11142</v>
      </c>
      <c r="D5811" s="125" t="s">
        <v>17951</v>
      </c>
    </row>
    <row r="5812" spans="1:4" ht="13.5" x14ac:dyDescent="0.25">
      <c r="A5812" s="124" t="s">
        <v>7680</v>
      </c>
      <c r="B5812" s="124" t="s">
        <v>17952</v>
      </c>
      <c r="C5812" s="124" t="s">
        <v>11142</v>
      </c>
      <c r="D5812" s="125" t="s">
        <v>17953</v>
      </c>
    </row>
    <row r="5813" spans="1:4" ht="13.5" x14ac:dyDescent="0.25">
      <c r="A5813" s="124" t="s">
        <v>7681</v>
      </c>
      <c r="B5813" s="124" t="s">
        <v>17954</v>
      </c>
      <c r="C5813" s="124" t="s">
        <v>11142</v>
      </c>
      <c r="D5813" s="125" t="s">
        <v>7683</v>
      </c>
    </row>
    <row r="5814" spans="1:4" ht="13.5" x14ac:dyDescent="0.25">
      <c r="A5814" s="124" t="s">
        <v>7682</v>
      </c>
      <c r="B5814" s="124" t="s">
        <v>17955</v>
      </c>
      <c r="C5814" s="124" t="s">
        <v>11142</v>
      </c>
      <c r="D5814" s="125" t="s">
        <v>17956</v>
      </c>
    </row>
    <row r="5815" spans="1:4" ht="13.5" x14ac:dyDescent="0.25">
      <c r="A5815" s="124" t="s">
        <v>7684</v>
      </c>
      <c r="B5815" s="124" t="s">
        <v>17957</v>
      </c>
      <c r="C5815" s="124" t="s">
        <v>11142</v>
      </c>
      <c r="D5815" s="125" t="s">
        <v>17958</v>
      </c>
    </row>
    <row r="5816" spans="1:4" ht="13.5" x14ac:dyDescent="0.25">
      <c r="A5816" s="124" t="s">
        <v>7685</v>
      </c>
      <c r="B5816" s="124" t="s">
        <v>17959</v>
      </c>
      <c r="C5816" s="124" t="s">
        <v>11142</v>
      </c>
      <c r="D5816" s="125" t="s">
        <v>17960</v>
      </c>
    </row>
    <row r="5817" spans="1:4" ht="13.5" x14ac:dyDescent="0.25">
      <c r="A5817" s="124" t="s">
        <v>7686</v>
      </c>
      <c r="B5817" s="124" t="s">
        <v>17961</v>
      </c>
      <c r="C5817" s="124" t="s">
        <v>11142</v>
      </c>
      <c r="D5817" s="125" t="s">
        <v>17962</v>
      </c>
    </row>
    <row r="5818" spans="1:4" ht="13.5" x14ac:dyDescent="0.25">
      <c r="A5818" s="124" t="s">
        <v>7687</v>
      </c>
      <c r="B5818" s="124" t="s">
        <v>17963</v>
      </c>
      <c r="C5818" s="124" t="s">
        <v>11142</v>
      </c>
      <c r="D5818" s="125" t="s">
        <v>17964</v>
      </c>
    </row>
    <row r="5819" spans="1:4" ht="13.5" x14ac:dyDescent="0.25">
      <c r="A5819" s="124" t="s">
        <v>7688</v>
      </c>
      <c r="B5819" s="124" t="s">
        <v>17965</v>
      </c>
      <c r="C5819" s="124" t="s">
        <v>11142</v>
      </c>
      <c r="D5819" s="125" t="s">
        <v>17966</v>
      </c>
    </row>
    <row r="5820" spans="1:4" ht="13.5" x14ac:dyDescent="0.25">
      <c r="A5820" s="124" t="s">
        <v>7689</v>
      </c>
      <c r="B5820" s="124" t="s">
        <v>17967</v>
      </c>
      <c r="C5820" s="124" t="s">
        <v>11142</v>
      </c>
      <c r="D5820" s="125" t="s">
        <v>17968</v>
      </c>
    </row>
    <row r="5821" spans="1:4" ht="13.5" x14ac:dyDescent="0.25">
      <c r="A5821" s="124" t="s">
        <v>7690</v>
      </c>
      <c r="B5821" s="124" t="s">
        <v>17969</v>
      </c>
      <c r="C5821" s="124" t="s">
        <v>11142</v>
      </c>
      <c r="D5821" s="125" t="s">
        <v>17970</v>
      </c>
    </row>
    <row r="5822" spans="1:4" ht="13.5" x14ac:dyDescent="0.25">
      <c r="A5822" s="124" t="s">
        <v>7691</v>
      </c>
      <c r="B5822" s="124" t="s">
        <v>17971</v>
      </c>
      <c r="C5822" s="124" t="s">
        <v>11142</v>
      </c>
      <c r="D5822" s="125" t="s">
        <v>17972</v>
      </c>
    </row>
    <row r="5823" spans="1:4" ht="13.5" x14ac:dyDescent="0.25">
      <c r="A5823" s="124" t="s">
        <v>7692</v>
      </c>
      <c r="B5823" s="124" t="s">
        <v>17973</v>
      </c>
      <c r="C5823" s="124" t="s">
        <v>11142</v>
      </c>
      <c r="D5823" s="125" t="s">
        <v>17974</v>
      </c>
    </row>
    <row r="5824" spans="1:4" ht="13.5" x14ac:dyDescent="0.25">
      <c r="A5824" s="124" t="s">
        <v>7693</v>
      </c>
      <c r="B5824" s="124" t="s">
        <v>17975</v>
      </c>
      <c r="C5824" s="124" t="s">
        <v>11142</v>
      </c>
      <c r="D5824" s="125" t="s">
        <v>17976</v>
      </c>
    </row>
    <row r="5825" spans="1:4" ht="13.5" x14ac:dyDescent="0.25">
      <c r="A5825" s="124" t="s">
        <v>7694</v>
      </c>
      <c r="B5825" s="124" t="s">
        <v>17977</v>
      </c>
      <c r="C5825" s="124" t="s">
        <v>11142</v>
      </c>
      <c r="D5825" s="125" t="s">
        <v>17978</v>
      </c>
    </row>
    <row r="5826" spans="1:4" ht="13.5" x14ac:dyDescent="0.25">
      <c r="A5826" s="124" t="s">
        <v>7695</v>
      </c>
      <c r="B5826" s="124" t="s">
        <v>17979</v>
      </c>
      <c r="C5826" s="124" t="s">
        <v>11142</v>
      </c>
      <c r="D5826" s="125" t="s">
        <v>17980</v>
      </c>
    </row>
    <row r="5827" spans="1:4" ht="13.5" x14ac:dyDescent="0.25">
      <c r="A5827" s="124" t="s">
        <v>7696</v>
      </c>
      <c r="B5827" s="124" t="s">
        <v>17981</v>
      </c>
      <c r="C5827" s="124" t="s">
        <v>11142</v>
      </c>
      <c r="D5827" s="125" t="s">
        <v>17982</v>
      </c>
    </row>
    <row r="5828" spans="1:4" ht="13.5" x14ac:dyDescent="0.25">
      <c r="A5828" s="124" t="s">
        <v>7697</v>
      </c>
      <c r="B5828" s="124" t="s">
        <v>17983</v>
      </c>
      <c r="C5828" s="124" t="s">
        <v>11142</v>
      </c>
      <c r="D5828" s="125" t="s">
        <v>17984</v>
      </c>
    </row>
    <row r="5829" spans="1:4" ht="13.5" x14ac:dyDescent="0.25">
      <c r="A5829" s="124" t="s">
        <v>7698</v>
      </c>
      <c r="B5829" s="124" t="s">
        <v>17985</v>
      </c>
      <c r="C5829" s="124" t="s">
        <v>11142</v>
      </c>
      <c r="D5829" s="125" t="s">
        <v>17986</v>
      </c>
    </row>
    <row r="5830" spans="1:4" ht="13.5" x14ac:dyDescent="0.25">
      <c r="A5830" s="124" t="s">
        <v>7699</v>
      </c>
      <c r="B5830" s="124" t="s">
        <v>17987</v>
      </c>
      <c r="C5830" s="124" t="s">
        <v>11142</v>
      </c>
      <c r="D5830" s="125" t="s">
        <v>17988</v>
      </c>
    </row>
    <row r="5831" spans="1:4" ht="13.5" x14ac:dyDescent="0.25">
      <c r="A5831" s="124" t="s">
        <v>7700</v>
      </c>
      <c r="B5831" s="124" t="s">
        <v>17989</v>
      </c>
      <c r="C5831" s="124" t="s">
        <v>11142</v>
      </c>
      <c r="D5831" s="125" t="s">
        <v>17990</v>
      </c>
    </row>
    <row r="5832" spans="1:4" ht="13.5" x14ac:dyDescent="0.25">
      <c r="A5832" s="124" t="s">
        <v>7701</v>
      </c>
      <c r="B5832" s="124" t="s">
        <v>17991</v>
      </c>
      <c r="C5832" s="124" t="s">
        <v>11142</v>
      </c>
      <c r="D5832" s="125" t="s">
        <v>17992</v>
      </c>
    </row>
    <row r="5833" spans="1:4" ht="13.5" x14ac:dyDescent="0.25">
      <c r="A5833" s="124" t="s">
        <v>7702</v>
      </c>
      <c r="B5833" s="124" t="s">
        <v>17993</v>
      </c>
      <c r="C5833" s="124" t="s">
        <v>11142</v>
      </c>
      <c r="D5833" s="125" t="s">
        <v>17994</v>
      </c>
    </row>
    <row r="5834" spans="1:4" ht="13.5" x14ac:dyDescent="0.25">
      <c r="A5834" s="124" t="s">
        <v>7703</v>
      </c>
      <c r="B5834" s="124" t="s">
        <v>17995</v>
      </c>
      <c r="C5834" s="124" t="s">
        <v>11142</v>
      </c>
      <c r="D5834" s="125" t="s">
        <v>17996</v>
      </c>
    </row>
    <row r="5835" spans="1:4" ht="13.5" x14ac:dyDescent="0.25">
      <c r="A5835" s="124" t="s">
        <v>7704</v>
      </c>
      <c r="B5835" s="124" t="s">
        <v>17997</v>
      </c>
      <c r="C5835" s="124" t="s">
        <v>11142</v>
      </c>
      <c r="D5835" s="125" t="s">
        <v>17998</v>
      </c>
    </row>
    <row r="5836" spans="1:4" ht="13.5" x14ac:dyDescent="0.25">
      <c r="A5836" s="124" t="s">
        <v>7705</v>
      </c>
      <c r="B5836" s="124" t="s">
        <v>17999</v>
      </c>
      <c r="C5836" s="124" t="s">
        <v>11142</v>
      </c>
      <c r="D5836" s="125" t="s">
        <v>18000</v>
      </c>
    </row>
    <row r="5837" spans="1:4" ht="13.5" x14ac:dyDescent="0.25">
      <c r="A5837" s="124" t="s">
        <v>7706</v>
      </c>
      <c r="B5837" s="124" t="s">
        <v>18001</v>
      </c>
      <c r="C5837" s="124" t="s">
        <v>11142</v>
      </c>
      <c r="D5837" s="125" t="s">
        <v>18002</v>
      </c>
    </row>
    <row r="5838" spans="1:4" ht="13.5" x14ac:dyDescent="0.25">
      <c r="A5838" s="124" t="s">
        <v>7707</v>
      </c>
      <c r="B5838" s="124" t="s">
        <v>18003</v>
      </c>
      <c r="C5838" s="124" t="s">
        <v>11142</v>
      </c>
      <c r="D5838" s="125" t="s">
        <v>18004</v>
      </c>
    </row>
    <row r="5839" spans="1:4" ht="13.5" x14ac:dyDescent="0.25">
      <c r="A5839" s="124" t="s">
        <v>7708</v>
      </c>
      <c r="B5839" s="124" t="s">
        <v>18005</v>
      </c>
      <c r="C5839" s="124" t="s">
        <v>11142</v>
      </c>
      <c r="D5839" s="125" t="s">
        <v>18006</v>
      </c>
    </row>
    <row r="5840" spans="1:4" ht="13.5" x14ac:dyDescent="0.25">
      <c r="A5840" s="124" t="s">
        <v>7709</v>
      </c>
      <c r="B5840" s="124" t="s">
        <v>18007</v>
      </c>
      <c r="C5840" s="124" t="s">
        <v>11142</v>
      </c>
      <c r="D5840" s="125" t="s">
        <v>18008</v>
      </c>
    </row>
    <row r="5841" spans="1:4" ht="13.5" x14ac:dyDescent="0.25">
      <c r="A5841" s="124" t="s">
        <v>7710</v>
      </c>
      <c r="B5841" s="124" t="s">
        <v>18009</v>
      </c>
      <c r="C5841" s="124" t="s">
        <v>11142</v>
      </c>
      <c r="D5841" s="125" t="s">
        <v>18010</v>
      </c>
    </row>
    <row r="5842" spans="1:4" ht="13.5" x14ac:dyDescent="0.25">
      <c r="A5842" s="124" t="s">
        <v>7711</v>
      </c>
      <c r="B5842" s="124" t="s">
        <v>18011</v>
      </c>
      <c r="C5842" s="124" t="s">
        <v>11142</v>
      </c>
      <c r="D5842" s="125" t="s">
        <v>18012</v>
      </c>
    </row>
    <row r="5843" spans="1:4" ht="13.5" x14ac:dyDescent="0.25">
      <c r="A5843" s="124" t="s">
        <v>7712</v>
      </c>
      <c r="B5843" s="124" t="s">
        <v>18013</v>
      </c>
      <c r="C5843" s="124" t="s">
        <v>11142</v>
      </c>
      <c r="D5843" s="125" t="s">
        <v>18014</v>
      </c>
    </row>
    <row r="5844" spans="1:4" ht="13.5" x14ac:dyDescent="0.25">
      <c r="A5844" s="124" t="s">
        <v>7713</v>
      </c>
      <c r="B5844" s="124" t="s">
        <v>18015</v>
      </c>
      <c r="C5844" s="124" t="s">
        <v>11142</v>
      </c>
      <c r="D5844" s="125" t="s">
        <v>18016</v>
      </c>
    </row>
    <row r="5845" spans="1:4" ht="13.5" x14ac:dyDescent="0.25">
      <c r="A5845" s="124" t="s">
        <v>7714</v>
      </c>
      <c r="B5845" s="124" t="s">
        <v>18017</v>
      </c>
      <c r="C5845" s="124" t="s">
        <v>11142</v>
      </c>
      <c r="D5845" s="125" t="s">
        <v>18018</v>
      </c>
    </row>
    <row r="5846" spans="1:4" ht="13.5" x14ac:dyDescent="0.25">
      <c r="A5846" s="124" t="s">
        <v>7715</v>
      </c>
      <c r="B5846" s="124" t="s">
        <v>18019</v>
      </c>
      <c r="C5846" s="124" t="s">
        <v>11142</v>
      </c>
      <c r="D5846" s="125" t="s">
        <v>18020</v>
      </c>
    </row>
    <row r="5847" spans="1:4" ht="13.5" x14ac:dyDescent="0.25">
      <c r="A5847" s="124" t="s">
        <v>7716</v>
      </c>
      <c r="B5847" s="124" t="s">
        <v>18021</v>
      </c>
      <c r="C5847" s="124" t="s">
        <v>11142</v>
      </c>
      <c r="D5847" s="125" t="s">
        <v>18022</v>
      </c>
    </row>
    <row r="5848" spans="1:4" ht="13.5" x14ac:dyDescent="0.25">
      <c r="A5848" s="124" t="s">
        <v>7717</v>
      </c>
      <c r="B5848" s="124" t="s">
        <v>18023</v>
      </c>
      <c r="C5848" s="124" t="s">
        <v>11142</v>
      </c>
      <c r="D5848" s="125" t="s">
        <v>18024</v>
      </c>
    </row>
    <row r="5849" spans="1:4" ht="13.5" x14ac:dyDescent="0.25">
      <c r="A5849" s="124" t="s">
        <v>7718</v>
      </c>
      <c r="B5849" s="124" t="s">
        <v>18025</v>
      </c>
      <c r="C5849" s="124" t="s">
        <v>11142</v>
      </c>
      <c r="D5849" s="125" t="s">
        <v>18026</v>
      </c>
    </row>
    <row r="5850" spans="1:4" ht="13.5" x14ac:dyDescent="0.25">
      <c r="A5850" s="124" t="s">
        <v>7719</v>
      </c>
      <c r="B5850" s="124" t="s">
        <v>18027</v>
      </c>
      <c r="C5850" s="124" t="s">
        <v>11142</v>
      </c>
      <c r="D5850" s="125" t="s">
        <v>18028</v>
      </c>
    </row>
    <row r="5851" spans="1:4" ht="13.5" x14ac:dyDescent="0.25">
      <c r="A5851" s="124" t="s">
        <v>7720</v>
      </c>
      <c r="B5851" s="124" t="s">
        <v>18029</v>
      </c>
      <c r="C5851" s="124" t="s">
        <v>11142</v>
      </c>
      <c r="D5851" s="125" t="s">
        <v>18030</v>
      </c>
    </row>
    <row r="5852" spans="1:4" ht="13.5" x14ac:dyDescent="0.25">
      <c r="A5852" s="124" t="s">
        <v>7721</v>
      </c>
      <c r="B5852" s="124" t="s">
        <v>18031</v>
      </c>
      <c r="C5852" s="124" t="s">
        <v>11142</v>
      </c>
      <c r="D5852" s="125" t="s">
        <v>18032</v>
      </c>
    </row>
    <row r="5853" spans="1:4" ht="13.5" x14ac:dyDescent="0.25">
      <c r="A5853" s="124" t="s">
        <v>7722</v>
      </c>
      <c r="B5853" s="124" t="s">
        <v>18033</v>
      </c>
      <c r="C5853" s="124" t="s">
        <v>11142</v>
      </c>
      <c r="D5853" s="125" t="s">
        <v>18034</v>
      </c>
    </row>
    <row r="5854" spans="1:4" ht="13.5" x14ac:dyDescent="0.25">
      <c r="A5854" s="124" t="s">
        <v>7723</v>
      </c>
      <c r="B5854" s="124" t="s">
        <v>18035</v>
      </c>
      <c r="C5854" s="124" t="s">
        <v>11142</v>
      </c>
      <c r="D5854" s="125" t="s">
        <v>18036</v>
      </c>
    </row>
    <row r="5855" spans="1:4" ht="13.5" x14ac:dyDescent="0.25">
      <c r="A5855" s="124" t="s">
        <v>7724</v>
      </c>
      <c r="B5855" s="124" t="s">
        <v>18037</v>
      </c>
      <c r="C5855" s="124" t="s">
        <v>11142</v>
      </c>
      <c r="D5855" s="125" t="s">
        <v>18038</v>
      </c>
    </row>
    <row r="5856" spans="1:4" ht="13.5" x14ac:dyDescent="0.25">
      <c r="A5856" s="124" t="s">
        <v>7725</v>
      </c>
      <c r="B5856" s="124" t="s">
        <v>18039</v>
      </c>
      <c r="C5856" s="124" t="s">
        <v>11142</v>
      </c>
      <c r="D5856" s="125" t="s">
        <v>18040</v>
      </c>
    </row>
    <row r="5857" spans="1:4" ht="13.5" x14ac:dyDescent="0.25">
      <c r="A5857" s="124" t="s">
        <v>7726</v>
      </c>
      <c r="B5857" s="124" t="s">
        <v>18041</v>
      </c>
      <c r="C5857" s="124" t="s">
        <v>11142</v>
      </c>
      <c r="D5857" s="125" t="s">
        <v>18042</v>
      </c>
    </row>
    <row r="5858" spans="1:4" ht="13.5" x14ac:dyDescent="0.25">
      <c r="A5858" s="124" t="s">
        <v>7727</v>
      </c>
      <c r="B5858" s="124" t="s">
        <v>18043</v>
      </c>
      <c r="C5858" s="124" t="s">
        <v>11142</v>
      </c>
      <c r="D5858" s="125" t="s">
        <v>18044</v>
      </c>
    </row>
    <row r="5859" spans="1:4" ht="13.5" x14ac:dyDescent="0.25">
      <c r="A5859" s="124" t="s">
        <v>7728</v>
      </c>
      <c r="B5859" s="124" t="s">
        <v>18045</v>
      </c>
      <c r="C5859" s="124" t="s">
        <v>11142</v>
      </c>
      <c r="D5859" s="125" t="s">
        <v>18046</v>
      </c>
    </row>
    <row r="5860" spans="1:4" ht="13.5" x14ac:dyDescent="0.25">
      <c r="A5860" s="124" t="s">
        <v>7729</v>
      </c>
      <c r="B5860" s="124" t="s">
        <v>18047</v>
      </c>
      <c r="C5860" s="124" t="s">
        <v>11142</v>
      </c>
      <c r="D5860" s="125" t="s">
        <v>18048</v>
      </c>
    </row>
    <row r="5861" spans="1:4" ht="13.5" x14ac:dyDescent="0.25">
      <c r="A5861" s="124" t="s">
        <v>7730</v>
      </c>
      <c r="B5861" s="124" t="s">
        <v>18049</v>
      </c>
      <c r="C5861" s="124" t="s">
        <v>11142</v>
      </c>
      <c r="D5861" s="125" t="s">
        <v>18050</v>
      </c>
    </row>
    <row r="5862" spans="1:4" ht="13.5" x14ac:dyDescent="0.25">
      <c r="A5862" s="124" t="s">
        <v>7731</v>
      </c>
      <c r="B5862" s="124" t="s">
        <v>18051</v>
      </c>
      <c r="C5862" s="124" t="s">
        <v>11142</v>
      </c>
      <c r="D5862" s="125" t="s">
        <v>18052</v>
      </c>
    </row>
    <row r="5863" spans="1:4" ht="13.5" x14ac:dyDescent="0.25">
      <c r="A5863" s="124" t="s">
        <v>7732</v>
      </c>
      <c r="B5863" s="124" t="s">
        <v>18053</v>
      </c>
      <c r="C5863" s="124" t="s">
        <v>11142</v>
      </c>
      <c r="D5863" s="125" t="s">
        <v>18054</v>
      </c>
    </row>
    <row r="5864" spans="1:4" ht="13.5" x14ac:dyDescent="0.25">
      <c r="A5864" s="124" t="s">
        <v>7733</v>
      </c>
      <c r="B5864" s="124" t="s">
        <v>18055</v>
      </c>
      <c r="C5864" s="124" t="s">
        <v>11142</v>
      </c>
      <c r="D5864" s="125" t="s">
        <v>18056</v>
      </c>
    </row>
    <row r="5865" spans="1:4" ht="13.5" x14ac:dyDescent="0.25">
      <c r="A5865" s="124" t="s">
        <v>7734</v>
      </c>
      <c r="B5865" s="124" t="s">
        <v>18057</v>
      </c>
      <c r="C5865" s="124" t="s">
        <v>11142</v>
      </c>
      <c r="D5865" s="125" t="s">
        <v>18058</v>
      </c>
    </row>
    <row r="5866" spans="1:4" ht="13.5" x14ac:dyDescent="0.25">
      <c r="A5866" s="124" t="s">
        <v>7735</v>
      </c>
      <c r="B5866" s="124" t="s">
        <v>18059</v>
      </c>
      <c r="C5866" s="124" t="s">
        <v>11142</v>
      </c>
      <c r="D5866" s="125" t="s">
        <v>18060</v>
      </c>
    </row>
    <row r="5867" spans="1:4" ht="13.5" x14ac:dyDescent="0.25">
      <c r="A5867" s="124" t="s">
        <v>7736</v>
      </c>
      <c r="B5867" s="124" t="s">
        <v>18061</v>
      </c>
      <c r="C5867" s="124" t="s">
        <v>11142</v>
      </c>
      <c r="D5867" s="125" t="s">
        <v>18062</v>
      </c>
    </row>
    <row r="5868" spans="1:4" ht="13.5" x14ac:dyDescent="0.25">
      <c r="A5868" s="124" t="s">
        <v>7737</v>
      </c>
      <c r="B5868" s="124" t="s">
        <v>18063</v>
      </c>
      <c r="C5868" s="124" t="s">
        <v>11142</v>
      </c>
      <c r="D5868" s="125" t="s">
        <v>18064</v>
      </c>
    </row>
    <row r="5869" spans="1:4" ht="13.5" x14ac:dyDescent="0.25">
      <c r="A5869" s="124" t="s">
        <v>7738</v>
      </c>
      <c r="B5869" s="124" t="s">
        <v>18065</v>
      </c>
      <c r="C5869" s="124" t="s">
        <v>11142</v>
      </c>
      <c r="D5869" s="125" t="s">
        <v>18066</v>
      </c>
    </row>
    <row r="5870" spans="1:4" ht="13.5" x14ac:dyDescent="0.25">
      <c r="A5870" s="124" t="s">
        <v>7739</v>
      </c>
      <c r="B5870" s="124" t="s">
        <v>18067</v>
      </c>
      <c r="C5870" s="124" t="s">
        <v>11142</v>
      </c>
      <c r="D5870" s="125" t="s">
        <v>18068</v>
      </c>
    </row>
    <row r="5871" spans="1:4" ht="13.5" x14ac:dyDescent="0.25">
      <c r="A5871" s="124" t="s">
        <v>7740</v>
      </c>
      <c r="B5871" s="124" t="s">
        <v>18069</v>
      </c>
      <c r="C5871" s="124" t="s">
        <v>11142</v>
      </c>
      <c r="D5871" s="125" t="s">
        <v>18070</v>
      </c>
    </row>
    <row r="5872" spans="1:4" ht="13.5" x14ac:dyDescent="0.25">
      <c r="A5872" s="124" t="s">
        <v>7756</v>
      </c>
      <c r="B5872" s="124" t="s">
        <v>18071</v>
      </c>
      <c r="C5872" s="124" t="s">
        <v>11142</v>
      </c>
      <c r="D5872" s="125" t="s">
        <v>8273</v>
      </c>
    </row>
    <row r="5873" spans="1:4" ht="13.5" x14ac:dyDescent="0.25">
      <c r="A5873" s="124" t="s">
        <v>7758</v>
      </c>
      <c r="B5873" s="124" t="s">
        <v>18072</v>
      </c>
      <c r="C5873" s="124" t="s">
        <v>11142</v>
      </c>
      <c r="D5873" s="125" t="s">
        <v>7751</v>
      </c>
    </row>
    <row r="5874" spans="1:4" ht="13.5" x14ac:dyDescent="0.25">
      <c r="A5874" s="124" t="s">
        <v>7759</v>
      </c>
      <c r="B5874" s="124" t="s">
        <v>18073</v>
      </c>
      <c r="C5874" s="124" t="s">
        <v>11142</v>
      </c>
      <c r="D5874" s="125" t="s">
        <v>18074</v>
      </c>
    </row>
    <row r="5875" spans="1:4" ht="13.5" x14ac:dyDescent="0.25">
      <c r="A5875" s="124" t="s">
        <v>18075</v>
      </c>
      <c r="B5875" s="124" t="s">
        <v>18076</v>
      </c>
      <c r="C5875" s="124" t="s">
        <v>18077</v>
      </c>
      <c r="D5875" s="125" t="s">
        <v>792</v>
      </c>
    </row>
    <row r="5876" spans="1:4" ht="13.5" x14ac:dyDescent="0.25">
      <c r="A5876" s="124" t="s">
        <v>18078</v>
      </c>
      <c r="B5876" s="124" t="s">
        <v>18079</v>
      </c>
      <c r="C5876" s="124" t="s">
        <v>18077</v>
      </c>
      <c r="D5876" s="125" t="s">
        <v>1703</v>
      </c>
    </row>
    <row r="5877" spans="1:4" ht="13.5" x14ac:dyDescent="0.25">
      <c r="A5877" s="124" t="s">
        <v>18080</v>
      </c>
      <c r="B5877" s="124" t="s">
        <v>18081</v>
      </c>
      <c r="C5877" s="124" t="s">
        <v>18077</v>
      </c>
      <c r="D5877" s="125" t="s">
        <v>623</v>
      </c>
    </row>
    <row r="5878" spans="1:4" ht="13.5" x14ac:dyDescent="0.25">
      <c r="A5878" s="124" t="s">
        <v>18082</v>
      </c>
      <c r="B5878" s="124" t="s">
        <v>18083</v>
      </c>
      <c r="C5878" s="124" t="s">
        <v>18077</v>
      </c>
      <c r="D5878" s="125" t="s">
        <v>1009</v>
      </c>
    </row>
    <row r="5879" spans="1:4" ht="13.5" x14ac:dyDescent="0.25">
      <c r="A5879" s="124" t="s">
        <v>18084</v>
      </c>
      <c r="B5879" s="124" t="s">
        <v>18085</v>
      </c>
      <c r="C5879" s="124" t="s">
        <v>18077</v>
      </c>
      <c r="D5879" s="125" t="s">
        <v>1106</v>
      </c>
    </row>
    <row r="5880" spans="1:4" ht="13.5" x14ac:dyDescent="0.25">
      <c r="A5880" s="124" t="s">
        <v>18086</v>
      </c>
      <c r="B5880" s="124" t="s">
        <v>18087</v>
      </c>
      <c r="C5880" s="124" t="s">
        <v>18077</v>
      </c>
      <c r="D5880" s="125" t="s">
        <v>7970</v>
      </c>
    </row>
    <row r="5881" spans="1:4" ht="13.5" x14ac:dyDescent="0.25">
      <c r="A5881" s="124" t="s">
        <v>18088</v>
      </c>
      <c r="B5881" s="124" t="s">
        <v>18089</v>
      </c>
      <c r="C5881" s="124" t="s">
        <v>18077</v>
      </c>
      <c r="D5881" s="125" t="s">
        <v>1126</v>
      </c>
    </row>
    <row r="5882" spans="1:4" ht="13.5" x14ac:dyDescent="0.25">
      <c r="A5882" s="124" t="s">
        <v>18090</v>
      </c>
      <c r="B5882" s="124" t="s">
        <v>18091</v>
      </c>
      <c r="C5882" s="124" t="s">
        <v>18077</v>
      </c>
      <c r="D5882" s="125" t="s">
        <v>1132</v>
      </c>
    </row>
    <row r="5883" spans="1:4" ht="13.5" x14ac:dyDescent="0.25">
      <c r="A5883" s="124" t="s">
        <v>18092</v>
      </c>
      <c r="B5883" s="124" t="s">
        <v>18093</v>
      </c>
      <c r="C5883" s="124" t="s">
        <v>18077</v>
      </c>
      <c r="D5883" s="125" t="s">
        <v>1431</v>
      </c>
    </row>
    <row r="5884" spans="1:4" ht="13.5" x14ac:dyDescent="0.25">
      <c r="A5884" s="124" t="s">
        <v>18094</v>
      </c>
      <c r="B5884" s="124" t="s">
        <v>18095</v>
      </c>
      <c r="C5884" s="124" t="s">
        <v>18077</v>
      </c>
      <c r="D5884" s="125" t="s">
        <v>1124</v>
      </c>
    </row>
    <row r="5885" spans="1:4" ht="13.5" x14ac:dyDescent="0.25">
      <c r="A5885" s="124" t="s">
        <v>18096</v>
      </c>
      <c r="B5885" s="124" t="s">
        <v>18097</v>
      </c>
      <c r="C5885" s="124" t="s">
        <v>16639</v>
      </c>
      <c r="D5885" s="125" t="s">
        <v>18098</v>
      </c>
    </row>
    <row r="5886" spans="1:4" ht="13.5" x14ac:dyDescent="0.25">
      <c r="A5886" s="124" t="s">
        <v>18099</v>
      </c>
      <c r="B5886" s="124" t="s">
        <v>18100</v>
      </c>
      <c r="C5886" s="124" t="s">
        <v>16639</v>
      </c>
      <c r="D5886" s="125" t="s">
        <v>18101</v>
      </c>
    </row>
    <row r="5887" spans="1:4" ht="13.5" x14ac:dyDescent="0.25">
      <c r="A5887" s="124" t="s">
        <v>18102</v>
      </c>
      <c r="B5887" s="124" t="s">
        <v>18103</v>
      </c>
      <c r="C5887" s="124" t="s">
        <v>16639</v>
      </c>
      <c r="D5887" s="125" t="s">
        <v>18104</v>
      </c>
    </row>
    <row r="5888" spans="1:4" ht="13.5" x14ac:dyDescent="0.25">
      <c r="A5888" s="124" t="s">
        <v>18105</v>
      </c>
      <c r="B5888" s="124" t="s">
        <v>18106</v>
      </c>
      <c r="C5888" s="124" t="s">
        <v>18107</v>
      </c>
      <c r="D5888" s="125" t="s">
        <v>9043</v>
      </c>
    </row>
    <row r="5889" spans="1:4" ht="13.5" x14ac:dyDescent="0.25">
      <c r="A5889" s="124" t="s">
        <v>18108</v>
      </c>
      <c r="B5889" s="124" t="s">
        <v>18109</v>
      </c>
      <c r="C5889" s="124" t="s">
        <v>18107</v>
      </c>
      <c r="D5889" s="125" t="s">
        <v>1754</v>
      </c>
    </row>
    <row r="5890" spans="1:4" ht="13.5" x14ac:dyDescent="0.25">
      <c r="A5890" s="124" t="s">
        <v>18110</v>
      </c>
      <c r="B5890" s="124" t="s">
        <v>18111</v>
      </c>
      <c r="C5890" s="124" t="s">
        <v>18107</v>
      </c>
      <c r="D5890" s="125" t="s">
        <v>3621</v>
      </c>
    </row>
    <row r="5891" spans="1:4" ht="13.5" x14ac:dyDescent="0.25">
      <c r="A5891" s="124" t="s">
        <v>18112</v>
      </c>
      <c r="B5891" s="124" t="s">
        <v>18113</v>
      </c>
      <c r="C5891" s="124" t="s">
        <v>18107</v>
      </c>
      <c r="D5891" s="125" t="s">
        <v>1594</v>
      </c>
    </row>
    <row r="5892" spans="1:4" ht="13.5" x14ac:dyDescent="0.25">
      <c r="A5892" s="124" t="s">
        <v>18114</v>
      </c>
      <c r="B5892" s="124" t="s">
        <v>18115</v>
      </c>
      <c r="C5892" s="124" t="s">
        <v>18107</v>
      </c>
      <c r="D5892" s="125" t="s">
        <v>8879</v>
      </c>
    </row>
    <row r="5893" spans="1:4" ht="13.5" x14ac:dyDescent="0.25">
      <c r="A5893" s="124" t="s">
        <v>18116</v>
      </c>
      <c r="B5893" s="124" t="s">
        <v>18117</v>
      </c>
      <c r="C5893" s="124" t="s">
        <v>18107</v>
      </c>
      <c r="D5893" s="125" t="s">
        <v>731</v>
      </c>
    </row>
    <row r="5894" spans="1:4" ht="13.5" x14ac:dyDescent="0.25">
      <c r="A5894" s="124" t="s">
        <v>18118</v>
      </c>
      <c r="B5894" s="124" t="s">
        <v>18119</v>
      </c>
      <c r="C5894" s="124" t="s">
        <v>18107</v>
      </c>
      <c r="D5894" s="125" t="s">
        <v>7868</v>
      </c>
    </row>
    <row r="5895" spans="1:4" ht="13.5" x14ac:dyDescent="0.25">
      <c r="A5895" s="124" t="s">
        <v>18120</v>
      </c>
      <c r="B5895" s="124" t="s">
        <v>18121</v>
      </c>
      <c r="C5895" s="124" t="s">
        <v>18107</v>
      </c>
      <c r="D5895" s="125" t="s">
        <v>1521</v>
      </c>
    </row>
    <row r="5896" spans="1:4" ht="13.5" x14ac:dyDescent="0.25">
      <c r="A5896" s="124" t="s">
        <v>18122</v>
      </c>
      <c r="B5896" s="124" t="s">
        <v>18123</v>
      </c>
      <c r="C5896" s="124" t="s">
        <v>18107</v>
      </c>
      <c r="D5896" s="125" t="s">
        <v>1462</v>
      </c>
    </row>
    <row r="5897" spans="1:4" ht="13.5" x14ac:dyDescent="0.25">
      <c r="A5897" s="124" t="s">
        <v>18124</v>
      </c>
      <c r="B5897" s="124" t="s">
        <v>18125</v>
      </c>
      <c r="C5897" s="124" t="s">
        <v>18107</v>
      </c>
      <c r="D5897" s="125" t="s">
        <v>8393</v>
      </c>
    </row>
    <row r="5898" spans="1:4" ht="13.5" x14ac:dyDescent="0.25">
      <c r="A5898" s="124" t="s">
        <v>18126</v>
      </c>
      <c r="B5898" s="124" t="s">
        <v>18127</v>
      </c>
      <c r="C5898" s="124" t="s">
        <v>18107</v>
      </c>
      <c r="D5898" s="125" t="s">
        <v>1424</v>
      </c>
    </row>
    <row r="5899" spans="1:4" ht="13.5" x14ac:dyDescent="0.25">
      <c r="A5899" s="124" t="s">
        <v>18128</v>
      </c>
      <c r="B5899" s="124" t="s">
        <v>18129</v>
      </c>
      <c r="C5899" s="124" t="s">
        <v>18107</v>
      </c>
      <c r="D5899" s="125" t="s">
        <v>8517</v>
      </c>
    </row>
    <row r="5900" spans="1:4" ht="13.5" x14ac:dyDescent="0.25">
      <c r="A5900" s="124" t="s">
        <v>18130</v>
      </c>
      <c r="B5900" s="124" t="s">
        <v>18131</v>
      </c>
      <c r="C5900" s="124" t="s">
        <v>18132</v>
      </c>
      <c r="D5900" s="125" t="s">
        <v>2719</v>
      </c>
    </row>
    <row r="5901" spans="1:4" ht="13.5" x14ac:dyDescent="0.25">
      <c r="A5901" s="124" t="s">
        <v>18133</v>
      </c>
      <c r="B5901" s="124" t="s">
        <v>18134</v>
      </c>
      <c r="C5901" s="124" t="s">
        <v>18132</v>
      </c>
      <c r="D5901" s="125" t="s">
        <v>8029</v>
      </c>
    </row>
    <row r="5902" spans="1:4" ht="13.5" x14ac:dyDescent="0.25">
      <c r="A5902" s="124" t="s">
        <v>18135</v>
      </c>
      <c r="B5902" s="124" t="s">
        <v>18136</v>
      </c>
      <c r="C5902" s="124" t="s">
        <v>18132</v>
      </c>
      <c r="D5902" s="125" t="s">
        <v>13192</v>
      </c>
    </row>
    <row r="5903" spans="1:4" ht="13.5" x14ac:dyDescent="0.25">
      <c r="A5903" s="124" t="s">
        <v>18137</v>
      </c>
      <c r="B5903" s="124" t="s">
        <v>18138</v>
      </c>
      <c r="C5903" s="124" t="s">
        <v>18132</v>
      </c>
      <c r="D5903" s="125" t="s">
        <v>8950</v>
      </c>
    </row>
    <row r="5904" spans="1:4" ht="13.5" x14ac:dyDescent="0.25">
      <c r="A5904" s="124" t="s">
        <v>18139</v>
      </c>
      <c r="B5904" s="124" t="s">
        <v>18140</v>
      </c>
      <c r="C5904" s="124" t="s">
        <v>18132</v>
      </c>
      <c r="D5904" s="125" t="s">
        <v>8393</v>
      </c>
    </row>
    <row r="5905" spans="1:4" ht="13.5" x14ac:dyDescent="0.25">
      <c r="A5905" s="124" t="s">
        <v>18141</v>
      </c>
      <c r="B5905" s="124" t="s">
        <v>18142</v>
      </c>
      <c r="C5905" s="124" t="s">
        <v>18143</v>
      </c>
      <c r="D5905" s="125" t="s">
        <v>1099</v>
      </c>
    </row>
    <row r="5906" spans="1:4" ht="13.5" x14ac:dyDescent="0.25">
      <c r="A5906" s="124" t="s">
        <v>18144</v>
      </c>
      <c r="B5906" s="124" t="s">
        <v>18145</v>
      </c>
      <c r="C5906" s="124" t="s">
        <v>18143</v>
      </c>
      <c r="D5906" s="125" t="s">
        <v>1409</v>
      </c>
    </row>
    <row r="5907" spans="1:4" ht="13.5" x14ac:dyDescent="0.25">
      <c r="A5907" s="124" t="s">
        <v>18146</v>
      </c>
      <c r="B5907" s="124" t="s">
        <v>18147</v>
      </c>
      <c r="C5907" s="124" t="s">
        <v>18143</v>
      </c>
      <c r="D5907" s="125" t="s">
        <v>469</v>
      </c>
    </row>
    <row r="5908" spans="1:4" ht="13.5" x14ac:dyDescent="0.25">
      <c r="A5908" s="124" t="s">
        <v>18148</v>
      </c>
      <c r="B5908" s="124" t="s">
        <v>18149</v>
      </c>
      <c r="C5908" s="124" t="s">
        <v>18143</v>
      </c>
      <c r="D5908" s="125" t="s">
        <v>1106</v>
      </c>
    </row>
    <row r="5909" spans="1:4" ht="13.5" x14ac:dyDescent="0.25">
      <c r="A5909" s="124" t="s">
        <v>18150</v>
      </c>
      <c r="B5909" s="124" t="s">
        <v>18151</v>
      </c>
      <c r="C5909" s="124" t="s">
        <v>9592</v>
      </c>
      <c r="D5909" s="125" t="s">
        <v>1518</v>
      </c>
    </row>
    <row r="5910" spans="1:4" ht="13.5" x14ac:dyDescent="0.25">
      <c r="A5910" s="124" t="s">
        <v>18152</v>
      </c>
      <c r="B5910" s="124" t="s">
        <v>18153</v>
      </c>
      <c r="C5910" s="124" t="s">
        <v>9592</v>
      </c>
      <c r="D5910" s="125" t="s">
        <v>1518</v>
      </c>
    </row>
    <row r="5911" spans="1:4" ht="13.5" x14ac:dyDescent="0.25">
      <c r="A5911" s="124" t="s">
        <v>18154</v>
      </c>
      <c r="B5911" s="124" t="s">
        <v>18155</v>
      </c>
      <c r="C5911" s="124" t="s">
        <v>9592</v>
      </c>
      <c r="D5911" s="125" t="s">
        <v>1684</v>
      </c>
    </row>
    <row r="5912" spans="1:4" ht="13.5" x14ac:dyDescent="0.25">
      <c r="A5912" s="124" t="s">
        <v>18156</v>
      </c>
      <c r="B5912" s="124" t="s">
        <v>18157</v>
      </c>
      <c r="C5912" s="124" t="s">
        <v>9358</v>
      </c>
      <c r="D5912" s="125" t="s">
        <v>8939</v>
      </c>
    </row>
    <row r="5913" spans="1:4" ht="13.5" x14ac:dyDescent="0.25">
      <c r="A5913" s="124" t="s">
        <v>18158</v>
      </c>
      <c r="B5913" s="124" t="s">
        <v>18159</v>
      </c>
      <c r="C5913" s="124" t="s">
        <v>9358</v>
      </c>
      <c r="D5913" s="125" t="s">
        <v>1117</v>
      </c>
    </row>
    <row r="5914" spans="1:4" ht="13.5" x14ac:dyDescent="0.25">
      <c r="A5914" s="124" t="s">
        <v>18160</v>
      </c>
      <c r="B5914" s="124" t="s">
        <v>18161</v>
      </c>
      <c r="C5914" s="124" t="s">
        <v>9617</v>
      </c>
      <c r="D5914" s="125" t="s">
        <v>1714</v>
      </c>
    </row>
    <row r="5915" spans="1:4" ht="13.5" x14ac:dyDescent="0.25">
      <c r="A5915" s="124" t="s">
        <v>18162</v>
      </c>
      <c r="B5915" s="124" t="s">
        <v>18163</v>
      </c>
      <c r="C5915" s="124" t="s">
        <v>18164</v>
      </c>
      <c r="D5915" s="125" t="s">
        <v>900</v>
      </c>
    </row>
    <row r="5916" spans="1:4" ht="13.5" x14ac:dyDescent="0.25">
      <c r="A5916" s="124" t="s">
        <v>18165</v>
      </c>
      <c r="B5916" s="124" t="s">
        <v>18166</v>
      </c>
      <c r="C5916" s="124" t="s">
        <v>18167</v>
      </c>
      <c r="D5916" s="125" t="s">
        <v>1896</v>
      </c>
    </row>
    <row r="5917" spans="1:4" ht="13.5" x14ac:dyDescent="0.25">
      <c r="A5917" s="124" t="s">
        <v>18168</v>
      </c>
      <c r="B5917" s="124" t="s">
        <v>18169</v>
      </c>
      <c r="C5917" s="124" t="s">
        <v>18167</v>
      </c>
      <c r="D5917" s="125" t="s">
        <v>268</v>
      </c>
    </row>
    <row r="5918" spans="1:4" ht="13.5" x14ac:dyDescent="0.25">
      <c r="A5918" s="124" t="s">
        <v>18170</v>
      </c>
      <c r="B5918" s="124" t="s">
        <v>18171</v>
      </c>
      <c r="C5918" s="124" t="s">
        <v>18167</v>
      </c>
      <c r="D5918" s="125" t="s">
        <v>1120</v>
      </c>
    </row>
    <row r="5919" spans="1:4" ht="13.5" x14ac:dyDescent="0.25">
      <c r="A5919" s="124" t="s">
        <v>18172</v>
      </c>
      <c r="B5919" s="124" t="s">
        <v>18173</v>
      </c>
      <c r="C5919" s="124" t="s">
        <v>18167</v>
      </c>
      <c r="D5919" s="125" t="s">
        <v>8868</v>
      </c>
    </row>
    <row r="5920" spans="1:4" ht="13.5" x14ac:dyDescent="0.25">
      <c r="A5920" s="124" t="s">
        <v>18174</v>
      </c>
      <c r="B5920" s="124" t="s">
        <v>18175</v>
      </c>
      <c r="C5920" s="124" t="s">
        <v>18167</v>
      </c>
      <c r="D5920" s="125" t="s">
        <v>3556</v>
      </c>
    </row>
    <row r="5921" spans="1:4" ht="13.5" x14ac:dyDescent="0.25">
      <c r="A5921" s="124" t="s">
        <v>18176</v>
      </c>
      <c r="B5921" s="124" t="s">
        <v>18177</v>
      </c>
      <c r="C5921" s="124" t="s">
        <v>18167</v>
      </c>
      <c r="D5921" s="125" t="s">
        <v>8868</v>
      </c>
    </row>
    <row r="5922" spans="1:4" ht="13.5" x14ac:dyDescent="0.25">
      <c r="A5922" s="124" t="s">
        <v>18178</v>
      </c>
      <c r="B5922" s="124" t="s">
        <v>18179</v>
      </c>
      <c r="C5922" s="124" t="s">
        <v>18167</v>
      </c>
      <c r="D5922" s="125" t="s">
        <v>6265</v>
      </c>
    </row>
    <row r="5923" spans="1:4" ht="13.5" x14ac:dyDescent="0.25">
      <c r="A5923" s="124" t="s">
        <v>18180</v>
      </c>
      <c r="B5923" s="124" t="s">
        <v>18181</v>
      </c>
      <c r="C5923" s="124" t="s">
        <v>18167</v>
      </c>
      <c r="D5923" s="125" t="s">
        <v>8622</v>
      </c>
    </row>
    <row r="5924" spans="1:4" ht="13.5" x14ac:dyDescent="0.25">
      <c r="A5924" s="124" t="s">
        <v>18182</v>
      </c>
      <c r="B5924" s="124" t="s">
        <v>18183</v>
      </c>
      <c r="C5924" s="124" t="s">
        <v>18167</v>
      </c>
      <c r="D5924" s="125" t="s">
        <v>3556</v>
      </c>
    </row>
    <row r="5925" spans="1:4" ht="13.5" x14ac:dyDescent="0.25">
      <c r="A5925" s="124" t="s">
        <v>18184</v>
      </c>
      <c r="B5925" s="124" t="s">
        <v>18185</v>
      </c>
      <c r="C5925" s="124" t="s">
        <v>18167</v>
      </c>
      <c r="D5925" s="125" t="s">
        <v>8858</v>
      </c>
    </row>
    <row r="5926" spans="1:4" ht="13.5" x14ac:dyDescent="0.25">
      <c r="A5926" s="124" t="s">
        <v>18186</v>
      </c>
      <c r="B5926" s="124" t="s">
        <v>18187</v>
      </c>
      <c r="C5926" s="124" t="s">
        <v>18167</v>
      </c>
      <c r="D5926" s="125" t="s">
        <v>1840</v>
      </c>
    </row>
    <row r="5927" spans="1:4" ht="13.5" x14ac:dyDescent="0.25">
      <c r="A5927" s="124" t="s">
        <v>18188</v>
      </c>
      <c r="B5927" s="124" t="s">
        <v>18189</v>
      </c>
      <c r="C5927" s="124" t="s">
        <v>18167</v>
      </c>
      <c r="D5927" s="125" t="s">
        <v>268</v>
      </c>
    </row>
    <row r="5928" spans="1:4" ht="13.5" x14ac:dyDescent="0.25">
      <c r="A5928" s="124" t="s">
        <v>18190</v>
      </c>
      <c r="B5928" s="124" t="s">
        <v>18191</v>
      </c>
      <c r="C5928" s="124" t="s">
        <v>18167</v>
      </c>
      <c r="D5928" s="125" t="s">
        <v>1661</v>
      </c>
    </row>
    <row r="5929" spans="1:4" ht="13.5" x14ac:dyDescent="0.25">
      <c r="A5929" s="124" t="s">
        <v>18192</v>
      </c>
      <c r="B5929" s="124" t="s">
        <v>18193</v>
      </c>
      <c r="C5929" s="124" t="s">
        <v>18167</v>
      </c>
      <c r="D5929" s="125" t="s">
        <v>1840</v>
      </c>
    </row>
    <row r="5930" spans="1:4" ht="13.5" x14ac:dyDescent="0.25">
      <c r="A5930" s="124" t="s">
        <v>18194</v>
      </c>
      <c r="B5930" s="124" t="s">
        <v>18195</v>
      </c>
      <c r="C5930" s="124" t="s">
        <v>18167</v>
      </c>
      <c r="D5930" s="125" t="s">
        <v>1413</v>
      </c>
    </row>
    <row r="5931" spans="1:4" ht="13.5" x14ac:dyDescent="0.25">
      <c r="A5931" s="124" t="s">
        <v>18196</v>
      </c>
      <c r="B5931" s="124" t="s">
        <v>18197</v>
      </c>
      <c r="C5931" s="124" t="s">
        <v>18167</v>
      </c>
      <c r="D5931" s="125" t="s">
        <v>1661</v>
      </c>
    </row>
    <row r="5932" spans="1:4" ht="13.5" x14ac:dyDescent="0.25">
      <c r="A5932" s="124" t="s">
        <v>18198</v>
      </c>
      <c r="B5932" s="124" t="s">
        <v>18199</v>
      </c>
      <c r="C5932" s="124" t="s">
        <v>18167</v>
      </c>
      <c r="D5932" s="125" t="s">
        <v>6265</v>
      </c>
    </row>
    <row r="5933" spans="1:4" ht="13.5" x14ac:dyDescent="0.25">
      <c r="A5933" s="124" t="s">
        <v>18200</v>
      </c>
      <c r="B5933" s="124" t="s">
        <v>18201</v>
      </c>
      <c r="C5933" s="124" t="s">
        <v>18167</v>
      </c>
      <c r="D5933" s="125" t="s">
        <v>8411</v>
      </c>
    </row>
    <row r="5934" spans="1:4" ht="13.5" x14ac:dyDescent="0.25">
      <c r="A5934" s="124" t="s">
        <v>18202</v>
      </c>
      <c r="B5934" s="124" t="s">
        <v>18203</v>
      </c>
      <c r="C5934" s="124" t="s">
        <v>18167</v>
      </c>
      <c r="D5934" s="125" t="s">
        <v>10772</v>
      </c>
    </row>
    <row r="5935" spans="1:4" ht="13.5" x14ac:dyDescent="0.25">
      <c r="A5935" s="124" t="s">
        <v>18204</v>
      </c>
      <c r="B5935" s="124" t="s">
        <v>18205</v>
      </c>
      <c r="C5935" s="124" t="s">
        <v>18167</v>
      </c>
      <c r="D5935" s="125" t="s">
        <v>4568</v>
      </c>
    </row>
    <row r="5936" spans="1:4" ht="13.5" x14ac:dyDescent="0.25">
      <c r="A5936" s="124" t="s">
        <v>18206</v>
      </c>
      <c r="B5936" s="124" t="s">
        <v>18207</v>
      </c>
      <c r="C5936" s="124" t="s">
        <v>18167</v>
      </c>
      <c r="D5936" s="125" t="s">
        <v>284</v>
      </c>
    </row>
    <row r="5937" spans="1:4" ht="13.5" x14ac:dyDescent="0.25">
      <c r="A5937" s="124" t="s">
        <v>18208</v>
      </c>
      <c r="B5937" s="124" t="s">
        <v>18209</v>
      </c>
      <c r="C5937" s="124" t="s">
        <v>18167</v>
      </c>
      <c r="D5937" s="125" t="s">
        <v>1120</v>
      </c>
    </row>
    <row r="5938" spans="1:4" ht="13.5" x14ac:dyDescent="0.25">
      <c r="A5938" s="124" t="s">
        <v>18210</v>
      </c>
      <c r="B5938" s="124" t="s">
        <v>18211</v>
      </c>
      <c r="C5938" s="124" t="s">
        <v>18167</v>
      </c>
      <c r="D5938" s="125" t="s">
        <v>4568</v>
      </c>
    </row>
    <row r="5939" spans="1:4" ht="13.5" x14ac:dyDescent="0.25">
      <c r="A5939" s="124" t="s">
        <v>18212</v>
      </c>
      <c r="B5939" s="124" t="s">
        <v>18213</v>
      </c>
      <c r="C5939" s="124" t="s">
        <v>18167</v>
      </c>
      <c r="D5939" s="125" t="s">
        <v>8411</v>
      </c>
    </row>
    <row r="5940" spans="1:4" ht="13.5" x14ac:dyDescent="0.25">
      <c r="A5940" s="124" t="s">
        <v>18214</v>
      </c>
      <c r="B5940" s="124" t="s">
        <v>18215</v>
      </c>
      <c r="C5940" s="124" t="s">
        <v>18077</v>
      </c>
      <c r="D5940" s="125" t="s">
        <v>6399</v>
      </c>
    </row>
    <row r="5941" spans="1:4" ht="13.5" x14ac:dyDescent="0.25">
      <c r="A5941" s="124" t="s">
        <v>18216</v>
      </c>
      <c r="B5941" s="124" t="s">
        <v>18217</v>
      </c>
      <c r="C5941" s="124" t="s">
        <v>18077</v>
      </c>
      <c r="D5941" s="125" t="s">
        <v>8437</v>
      </c>
    </row>
    <row r="5942" spans="1:4" ht="13.5" x14ac:dyDescent="0.25">
      <c r="A5942" s="124" t="s">
        <v>18218</v>
      </c>
      <c r="B5942" s="124" t="s">
        <v>18219</v>
      </c>
      <c r="C5942" s="124" t="s">
        <v>18077</v>
      </c>
      <c r="D5942" s="125" t="s">
        <v>1143</v>
      </c>
    </row>
    <row r="5943" spans="1:4" ht="13.5" x14ac:dyDescent="0.25">
      <c r="A5943" s="124" t="s">
        <v>18220</v>
      </c>
      <c r="B5943" s="124" t="s">
        <v>18221</v>
      </c>
      <c r="C5943" s="124" t="s">
        <v>18077</v>
      </c>
      <c r="D5943" s="125" t="s">
        <v>761</v>
      </c>
    </row>
    <row r="5944" spans="1:4" ht="13.5" x14ac:dyDescent="0.25">
      <c r="A5944" s="124" t="s">
        <v>18222</v>
      </c>
      <c r="B5944" s="124" t="s">
        <v>18223</v>
      </c>
      <c r="C5944" s="124" t="s">
        <v>18132</v>
      </c>
      <c r="D5944" s="125" t="s">
        <v>17581</v>
      </c>
    </row>
    <row r="5945" spans="1:4" ht="13.5" x14ac:dyDescent="0.25">
      <c r="A5945" s="124" t="s">
        <v>18224</v>
      </c>
      <c r="B5945" s="124" t="s">
        <v>18225</v>
      </c>
      <c r="C5945" s="124" t="s">
        <v>9617</v>
      </c>
      <c r="D5945" s="125" t="s">
        <v>788</v>
      </c>
    </row>
    <row r="5946" spans="1:4" ht="13.5" x14ac:dyDescent="0.25">
      <c r="A5946" s="124" t="s">
        <v>18226</v>
      </c>
      <c r="B5946" s="124" t="s">
        <v>18227</v>
      </c>
      <c r="C5946" s="124" t="s">
        <v>18107</v>
      </c>
      <c r="D5946" s="125" t="s">
        <v>14957</v>
      </c>
    </row>
    <row r="5947" spans="1:4" ht="13.5" x14ac:dyDescent="0.25">
      <c r="A5947" s="124" t="s">
        <v>18228</v>
      </c>
      <c r="B5947" s="124" t="s">
        <v>18229</v>
      </c>
      <c r="C5947" s="124" t="s">
        <v>9358</v>
      </c>
      <c r="D5947" s="125" t="s">
        <v>6630</v>
      </c>
    </row>
    <row r="5948" spans="1:4" ht="13.5" x14ac:dyDescent="0.25">
      <c r="A5948" s="124" t="s">
        <v>18230</v>
      </c>
      <c r="B5948" s="124" t="s">
        <v>18231</v>
      </c>
      <c r="C5948" s="124" t="s">
        <v>18107</v>
      </c>
      <c r="D5948" s="125" t="s">
        <v>14957</v>
      </c>
    </row>
    <row r="5949" spans="1:4" ht="13.5" x14ac:dyDescent="0.25">
      <c r="A5949" s="124" t="s">
        <v>18232</v>
      </c>
      <c r="B5949" s="124" t="s">
        <v>18233</v>
      </c>
      <c r="C5949" s="124" t="s">
        <v>9358</v>
      </c>
      <c r="D5949" s="125" t="s">
        <v>6630</v>
      </c>
    </row>
    <row r="5950" spans="1:4" ht="13.5" x14ac:dyDescent="0.25">
      <c r="A5950" s="124" t="s">
        <v>18234</v>
      </c>
      <c r="B5950" s="124" t="s">
        <v>18235</v>
      </c>
      <c r="C5950" s="124" t="s">
        <v>18107</v>
      </c>
      <c r="D5950" s="125" t="s">
        <v>18236</v>
      </c>
    </row>
    <row r="5951" spans="1:4" ht="13.5" x14ac:dyDescent="0.25">
      <c r="A5951" s="124" t="s">
        <v>18237</v>
      </c>
      <c r="B5951" s="124" t="s">
        <v>18238</v>
      </c>
      <c r="C5951" s="124" t="s">
        <v>18132</v>
      </c>
      <c r="D5951" s="125" t="s">
        <v>9127</v>
      </c>
    </row>
    <row r="5952" spans="1:4" ht="13.5" x14ac:dyDescent="0.25">
      <c r="A5952" s="124" t="s">
        <v>18239</v>
      </c>
      <c r="B5952" s="124" t="s">
        <v>18240</v>
      </c>
      <c r="C5952" s="124" t="s">
        <v>9617</v>
      </c>
      <c r="D5952" s="125" t="s">
        <v>1487</v>
      </c>
    </row>
    <row r="5953" spans="1:4" ht="13.5" x14ac:dyDescent="0.25">
      <c r="A5953" s="124" t="s">
        <v>18241</v>
      </c>
      <c r="B5953" s="124" t="s">
        <v>18242</v>
      </c>
      <c r="C5953" s="124" t="s">
        <v>18077</v>
      </c>
      <c r="D5953" s="125" t="s">
        <v>2708</v>
      </c>
    </row>
    <row r="5954" spans="1:4" ht="13.5" x14ac:dyDescent="0.25">
      <c r="A5954" s="124" t="s">
        <v>18243</v>
      </c>
      <c r="B5954" s="124" t="s">
        <v>18244</v>
      </c>
      <c r="C5954" s="124" t="s">
        <v>18132</v>
      </c>
      <c r="D5954" s="125" t="s">
        <v>10410</v>
      </c>
    </row>
    <row r="5955" spans="1:4" ht="13.5" x14ac:dyDescent="0.25">
      <c r="A5955" s="124" t="s">
        <v>18245</v>
      </c>
      <c r="B5955" s="124" t="s">
        <v>18246</v>
      </c>
      <c r="C5955" s="124" t="s">
        <v>18132</v>
      </c>
      <c r="D5955" s="125" t="s">
        <v>3545</v>
      </c>
    </row>
    <row r="5956" spans="1:4" ht="13.5" x14ac:dyDescent="0.25">
      <c r="A5956" s="124" t="s">
        <v>18247</v>
      </c>
      <c r="B5956" s="124" t="s">
        <v>18248</v>
      </c>
      <c r="C5956" s="124" t="s">
        <v>18132</v>
      </c>
      <c r="D5956" s="125" t="s">
        <v>985</v>
      </c>
    </row>
    <row r="5957" spans="1:4" ht="13.5" x14ac:dyDescent="0.25">
      <c r="A5957" s="124" t="s">
        <v>18249</v>
      </c>
      <c r="B5957" s="124" t="s">
        <v>18250</v>
      </c>
      <c r="C5957" s="124" t="s">
        <v>18132</v>
      </c>
      <c r="D5957" s="125" t="s">
        <v>8439</v>
      </c>
    </row>
    <row r="5958" spans="1:4" ht="13.5" x14ac:dyDescent="0.25">
      <c r="A5958" s="124" t="s">
        <v>18251</v>
      </c>
      <c r="B5958" s="124" t="s">
        <v>18252</v>
      </c>
      <c r="C5958" s="124" t="s">
        <v>18107</v>
      </c>
      <c r="D5958" s="125" t="s">
        <v>18253</v>
      </c>
    </row>
    <row r="5959" spans="1:4" ht="13.5" x14ac:dyDescent="0.25">
      <c r="A5959" s="124" t="s">
        <v>18254</v>
      </c>
      <c r="B5959" s="124" t="s">
        <v>18255</v>
      </c>
      <c r="C5959" s="124" t="s">
        <v>9358</v>
      </c>
      <c r="D5959" s="125" t="s">
        <v>1705</v>
      </c>
    </row>
    <row r="5960" spans="1:4" ht="13.5" x14ac:dyDescent="0.25">
      <c r="A5960" s="124" t="s">
        <v>18256</v>
      </c>
      <c r="B5960" s="124" t="s">
        <v>18257</v>
      </c>
      <c r="C5960" s="124" t="s">
        <v>18107</v>
      </c>
      <c r="D5960" s="125" t="s">
        <v>3796</v>
      </c>
    </row>
    <row r="5961" spans="1:4" ht="13.5" x14ac:dyDescent="0.25">
      <c r="A5961" s="124" t="s">
        <v>18258</v>
      </c>
      <c r="B5961" s="124" t="s">
        <v>18259</v>
      </c>
      <c r="C5961" s="124" t="s">
        <v>18107</v>
      </c>
      <c r="D5961" s="125" t="s">
        <v>8652</v>
      </c>
    </row>
    <row r="5962" spans="1:4" ht="13.5" x14ac:dyDescent="0.25">
      <c r="A5962" s="124" t="s">
        <v>18260</v>
      </c>
      <c r="B5962" s="124" t="s">
        <v>18261</v>
      </c>
      <c r="C5962" s="124" t="s">
        <v>18132</v>
      </c>
      <c r="D5962" s="125" t="s">
        <v>18262</v>
      </c>
    </row>
    <row r="5963" spans="1:4" ht="13.5" x14ac:dyDescent="0.25">
      <c r="A5963" s="124" t="s">
        <v>18263</v>
      </c>
      <c r="B5963" s="124" t="s">
        <v>18264</v>
      </c>
      <c r="C5963" s="124" t="s">
        <v>18132</v>
      </c>
      <c r="D5963" s="125" t="s">
        <v>18265</v>
      </c>
    </row>
    <row r="5964" spans="1:4" ht="13.5" x14ac:dyDescent="0.25">
      <c r="A5964" s="124" t="s">
        <v>18266</v>
      </c>
      <c r="B5964" s="124" t="s">
        <v>18267</v>
      </c>
      <c r="C5964" s="124" t="s">
        <v>18132</v>
      </c>
      <c r="D5964" s="125" t="s">
        <v>1805</v>
      </c>
    </row>
    <row r="5965" spans="1:4" ht="13.5" x14ac:dyDescent="0.25">
      <c r="A5965" s="124" t="s">
        <v>18268</v>
      </c>
      <c r="B5965" s="124" t="s">
        <v>18269</v>
      </c>
      <c r="C5965" s="124" t="s">
        <v>18167</v>
      </c>
      <c r="D5965" s="125" t="s">
        <v>18270</v>
      </c>
    </row>
    <row r="5966" spans="1:4" ht="13.5" x14ac:dyDescent="0.25">
      <c r="A5966" s="124" t="s">
        <v>18271</v>
      </c>
      <c r="B5966" s="124" t="s">
        <v>18272</v>
      </c>
      <c r="C5966" s="124" t="s">
        <v>18167</v>
      </c>
      <c r="D5966" s="125" t="s">
        <v>6240</v>
      </c>
    </row>
    <row r="5967" spans="1:4" ht="13.5" x14ac:dyDescent="0.25">
      <c r="A5967" s="124" t="s">
        <v>18273</v>
      </c>
      <c r="B5967" s="124" t="s">
        <v>18274</v>
      </c>
      <c r="C5967" s="124" t="s">
        <v>18167</v>
      </c>
      <c r="D5967" s="125" t="s">
        <v>1661</v>
      </c>
    </row>
    <row r="5968" spans="1:4" ht="13.5" x14ac:dyDescent="0.25">
      <c r="A5968" s="124" t="s">
        <v>7769</v>
      </c>
      <c r="B5968" s="124" t="s">
        <v>18275</v>
      </c>
      <c r="C5968" s="124" t="s">
        <v>9617</v>
      </c>
      <c r="D5968" s="125" t="s">
        <v>9040</v>
      </c>
    </row>
    <row r="5969" spans="1:4" ht="13.5" x14ac:dyDescent="0.25">
      <c r="A5969" s="124" t="s">
        <v>7770</v>
      </c>
      <c r="B5969" s="124" t="s">
        <v>18276</v>
      </c>
      <c r="C5969" s="124" t="s">
        <v>9617</v>
      </c>
      <c r="D5969" s="125" t="s">
        <v>5479</v>
      </c>
    </row>
    <row r="5970" spans="1:4" ht="13.5" x14ac:dyDescent="0.25">
      <c r="A5970" s="124" t="s">
        <v>18277</v>
      </c>
      <c r="B5970" s="124" t="s">
        <v>18278</v>
      </c>
      <c r="C5970" s="124" t="s">
        <v>9617</v>
      </c>
      <c r="D5970" s="125" t="s">
        <v>8423</v>
      </c>
    </row>
    <row r="5971" spans="1:4" ht="13.5" x14ac:dyDescent="0.25">
      <c r="A5971" s="124" t="s">
        <v>18279</v>
      </c>
      <c r="B5971" s="124" t="s">
        <v>18280</v>
      </c>
      <c r="C5971" s="124" t="s">
        <v>9617</v>
      </c>
      <c r="D5971" s="125" t="s">
        <v>6588</v>
      </c>
    </row>
    <row r="5972" spans="1:4" ht="13.5" x14ac:dyDescent="0.25">
      <c r="A5972" s="124" t="s">
        <v>18281</v>
      </c>
      <c r="B5972" s="124" t="s">
        <v>18282</v>
      </c>
      <c r="C5972" s="124" t="s">
        <v>9617</v>
      </c>
      <c r="D5972" s="125" t="s">
        <v>1249</v>
      </c>
    </row>
    <row r="5973" spans="1:4" ht="13.5" x14ac:dyDescent="0.25">
      <c r="A5973" s="124" t="s">
        <v>18283</v>
      </c>
      <c r="B5973" s="124" t="s">
        <v>18284</v>
      </c>
      <c r="C5973" s="124" t="s">
        <v>9617</v>
      </c>
      <c r="D5973" s="125" t="s">
        <v>1112</v>
      </c>
    </row>
    <row r="5974" spans="1:4" ht="13.5" x14ac:dyDescent="0.25">
      <c r="A5974" s="124" t="s">
        <v>18285</v>
      </c>
      <c r="B5974" s="124" t="s">
        <v>18286</v>
      </c>
      <c r="C5974" s="124" t="s">
        <v>9617</v>
      </c>
      <c r="D5974" s="125" t="s">
        <v>8870</v>
      </c>
    </row>
    <row r="5975" spans="1:4" ht="13.5" x14ac:dyDescent="0.25">
      <c r="A5975" s="124" t="s">
        <v>18287</v>
      </c>
      <c r="B5975" s="124" t="s">
        <v>18288</v>
      </c>
      <c r="C5975" s="124" t="s">
        <v>9617</v>
      </c>
      <c r="D5975" s="125" t="s">
        <v>16473</v>
      </c>
    </row>
    <row r="5976" spans="1:4" ht="13.5" x14ac:dyDescent="0.25">
      <c r="A5976" s="124" t="s">
        <v>18289</v>
      </c>
      <c r="B5976" s="124" t="s">
        <v>18290</v>
      </c>
      <c r="C5976" s="124" t="s">
        <v>9617</v>
      </c>
      <c r="D5976" s="125" t="s">
        <v>1470</v>
      </c>
    </row>
    <row r="5977" spans="1:4" ht="13.5" x14ac:dyDescent="0.25">
      <c r="A5977" s="124" t="s">
        <v>18291</v>
      </c>
      <c r="B5977" s="124" t="s">
        <v>18292</v>
      </c>
      <c r="C5977" s="124" t="s">
        <v>9617</v>
      </c>
      <c r="D5977" s="125" t="s">
        <v>1145</v>
      </c>
    </row>
    <row r="5978" spans="1:4" ht="13.5" x14ac:dyDescent="0.25">
      <c r="A5978" s="124" t="s">
        <v>18293</v>
      </c>
      <c r="B5978" s="124" t="s">
        <v>18294</v>
      </c>
      <c r="C5978" s="124" t="s">
        <v>9617</v>
      </c>
      <c r="D5978" s="125" t="s">
        <v>822</v>
      </c>
    </row>
    <row r="5979" spans="1:4" ht="13.5" x14ac:dyDescent="0.25">
      <c r="A5979" s="124" t="s">
        <v>18295</v>
      </c>
      <c r="B5979" s="124" t="s">
        <v>18296</v>
      </c>
      <c r="C5979" s="124" t="s">
        <v>9617</v>
      </c>
      <c r="D5979" s="125" t="s">
        <v>9984</v>
      </c>
    </row>
    <row r="5980" spans="1:4" ht="13.5" x14ac:dyDescent="0.25">
      <c r="A5980" s="124" t="s">
        <v>18297</v>
      </c>
      <c r="B5980" s="124" t="s">
        <v>18298</v>
      </c>
      <c r="C5980" s="124" t="s">
        <v>9617</v>
      </c>
      <c r="D5980" s="125" t="s">
        <v>815</v>
      </c>
    </row>
    <row r="5981" spans="1:4" ht="13.5" x14ac:dyDescent="0.25">
      <c r="A5981" s="124" t="s">
        <v>7772</v>
      </c>
      <c r="B5981" s="124" t="s">
        <v>18299</v>
      </c>
      <c r="C5981" s="124" t="s">
        <v>9226</v>
      </c>
      <c r="D5981" s="125" t="s">
        <v>18300</v>
      </c>
    </row>
    <row r="5982" spans="1:4" ht="13.5" x14ac:dyDescent="0.25">
      <c r="A5982" s="124" t="s">
        <v>7774</v>
      </c>
      <c r="B5982" s="124" t="s">
        <v>18301</v>
      </c>
      <c r="C5982" s="124" t="s">
        <v>9226</v>
      </c>
      <c r="D5982" s="125" t="s">
        <v>18302</v>
      </c>
    </row>
    <row r="5983" spans="1:4" ht="13.5" x14ac:dyDescent="0.25">
      <c r="A5983" s="124" t="s">
        <v>7775</v>
      </c>
      <c r="B5983" s="124" t="s">
        <v>18303</v>
      </c>
      <c r="C5983" s="124" t="s">
        <v>9226</v>
      </c>
      <c r="D5983" s="125" t="s">
        <v>18304</v>
      </c>
    </row>
    <row r="5984" spans="1:4" ht="13.5" x14ac:dyDescent="0.25">
      <c r="A5984" s="124" t="s">
        <v>7776</v>
      </c>
      <c r="B5984" s="124" t="s">
        <v>18305</v>
      </c>
      <c r="C5984" s="124" t="s">
        <v>9358</v>
      </c>
      <c r="D5984" s="125" t="s">
        <v>18306</v>
      </c>
    </row>
    <row r="5985" spans="1:4" ht="13.5" x14ac:dyDescent="0.25">
      <c r="A5985" s="124" t="s">
        <v>7777</v>
      </c>
      <c r="B5985" s="124" t="s">
        <v>18307</v>
      </c>
      <c r="C5985" s="124" t="s">
        <v>9358</v>
      </c>
      <c r="D5985" s="125" t="s">
        <v>8360</v>
      </c>
    </row>
    <row r="5986" spans="1:4" ht="13.5" x14ac:dyDescent="0.25">
      <c r="A5986" s="124" t="s">
        <v>7778</v>
      </c>
      <c r="B5986" s="124" t="s">
        <v>18308</v>
      </c>
      <c r="C5986" s="124" t="s">
        <v>11142</v>
      </c>
      <c r="D5986" s="125" t="s">
        <v>18309</v>
      </c>
    </row>
    <row r="5987" spans="1:4" ht="13.5" x14ac:dyDescent="0.25">
      <c r="A5987" s="124" t="s">
        <v>7779</v>
      </c>
      <c r="B5987" s="124" t="s">
        <v>18310</v>
      </c>
      <c r="C5987" s="124" t="s">
        <v>9358</v>
      </c>
      <c r="D5987" s="125" t="s">
        <v>18311</v>
      </c>
    </row>
    <row r="5988" spans="1:4" ht="13.5" x14ac:dyDescent="0.25">
      <c r="A5988" s="124" t="s">
        <v>7780</v>
      </c>
      <c r="B5988" s="124" t="s">
        <v>18312</v>
      </c>
      <c r="C5988" s="124" t="s">
        <v>9358</v>
      </c>
      <c r="D5988" s="125" t="s">
        <v>8021</v>
      </c>
    </row>
    <row r="5989" spans="1:4" ht="13.5" x14ac:dyDescent="0.25">
      <c r="A5989" s="124" t="s">
        <v>7782</v>
      </c>
      <c r="B5989" s="124" t="s">
        <v>18313</v>
      </c>
      <c r="C5989" s="124" t="s">
        <v>9358</v>
      </c>
      <c r="D5989" s="125" t="s">
        <v>3802</v>
      </c>
    </row>
    <row r="5990" spans="1:4" ht="13.5" x14ac:dyDescent="0.25">
      <c r="A5990" s="124" t="s">
        <v>7783</v>
      </c>
      <c r="B5990" s="124" t="s">
        <v>18314</v>
      </c>
      <c r="C5990" s="124" t="s">
        <v>9226</v>
      </c>
      <c r="D5990" s="125" t="s">
        <v>18315</v>
      </c>
    </row>
    <row r="5991" spans="1:4" ht="13.5" x14ac:dyDescent="0.25">
      <c r="A5991" s="124" t="s">
        <v>7785</v>
      </c>
      <c r="B5991" s="124" t="s">
        <v>18316</v>
      </c>
      <c r="C5991" s="124" t="s">
        <v>9226</v>
      </c>
      <c r="D5991" s="125" t="s">
        <v>18317</v>
      </c>
    </row>
    <row r="5992" spans="1:4" ht="13.5" x14ac:dyDescent="0.25">
      <c r="A5992" s="124" t="s">
        <v>7786</v>
      </c>
      <c r="B5992" s="124" t="s">
        <v>18318</v>
      </c>
      <c r="C5992" s="124" t="s">
        <v>9226</v>
      </c>
      <c r="D5992" s="125" t="s">
        <v>18319</v>
      </c>
    </row>
    <row r="5993" spans="1:4" ht="13.5" x14ac:dyDescent="0.25">
      <c r="A5993" s="124" t="s">
        <v>7787</v>
      </c>
      <c r="B5993" s="124" t="s">
        <v>18320</v>
      </c>
      <c r="C5993" s="124" t="s">
        <v>9226</v>
      </c>
      <c r="D5993" s="125" t="s">
        <v>18321</v>
      </c>
    </row>
    <row r="5994" spans="1:4" ht="13.5" x14ac:dyDescent="0.25">
      <c r="A5994" s="124" t="s">
        <v>7789</v>
      </c>
      <c r="B5994" s="124" t="s">
        <v>18322</v>
      </c>
      <c r="C5994" s="124" t="s">
        <v>9226</v>
      </c>
      <c r="D5994" s="125" t="s">
        <v>8471</v>
      </c>
    </row>
    <row r="5995" spans="1:4" ht="13.5" x14ac:dyDescent="0.25">
      <c r="A5995" s="124" t="s">
        <v>7790</v>
      </c>
      <c r="B5995" s="124" t="s">
        <v>18323</v>
      </c>
      <c r="C5995" s="124" t="s">
        <v>9226</v>
      </c>
      <c r="D5995" s="125" t="s">
        <v>8822</v>
      </c>
    </row>
    <row r="5996" spans="1:4" ht="13.5" x14ac:dyDescent="0.25">
      <c r="A5996" s="124" t="s">
        <v>7792</v>
      </c>
      <c r="B5996" s="124" t="s">
        <v>18324</v>
      </c>
      <c r="C5996" s="124" t="s">
        <v>9226</v>
      </c>
      <c r="D5996" s="125" t="s">
        <v>3772</v>
      </c>
    </row>
    <row r="5997" spans="1:4" ht="13.5" x14ac:dyDescent="0.25">
      <c r="A5997" s="124" t="s">
        <v>7793</v>
      </c>
      <c r="B5997" s="124" t="s">
        <v>18325</v>
      </c>
      <c r="C5997" s="124" t="s">
        <v>9226</v>
      </c>
      <c r="D5997" s="125" t="s">
        <v>17572</v>
      </c>
    </row>
    <row r="5998" spans="1:4" ht="13.5" x14ac:dyDescent="0.25">
      <c r="A5998" s="124" t="s">
        <v>7794</v>
      </c>
      <c r="B5998" s="124" t="s">
        <v>18326</v>
      </c>
      <c r="C5998" s="124" t="s">
        <v>9226</v>
      </c>
      <c r="D5998" s="125" t="s">
        <v>8581</v>
      </c>
    </row>
    <row r="5999" spans="1:4" ht="13.5" x14ac:dyDescent="0.25">
      <c r="A5999" s="124" t="s">
        <v>7795</v>
      </c>
      <c r="B5999" s="124" t="s">
        <v>18327</v>
      </c>
      <c r="C5999" s="124" t="s">
        <v>9226</v>
      </c>
      <c r="D5999" s="125" t="s">
        <v>8353</v>
      </c>
    </row>
    <row r="6000" spans="1:4" ht="13.5" x14ac:dyDescent="0.25">
      <c r="A6000" s="124" t="s">
        <v>7797</v>
      </c>
      <c r="B6000" s="124" t="s">
        <v>18328</v>
      </c>
      <c r="C6000" s="124" t="s">
        <v>9226</v>
      </c>
      <c r="D6000" s="125" t="s">
        <v>2922</v>
      </c>
    </row>
    <row r="6001" spans="1:4" ht="13.5" x14ac:dyDescent="0.25">
      <c r="A6001" s="124" t="s">
        <v>7798</v>
      </c>
      <c r="B6001" s="124" t="s">
        <v>18329</v>
      </c>
      <c r="C6001" s="124" t="s">
        <v>9226</v>
      </c>
      <c r="D6001" s="125" t="s">
        <v>18330</v>
      </c>
    </row>
    <row r="6002" spans="1:4" ht="13.5" x14ac:dyDescent="0.25">
      <c r="A6002" s="124" t="s">
        <v>7800</v>
      </c>
      <c r="B6002" s="124" t="s">
        <v>18331</v>
      </c>
      <c r="C6002" s="124" t="s">
        <v>9226</v>
      </c>
      <c r="D6002" s="125" t="s">
        <v>9172</v>
      </c>
    </row>
    <row r="6003" spans="1:4" ht="13.5" x14ac:dyDescent="0.25">
      <c r="A6003" s="124" t="s">
        <v>7801</v>
      </c>
      <c r="B6003" s="124" t="s">
        <v>18332</v>
      </c>
      <c r="C6003" s="124" t="s">
        <v>9617</v>
      </c>
      <c r="D6003" s="125" t="s">
        <v>9161</v>
      </c>
    </row>
    <row r="6004" spans="1:4" ht="13.5" x14ac:dyDescent="0.25">
      <c r="A6004" s="124" t="s">
        <v>7803</v>
      </c>
      <c r="B6004" s="124" t="s">
        <v>18333</v>
      </c>
      <c r="C6004" s="124" t="s">
        <v>9617</v>
      </c>
      <c r="D6004" s="125" t="s">
        <v>5013</v>
      </c>
    </row>
    <row r="6005" spans="1:4" ht="13.5" x14ac:dyDescent="0.25">
      <c r="A6005" s="124" t="s">
        <v>7805</v>
      </c>
      <c r="B6005" s="124" t="s">
        <v>18334</v>
      </c>
      <c r="C6005" s="124" t="s">
        <v>9617</v>
      </c>
      <c r="D6005" s="125" t="s">
        <v>18335</v>
      </c>
    </row>
    <row r="6006" spans="1:4" ht="13.5" x14ac:dyDescent="0.25">
      <c r="A6006" s="124" t="s">
        <v>7806</v>
      </c>
      <c r="B6006" s="124" t="s">
        <v>18336</v>
      </c>
      <c r="C6006" s="124" t="s">
        <v>9617</v>
      </c>
      <c r="D6006" s="125" t="s">
        <v>775</v>
      </c>
    </row>
    <row r="6007" spans="1:4" ht="13.5" x14ac:dyDescent="0.25">
      <c r="A6007" s="124" t="s">
        <v>7807</v>
      </c>
      <c r="B6007" s="124" t="s">
        <v>18337</v>
      </c>
      <c r="C6007" s="124" t="s">
        <v>9617</v>
      </c>
      <c r="D6007" s="125" t="s">
        <v>1712</v>
      </c>
    </row>
    <row r="6008" spans="1:4" ht="13.5" x14ac:dyDescent="0.25">
      <c r="A6008" s="124" t="s">
        <v>7808</v>
      </c>
      <c r="B6008" s="124" t="s">
        <v>18338</v>
      </c>
      <c r="C6008" s="124" t="s">
        <v>9617</v>
      </c>
      <c r="D6008" s="125" t="s">
        <v>1516</v>
      </c>
    </row>
    <row r="6009" spans="1:4" ht="13.5" x14ac:dyDescent="0.25">
      <c r="A6009" s="124" t="s">
        <v>7809</v>
      </c>
      <c r="B6009" s="124" t="s">
        <v>18339</v>
      </c>
      <c r="C6009" s="124" t="s">
        <v>9226</v>
      </c>
      <c r="D6009" s="125" t="s">
        <v>1341</v>
      </c>
    </row>
    <row r="6010" spans="1:4" ht="13.5" x14ac:dyDescent="0.25">
      <c r="A6010" s="124" t="s">
        <v>7810</v>
      </c>
      <c r="B6010" s="124" t="s">
        <v>18340</v>
      </c>
      <c r="C6010" s="124" t="s">
        <v>9226</v>
      </c>
      <c r="D6010" s="125" t="s">
        <v>8877</v>
      </c>
    </row>
    <row r="6011" spans="1:4" ht="13.5" x14ac:dyDescent="0.25">
      <c r="A6011" s="124" t="s">
        <v>7812</v>
      </c>
      <c r="B6011" s="124" t="s">
        <v>18341</v>
      </c>
      <c r="C6011" s="124" t="s">
        <v>9617</v>
      </c>
      <c r="D6011" s="125" t="s">
        <v>1223</v>
      </c>
    </row>
    <row r="6012" spans="1:4" ht="13.5" x14ac:dyDescent="0.25">
      <c r="A6012" s="124" t="s">
        <v>7814</v>
      </c>
      <c r="B6012" s="124" t="s">
        <v>18342</v>
      </c>
      <c r="C6012" s="124" t="s">
        <v>9617</v>
      </c>
      <c r="D6012" s="125" t="s">
        <v>7188</v>
      </c>
    </row>
    <row r="6013" spans="1:4" ht="13.5" x14ac:dyDescent="0.25">
      <c r="A6013" s="124" t="s">
        <v>7815</v>
      </c>
      <c r="B6013" s="124" t="s">
        <v>18343</v>
      </c>
      <c r="C6013" s="124" t="s">
        <v>9226</v>
      </c>
      <c r="D6013" s="125" t="s">
        <v>2920</v>
      </c>
    </row>
    <row r="6014" spans="1:4" ht="13.5" x14ac:dyDescent="0.25">
      <c r="A6014" s="124" t="s">
        <v>7816</v>
      </c>
      <c r="B6014" s="124" t="s">
        <v>18344</v>
      </c>
      <c r="C6014" s="124" t="s">
        <v>11142</v>
      </c>
      <c r="D6014" s="125" t="s">
        <v>3016</v>
      </c>
    </row>
    <row r="6015" spans="1:4" ht="13.5" x14ac:dyDescent="0.25">
      <c r="A6015" s="124" t="s">
        <v>7817</v>
      </c>
      <c r="B6015" s="124" t="s">
        <v>18345</v>
      </c>
      <c r="C6015" s="124" t="s">
        <v>9617</v>
      </c>
      <c r="D6015" s="125" t="s">
        <v>15802</v>
      </c>
    </row>
    <row r="6016" spans="1:4" ht="13.5" x14ac:dyDescent="0.25">
      <c r="A6016" s="124" t="s">
        <v>7818</v>
      </c>
      <c r="B6016" s="124" t="s">
        <v>18346</v>
      </c>
      <c r="C6016" s="124" t="s">
        <v>9226</v>
      </c>
      <c r="D6016" s="125" t="s">
        <v>18347</v>
      </c>
    </row>
    <row r="6017" spans="1:4" ht="13.5" x14ac:dyDescent="0.25">
      <c r="A6017" s="124" t="s">
        <v>7819</v>
      </c>
      <c r="B6017" s="124" t="s">
        <v>18348</v>
      </c>
      <c r="C6017" s="124" t="s">
        <v>9358</v>
      </c>
      <c r="D6017" s="125" t="s">
        <v>18349</v>
      </c>
    </row>
    <row r="6018" spans="1:4" ht="13.5" x14ac:dyDescent="0.25">
      <c r="A6018" s="124" t="s">
        <v>7820</v>
      </c>
      <c r="B6018" s="124" t="s">
        <v>18350</v>
      </c>
      <c r="C6018" s="124" t="s">
        <v>9617</v>
      </c>
      <c r="D6018" s="125" t="s">
        <v>7885</v>
      </c>
    </row>
    <row r="6019" spans="1:4" ht="13.5" x14ac:dyDescent="0.25">
      <c r="A6019" s="124" t="s">
        <v>7821</v>
      </c>
      <c r="B6019" s="124" t="s">
        <v>18351</v>
      </c>
      <c r="C6019" s="124" t="s">
        <v>9617</v>
      </c>
      <c r="D6019" s="125" t="s">
        <v>1409</v>
      </c>
    </row>
    <row r="6020" spans="1:4" ht="13.5" x14ac:dyDescent="0.25">
      <c r="A6020" s="124" t="s">
        <v>7822</v>
      </c>
      <c r="B6020" s="124" t="s">
        <v>18352</v>
      </c>
      <c r="C6020" s="124" t="s">
        <v>9617</v>
      </c>
      <c r="D6020" s="125" t="s">
        <v>1117</v>
      </c>
    </row>
    <row r="6021" spans="1:4" ht="13.5" x14ac:dyDescent="0.25">
      <c r="A6021" s="124" t="s">
        <v>7823</v>
      </c>
      <c r="B6021" s="124" t="s">
        <v>18353</v>
      </c>
      <c r="C6021" s="124" t="s">
        <v>9617</v>
      </c>
      <c r="D6021" s="125" t="s">
        <v>8669</v>
      </c>
    </row>
    <row r="6022" spans="1:4" ht="13.5" x14ac:dyDescent="0.25">
      <c r="A6022" s="124" t="s">
        <v>7824</v>
      </c>
      <c r="B6022" s="124" t="s">
        <v>18354</v>
      </c>
      <c r="C6022" s="124" t="s">
        <v>9617</v>
      </c>
      <c r="D6022" s="125" t="s">
        <v>6630</v>
      </c>
    </row>
    <row r="6023" spans="1:4" ht="13.5" x14ac:dyDescent="0.25">
      <c r="A6023" s="124" t="s">
        <v>7826</v>
      </c>
      <c r="B6023" s="124" t="s">
        <v>18355</v>
      </c>
      <c r="C6023" s="124" t="s">
        <v>9617</v>
      </c>
      <c r="D6023" s="125" t="s">
        <v>3032</v>
      </c>
    </row>
    <row r="6024" spans="1:4" ht="13.5" x14ac:dyDescent="0.25">
      <c r="A6024" s="124" t="s">
        <v>7827</v>
      </c>
      <c r="B6024" s="124" t="s">
        <v>18356</v>
      </c>
      <c r="C6024" s="124" t="s">
        <v>9617</v>
      </c>
      <c r="D6024" s="125" t="s">
        <v>4276</v>
      </c>
    </row>
    <row r="6025" spans="1:4" ht="13.5" x14ac:dyDescent="0.25">
      <c r="A6025" s="124" t="s">
        <v>7828</v>
      </c>
      <c r="B6025" s="124" t="s">
        <v>18357</v>
      </c>
      <c r="C6025" s="124" t="s">
        <v>9226</v>
      </c>
      <c r="D6025" s="125" t="s">
        <v>6254</v>
      </c>
    </row>
    <row r="6026" spans="1:4" ht="13.5" x14ac:dyDescent="0.25">
      <c r="A6026" s="124" t="s">
        <v>7829</v>
      </c>
      <c r="B6026" s="124" t="s">
        <v>18358</v>
      </c>
      <c r="C6026" s="124" t="s">
        <v>9617</v>
      </c>
      <c r="D6026" s="125" t="s">
        <v>15661</v>
      </c>
    </row>
    <row r="6027" spans="1:4" ht="13.5" x14ac:dyDescent="0.25">
      <c r="A6027" s="124" t="s">
        <v>7831</v>
      </c>
      <c r="B6027" s="124" t="s">
        <v>18359</v>
      </c>
      <c r="C6027" s="124" t="s">
        <v>9617</v>
      </c>
      <c r="D6027" s="125" t="s">
        <v>18360</v>
      </c>
    </row>
    <row r="6028" spans="1:4" ht="13.5" x14ac:dyDescent="0.25">
      <c r="A6028" s="124" t="s">
        <v>7832</v>
      </c>
      <c r="B6028" s="124" t="s">
        <v>18361</v>
      </c>
      <c r="C6028" s="124" t="s">
        <v>9617</v>
      </c>
      <c r="D6028" s="125" t="s">
        <v>18362</v>
      </c>
    </row>
    <row r="6029" spans="1:4" ht="13.5" x14ac:dyDescent="0.25">
      <c r="A6029" s="124" t="s">
        <v>7833</v>
      </c>
      <c r="B6029" s="124" t="s">
        <v>18363</v>
      </c>
      <c r="C6029" s="124" t="s">
        <v>9617</v>
      </c>
      <c r="D6029" s="125" t="s">
        <v>18364</v>
      </c>
    </row>
    <row r="6030" spans="1:4" ht="13.5" x14ac:dyDescent="0.25">
      <c r="A6030" s="124" t="s">
        <v>7834</v>
      </c>
      <c r="B6030" s="124" t="s">
        <v>18365</v>
      </c>
      <c r="C6030" s="124" t="s">
        <v>11142</v>
      </c>
      <c r="D6030" s="125" t="s">
        <v>18366</v>
      </c>
    </row>
    <row r="6031" spans="1:4" ht="13.5" x14ac:dyDescent="0.25">
      <c r="A6031" s="124" t="s">
        <v>7836</v>
      </c>
      <c r="B6031" s="124" t="s">
        <v>18367</v>
      </c>
      <c r="C6031" s="124" t="s">
        <v>11142</v>
      </c>
      <c r="D6031" s="125" t="s">
        <v>7260</v>
      </c>
    </row>
    <row r="6032" spans="1:4" ht="13.5" x14ac:dyDescent="0.25">
      <c r="A6032" s="124" t="s">
        <v>7837</v>
      </c>
      <c r="B6032" s="124" t="s">
        <v>18368</v>
      </c>
      <c r="C6032" s="124" t="s">
        <v>11142</v>
      </c>
      <c r="D6032" s="125" t="s">
        <v>18369</v>
      </c>
    </row>
    <row r="6033" spans="1:4" ht="13.5" x14ac:dyDescent="0.25">
      <c r="A6033" s="124" t="s">
        <v>7838</v>
      </c>
      <c r="B6033" s="124" t="s">
        <v>18370</v>
      </c>
      <c r="C6033" s="124" t="s">
        <v>11142</v>
      </c>
      <c r="D6033" s="125" t="s">
        <v>10642</v>
      </c>
    </row>
    <row r="6034" spans="1:4" ht="13.5" x14ac:dyDescent="0.25">
      <c r="A6034" s="124" t="s">
        <v>7839</v>
      </c>
      <c r="B6034" s="124" t="s">
        <v>18371</v>
      </c>
      <c r="C6034" s="124" t="s">
        <v>11142</v>
      </c>
      <c r="D6034" s="125" t="s">
        <v>18372</v>
      </c>
    </row>
    <row r="6035" spans="1:4" ht="13.5" x14ac:dyDescent="0.25">
      <c r="A6035" s="124" t="s">
        <v>7840</v>
      </c>
      <c r="B6035" s="124" t="s">
        <v>18373</v>
      </c>
      <c r="C6035" s="124" t="s">
        <v>11142</v>
      </c>
      <c r="D6035" s="125" t="s">
        <v>18374</v>
      </c>
    </row>
    <row r="6036" spans="1:4" ht="13.5" x14ac:dyDescent="0.25">
      <c r="A6036" s="124" t="s">
        <v>7841</v>
      </c>
      <c r="B6036" s="124" t="s">
        <v>18375</v>
      </c>
      <c r="C6036" s="124" t="s">
        <v>11142</v>
      </c>
      <c r="D6036" s="125" t="s">
        <v>18376</v>
      </c>
    </row>
    <row r="6037" spans="1:4" ht="13.5" x14ac:dyDescent="0.25">
      <c r="A6037" s="124" t="s">
        <v>7842</v>
      </c>
      <c r="B6037" s="124" t="s">
        <v>18377</v>
      </c>
      <c r="C6037" s="124" t="s">
        <v>11142</v>
      </c>
      <c r="D6037" s="125" t="s">
        <v>2520</v>
      </c>
    </row>
    <row r="6038" spans="1:4" ht="13.5" x14ac:dyDescent="0.25">
      <c r="A6038" s="124" t="s">
        <v>7843</v>
      </c>
      <c r="B6038" s="124" t="s">
        <v>18378</v>
      </c>
      <c r="C6038" s="124" t="s">
        <v>11142</v>
      </c>
      <c r="D6038" s="125" t="s">
        <v>18379</v>
      </c>
    </row>
    <row r="6039" spans="1:4" ht="13.5" x14ac:dyDescent="0.25">
      <c r="A6039" s="124" t="s">
        <v>7844</v>
      </c>
      <c r="B6039" s="124" t="s">
        <v>18380</v>
      </c>
      <c r="C6039" s="124" t="s">
        <v>9617</v>
      </c>
      <c r="D6039" s="125" t="s">
        <v>357</v>
      </c>
    </row>
    <row r="6040" spans="1:4" ht="13.5" x14ac:dyDescent="0.25">
      <c r="A6040" s="124" t="s">
        <v>7845</v>
      </c>
      <c r="B6040" s="124" t="s">
        <v>18381</v>
      </c>
      <c r="C6040" s="124" t="s">
        <v>9226</v>
      </c>
      <c r="D6040" s="125" t="s">
        <v>7901</v>
      </c>
    </row>
    <row r="6041" spans="1:4" ht="13.5" x14ac:dyDescent="0.25">
      <c r="A6041" s="124" t="s">
        <v>7846</v>
      </c>
      <c r="B6041" s="124" t="s">
        <v>18382</v>
      </c>
      <c r="C6041" s="124" t="s">
        <v>9617</v>
      </c>
      <c r="D6041" s="125" t="s">
        <v>18383</v>
      </c>
    </row>
    <row r="6042" spans="1:4" ht="13.5" x14ac:dyDescent="0.25">
      <c r="A6042" s="124" t="s">
        <v>7847</v>
      </c>
      <c r="B6042" s="124" t="s">
        <v>18384</v>
      </c>
      <c r="C6042" s="124" t="s">
        <v>9617</v>
      </c>
      <c r="D6042" s="125" t="s">
        <v>6246</v>
      </c>
    </row>
    <row r="6043" spans="1:4" ht="13.5" x14ac:dyDescent="0.25">
      <c r="A6043" s="124" t="s">
        <v>7848</v>
      </c>
      <c r="B6043" s="124" t="s">
        <v>18385</v>
      </c>
      <c r="C6043" s="124" t="s">
        <v>9617</v>
      </c>
      <c r="D6043" s="125" t="s">
        <v>9075</v>
      </c>
    </row>
    <row r="6044" spans="1:4" ht="13.5" x14ac:dyDescent="0.25">
      <c r="A6044" s="124" t="s">
        <v>7849</v>
      </c>
      <c r="B6044" s="124" t="s">
        <v>18386</v>
      </c>
      <c r="C6044" s="124" t="s">
        <v>9617</v>
      </c>
      <c r="D6044" s="125" t="s">
        <v>5583</v>
      </c>
    </row>
    <row r="6045" spans="1:4" ht="13.5" x14ac:dyDescent="0.25">
      <c r="A6045" s="124" t="s">
        <v>7850</v>
      </c>
      <c r="B6045" s="124" t="s">
        <v>18387</v>
      </c>
      <c r="C6045" s="124" t="s">
        <v>9617</v>
      </c>
      <c r="D6045" s="125" t="s">
        <v>3553</v>
      </c>
    </row>
    <row r="6046" spans="1:4" ht="13.5" x14ac:dyDescent="0.25">
      <c r="A6046" s="124" t="s">
        <v>7852</v>
      </c>
      <c r="B6046" s="124" t="s">
        <v>18388</v>
      </c>
      <c r="C6046" s="124" t="s">
        <v>9617</v>
      </c>
      <c r="D6046" s="125" t="s">
        <v>3118</v>
      </c>
    </row>
    <row r="6047" spans="1:4" ht="13.5" x14ac:dyDescent="0.25">
      <c r="A6047" s="124" t="s">
        <v>7853</v>
      </c>
      <c r="B6047" s="124" t="s">
        <v>18389</v>
      </c>
      <c r="C6047" s="124" t="s">
        <v>9617</v>
      </c>
      <c r="D6047" s="125" t="s">
        <v>14750</v>
      </c>
    </row>
    <row r="6048" spans="1:4" ht="13.5" x14ac:dyDescent="0.25">
      <c r="A6048" s="124" t="s">
        <v>7855</v>
      </c>
      <c r="B6048" s="124" t="s">
        <v>18390</v>
      </c>
      <c r="C6048" s="124" t="s">
        <v>9617</v>
      </c>
      <c r="D6048" s="125" t="s">
        <v>365</v>
      </c>
    </row>
    <row r="6049" spans="1:4" ht="13.5" x14ac:dyDescent="0.25">
      <c r="A6049" s="124" t="s">
        <v>7857</v>
      </c>
      <c r="B6049" s="124" t="s">
        <v>18391</v>
      </c>
      <c r="C6049" s="124" t="s">
        <v>9617</v>
      </c>
      <c r="D6049" s="125" t="s">
        <v>693</v>
      </c>
    </row>
    <row r="6050" spans="1:4" ht="13.5" x14ac:dyDescent="0.25">
      <c r="A6050" s="124" t="s">
        <v>7858</v>
      </c>
      <c r="B6050" s="124" t="s">
        <v>18392</v>
      </c>
      <c r="C6050" s="124" t="s">
        <v>9617</v>
      </c>
      <c r="D6050" s="125" t="s">
        <v>8324</v>
      </c>
    </row>
    <row r="6051" spans="1:4" ht="13.5" x14ac:dyDescent="0.25">
      <c r="A6051" s="124" t="s">
        <v>7860</v>
      </c>
      <c r="B6051" s="124" t="s">
        <v>18393</v>
      </c>
      <c r="C6051" s="124" t="s">
        <v>9617</v>
      </c>
      <c r="D6051" s="125" t="s">
        <v>13719</v>
      </c>
    </row>
    <row r="6052" spans="1:4" ht="13.5" x14ac:dyDescent="0.25">
      <c r="A6052" s="124" t="s">
        <v>7862</v>
      </c>
      <c r="B6052" s="124" t="s">
        <v>18394</v>
      </c>
      <c r="C6052" s="124" t="s">
        <v>9617</v>
      </c>
      <c r="D6052" s="125" t="s">
        <v>3478</v>
      </c>
    </row>
    <row r="6053" spans="1:4" ht="13.5" x14ac:dyDescent="0.25">
      <c r="A6053" s="124" t="s">
        <v>7863</v>
      </c>
      <c r="B6053" s="124" t="s">
        <v>18395</v>
      </c>
      <c r="C6053" s="124" t="s">
        <v>9617</v>
      </c>
      <c r="D6053" s="125" t="s">
        <v>5125</v>
      </c>
    </row>
    <row r="6054" spans="1:4" ht="13.5" x14ac:dyDescent="0.25">
      <c r="A6054" s="124" t="s">
        <v>7864</v>
      </c>
      <c r="B6054" s="124" t="s">
        <v>18396</v>
      </c>
      <c r="C6054" s="124" t="s">
        <v>9617</v>
      </c>
      <c r="D6054" s="125" t="s">
        <v>7753</v>
      </c>
    </row>
    <row r="6055" spans="1:4" ht="13.5" x14ac:dyDescent="0.25">
      <c r="A6055" s="124" t="s">
        <v>7866</v>
      </c>
      <c r="B6055" s="124" t="s">
        <v>18397</v>
      </c>
      <c r="C6055" s="124" t="s">
        <v>9617</v>
      </c>
      <c r="D6055" s="125" t="s">
        <v>623</v>
      </c>
    </row>
    <row r="6056" spans="1:4" ht="13.5" x14ac:dyDescent="0.25">
      <c r="A6056" s="124" t="s">
        <v>7867</v>
      </c>
      <c r="B6056" s="124" t="s">
        <v>18398</v>
      </c>
      <c r="C6056" s="124" t="s">
        <v>9617</v>
      </c>
      <c r="D6056" s="125" t="s">
        <v>8470</v>
      </c>
    </row>
    <row r="6057" spans="1:4" ht="13.5" x14ac:dyDescent="0.25">
      <c r="A6057" s="124" t="s">
        <v>7869</v>
      </c>
      <c r="B6057" s="124" t="s">
        <v>18399</v>
      </c>
      <c r="C6057" s="124" t="s">
        <v>9617</v>
      </c>
      <c r="D6057" s="125" t="s">
        <v>281</v>
      </c>
    </row>
    <row r="6058" spans="1:4" ht="13.5" x14ac:dyDescent="0.25">
      <c r="A6058" s="124" t="s">
        <v>7871</v>
      </c>
      <c r="B6058" s="124" t="s">
        <v>18400</v>
      </c>
      <c r="C6058" s="124" t="s">
        <v>9358</v>
      </c>
      <c r="D6058" s="125" t="s">
        <v>7544</v>
      </c>
    </row>
    <row r="6059" spans="1:4" ht="13.5" x14ac:dyDescent="0.25">
      <c r="A6059" s="124" t="s">
        <v>7872</v>
      </c>
      <c r="B6059" s="124" t="s">
        <v>18401</v>
      </c>
      <c r="C6059" s="124" t="s">
        <v>9358</v>
      </c>
      <c r="D6059" s="125" t="s">
        <v>18402</v>
      </c>
    </row>
    <row r="6060" spans="1:4" ht="13.5" x14ac:dyDescent="0.25">
      <c r="A6060" s="124" t="s">
        <v>7873</v>
      </c>
      <c r="B6060" s="124" t="s">
        <v>18403</v>
      </c>
      <c r="C6060" s="124" t="s">
        <v>9358</v>
      </c>
      <c r="D6060" s="125" t="s">
        <v>18404</v>
      </c>
    </row>
    <row r="6061" spans="1:4" ht="13.5" x14ac:dyDescent="0.25">
      <c r="A6061" s="124" t="s">
        <v>7874</v>
      </c>
      <c r="B6061" s="124" t="s">
        <v>18405</v>
      </c>
      <c r="C6061" s="124" t="s">
        <v>9358</v>
      </c>
      <c r="D6061" s="125" t="s">
        <v>18406</v>
      </c>
    </row>
    <row r="6062" spans="1:4" ht="13.5" x14ac:dyDescent="0.25">
      <c r="A6062" s="124" t="s">
        <v>7875</v>
      </c>
      <c r="B6062" s="124" t="s">
        <v>18407</v>
      </c>
      <c r="C6062" s="124" t="s">
        <v>9617</v>
      </c>
      <c r="D6062" s="125" t="s">
        <v>5117</v>
      </c>
    </row>
    <row r="6063" spans="1:4" ht="13.5" x14ac:dyDescent="0.25">
      <c r="A6063" s="124" t="s">
        <v>7876</v>
      </c>
      <c r="B6063" s="124" t="s">
        <v>18408</v>
      </c>
      <c r="C6063" s="124" t="s">
        <v>9358</v>
      </c>
      <c r="D6063" s="125" t="s">
        <v>18409</v>
      </c>
    </row>
    <row r="6064" spans="1:4" ht="13.5" x14ac:dyDescent="0.25">
      <c r="A6064" s="124" t="s">
        <v>7878</v>
      </c>
      <c r="B6064" s="124" t="s">
        <v>18410</v>
      </c>
      <c r="C6064" s="124" t="s">
        <v>9358</v>
      </c>
      <c r="D6064" s="125" t="s">
        <v>18411</v>
      </c>
    </row>
    <row r="6065" spans="1:4" ht="13.5" x14ac:dyDescent="0.25">
      <c r="A6065" s="124" t="s">
        <v>7879</v>
      </c>
      <c r="B6065" s="124" t="s">
        <v>18412</v>
      </c>
      <c r="C6065" s="124" t="s">
        <v>9358</v>
      </c>
      <c r="D6065" s="125" t="s">
        <v>18413</v>
      </c>
    </row>
    <row r="6066" spans="1:4" ht="13.5" x14ac:dyDescent="0.25">
      <c r="A6066" s="124" t="s">
        <v>7880</v>
      </c>
      <c r="B6066" s="124" t="s">
        <v>18414</v>
      </c>
      <c r="C6066" s="124" t="s">
        <v>9358</v>
      </c>
      <c r="D6066" s="125" t="s">
        <v>18415</v>
      </c>
    </row>
    <row r="6067" spans="1:4" ht="13.5" x14ac:dyDescent="0.25">
      <c r="A6067" s="124" t="s">
        <v>7882</v>
      </c>
      <c r="B6067" s="124" t="s">
        <v>18416</v>
      </c>
      <c r="C6067" s="124" t="s">
        <v>9358</v>
      </c>
      <c r="D6067" s="125" t="s">
        <v>1409</v>
      </c>
    </row>
    <row r="6068" spans="1:4" ht="13.5" x14ac:dyDescent="0.25">
      <c r="A6068" s="124" t="s">
        <v>7883</v>
      </c>
      <c r="B6068" s="124" t="s">
        <v>18417</v>
      </c>
      <c r="C6068" s="124" t="s">
        <v>9226</v>
      </c>
      <c r="D6068" s="125" t="s">
        <v>1409</v>
      </c>
    </row>
    <row r="6069" spans="1:4" ht="13.5" x14ac:dyDescent="0.25">
      <c r="A6069" s="124" t="s">
        <v>7884</v>
      </c>
      <c r="B6069" s="124" t="s">
        <v>18418</v>
      </c>
      <c r="C6069" s="124" t="s">
        <v>9226</v>
      </c>
      <c r="D6069" s="125" t="s">
        <v>7885</v>
      </c>
    </row>
    <row r="6070" spans="1:4" ht="13.5" x14ac:dyDescent="0.25">
      <c r="A6070" s="124" t="s">
        <v>7886</v>
      </c>
      <c r="B6070" s="124" t="s">
        <v>18419</v>
      </c>
      <c r="C6070" s="124" t="s">
        <v>9358</v>
      </c>
      <c r="D6070" s="125" t="s">
        <v>1381</v>
      </c>
    </row>
    <row r="6071" spans="1:4" ht="13.5" x14ac:dyDescent="0.25">
      <c r="A6071" s="124" t="s">
        <v>7888</v>
      </c>
      <c r="B6071" s="124" t="s">
        <v>18420</v>
      </c>
      <c r="C6071" s="124" t="s">
        <v>9358</v>
      </c>
      <c r="D6071" s="125" t="s">
        <v>815</v>
      </c>
    </row>
    <row r="6072" spans="1:4" ht="13.5" x14ac:dyDescent="0.25">
      <c r="A6072" s="124" t="s">
        <v>7889</v>
      </c>
      <c r="B6072" s="124" t="s">
        <v>18421</v>
      </c>
      <c r="C6072" s="124" t="s">
        <v>9358</v>
      </c>
      <c r="D6072" s="125" t="s">
        <v>6582</v>
      </c>
    </row>
    <row r="6073" spans="1:4" ht="13.5" x14ac:dyDescent="0.25">
      <c r="A6073" s="124" t="s">
        <v>7890</v>
      </c>
      <c r="B6073" s="124" t="s">
        <v>18422</v>
      </c>
      <c r="C6073" s="124" t="s">
        <v>9358</v>
      </c>
      <c r="D6073" s="125" t="s">
        <v>1217</v>
      </c>
    </row>
    <row r="6074" spans="1:4" ht="13.5" x14ac:dyDescent="0.25">
      <c r="A6074" s="124" t="s">
        <v>7891</v>
      </c>
      <c r="B6074" s="124" t="s">
        <v>18423</v>
      </c>
      <c r="C6074" s="124" t="s">
        <v>9617</v>
      </c>
      <c r="D6074" s="125" t="s">
        <v>3046</v>
      </c>
    </row>
    <row r="6075" spans="1:4" ht="13.5" x14ac:dyDescent="0.25">
      <c r="A6075" s="124" t="s">
        <v>7893</v>
      </c>
      <c r="B6075" s="124" t="s">
        <v>18424</v>
      </c>
      <c r="C6075" s="124" t="s">
        <v>9617</v>
      </c>
      <c r="D6075" s="125" t="s">
        <v>18425</v>
      </c>
    </row>
    <row r="6076" spans="1:4" ht="13.5" x14ac:dyDescent="0.25">
      <c r="A6076" s="124" t="s">
        <v>7895</v>
      </c>
      <c r="B6076" s="124" t="s">
        <v>18426</v>
      </c>
      <c r="C6076" s="124" t="s">
        <v>10125</v>
      </c>
      <c r="D6076" s="125" t="s">
        <v>18427</v>
      </c>
    </row>
    <row r="6077" spans="1:4" ht="13.5" x14ac:dyDescent="0.25">
      <c r="A6077" s="124" t="s">
        <v>7896</v>
      </c>
      <c r="B6077" s="124" t="s">
        <v>18428</v>
      </c>
      <c r="C6077" s="124" t="s">
        <v>9358</v>
      </c>
      <c r="D6077" s="125" t="s">
        <v>1437</v>
      </c>
    </row>
    <row r="6078" spans="1:4" ht="13.5" x14ac:dyDescent="0.25">
      <c r="A6078" s="124" t="s">
        <v>7897</v>
      </c>
      <c r="B6078" s="124" t="s">
        <v>18429</v>
      </c>
      <c r="C6078" s="124" t="s">
        <v>9226</v>
      </c>
      <c r="D6078" s="125" t="s">
        <v>8720</v>
      </c>
    </row>
    <row r="6079" spans="1:4" ht="13.5" x14ac:dyDescent="0.25">
      <c r="A6079" s="124" t="s">
        <v>7898</v>
      </c>
      <c r="B6079" s="124" t="s">
        <v>18430</v>
      </c>
      <c r="C6079" s="124" t="s">
        <v>9358</v>
      </c>
      <c r="D6079" s="125" t="s">
        <v>18431</v>
      </c>
    </row>
    <row r="6080" spans="1:4" ht="13.5" x14ac:dyDescent="0.25">
      <c r="A6080" s="124" t="s">
        <v>7899</v>
      </c>
      <c r="B6080" s="124" t="s">
        <v>18432</v>
      </c>
      <c r="C6080" s="124" t="s">
        <v>9358</v>
      </c>
      <c r="D6080" s="125" t="s">
        <v>18433</v>
      </c>
    </row>
    <row r="6081" spans="1:4" ht="13.5" x14ac:dyDescent="0.25">
      <c r="A6081" s="124" t="s">
        <v>7900</v>
      </c>
      <c r="B6081" s="124" t="s">
        <v>18434</v>
      </c>
      <c r="C6081" s="124" t="s">
        <v>9358</v>
      </c>
      <c r="D6081" s="125" t="s">
        <v>8588</v>
      </c>
    </row>
    <row r="6082" spans="1:4" ht="13.5" x14ac:dyDescent="0.25">
      <c r="A6082" s="124" t="s">
        <v>7902</v>
      </c>
      <c r="B6082" s="124" t="s">
        <v>18435</v>
      </c>
      <c r="C6082" s="124" t="s">
        <v>9226</v>
      </c>
      <c r="D6082" s="125" t="s">
        <v>5619</v>
      </c>
    </row>
    <row r="6083" spans="1:4" ht="13.5" x14ac:dyDescent="0.25">
      <c r="A6083" s="124" t="s">
        <v>7903</v>
      </c>
      <c r="B6083" s="124" t="s">
        <v>18436</v>
      </c>
      <c r="C6083" s="124" t="s">
        <v>9226</v>
      </c>
      <c r="D6083" s="125" t="s">
        <v>1695</v>
      </c>
    </row>
    <row r="6084" spans="1:4" ht="13.5" x14ac:dyDescent="0.25">
      <c r="A6084" s="124" t="s">
        <v>7904</v>
      </c>
      <c r="B6084" s="124" t="s">
        <v>18437</v>
      </c>
      <c r="C6084" s="124" t="s">
        <v>9617</v>
      </c>
      <c r="D6084" s="125" t="s">
        <v>8423</v>
      </c>
    </row>
    <row r="6085" spans="1:4" ht="13.5" x14ac:dyDescent="0.25">
      <c r="A6085" s="124" t="s">
        <v>7905</v>
      </c>
      <c r="B6085" s="124" t="s">
        <v>18438</v>
      </c>
      <c r="C6085" s="124" t="s">
        <v>16639</v>
      </c>
      <c r="D6085" s="125" t="s">
        <v>761</v>
      </c>
    </row>
    <row r="6086" spans="1:4" ht="13.5" x14ac:dyDescent="0.25">
      <c r="A6086" s="124" t="s">
        <v>7907</v>
      </c>
      <c r="B6086" s="124" t="s">
        <v>18439</v>
      </c>
      <c r="C6086" s="124" t="s">
        <v>16639</v>
      </c>
      <c r="D6086" s="125" t="s">
        <v>4125</v>
      </c>
    </row>
    <row r="6087" spans="1:4" ht="13.5" x14ac:dyDescent="0.25">
      <c r="A6087" s="124" t="s">
        <v>7908</v>
      </c>
      <c r="B6087" s="124" t="s">
        <v>18440</v>
      </c>
      <c r="C6087" s="124" t="s">
        <v>16639</v>
      </c>
      <c r="D6087" s="125" t="s">
        <v>1431</v>
      </c>
    </row>
    <row r="6088" spans="1:4" ht="13.5" x14ac:dyDescent="0.25">
      <c r="A6088" s="124" t="s">
        <v>7909</v>
      </c>
      <c r="B6088" s="124" t="s">
        <v>18441</v>
      </c>
      <c r="C6088" s="124" t="s">
        <v>16639</v>
      </c>
      <c r="D6088" s="125" t="s">
        <v>6359</v>
      </c>
    </row>
    <row r="6089" spans="1:4" ht="13.5" x14ac:dyDescent="0.25">
      <c r="A6089" s="124" t="s">
        <v>7910</v>
      </c>
      <c r="B6089" s="124" t="s">
        <v>18442</v>
      </c>
      <c r="C6089" s="124" t="s">
        <v>16639</v>
      </c>
      <c r="D6089" s="125" t="s">
        <v>815</v>
      </c>
    </row>
    <row r="6090" spans="1:4" ht="13.5" x14ac:dyDescent="0.25">
      <c r="A6090" s="124" t="s">
        <v>7911</v>
      </c>
      <c r="B6090" s="124" t="s">
        <v>18443</v>
      </c>
      <c r="C6090" s="124" t="s">
        <v>16639</v>
      </c>
      <c r="D6090" s="125" t="s">
        <v>9984</v>
      </c>
    </row>
    <row r="6091" spans="1:4" ht="13.5" x14ac:dyDescent="0.25">
      <c r="A6091" s="124" t="s">
        <v>7912</v>
      </c>
      <c r="B6091" s="124" t="s">
        <v>18444</v>
      </c>
      <c r="C6091" s="124" t="s">
        <v>16628</v>
      </c>
      <c r="D6091" s="125" t="s">
        <v>1795</v>
      </c>
    </row>
    <row r="6092" spans="1:4" ht="13.5" x14ac:dyDescent="0.25">
      <c r="A6092" s="124" t="s">
        <v>7914</v>
      </c>
      <c r="B6092" s="124" t="s">
        <v>18445</v>
      </c>
      <c r="C6092" s="124" t="s">
        <v>16628</v>
      </c>
      <c r="D6092" s="125" t="s">
        <v>1431</v>
      </c>
    </row>
    <row r="6093" spans="1:4" ht="13.5" x14ac:dyDescent="0.25">
      <c r="A6093" s="124" t="s">
        <v>7915</v>
      </c>
      <c r="B6093" s="124" t="s">
        <v>18446</v>
      </c>
      <c r="C6093" s="124" t="s">
        <v>16628</v>
      </c>
      <c r="D6093" s="125" t="s">
        <v>1341</v>
      </c>
    </row>
    <row r="6094" spans="1:4" ht="13.5" x14ac:dyDescent="0.25">
      <c r="A6094" s="124" t="s">
        <v>7916</v>
      </c>
      <c r="B6094" s="124" t="s">
        <v>18447</v>
      </c>
      <c r="C6094" s="124" t="s">
        <v>16628</v>
      </c>
      <c r="D6094" s="125" t="s">
        <v>6582</v>
      </c>
    </row>
    <row r="6095" spans="1:4" ht="13.5" x14ac:dyDescent="0.25">
      <c r="A6095" s="124" t="s">
        <v>7917</v>
      </c>
      <c r="B6095" s="124" t="s">
        <v>18448</v>
      </c>
      <c r="C6095" s="124" t="s">
        <v>16628</v>
      </c>
      <c r="D6095" s="125" t="s">
        <v>9984</v>
      </c>
    </row>
    <row r="6096" spans="1:4" ht="13.5" x14ac:dyDescent="0.25">
      <c r="A6096" s="124" t="s">
        <v>7918</v>
      </c>
      <c r="B6096" s="124" t="s">
        <v>18449</v>
      </c>
      <c r="C6096" s="124" t="s">
        <v>16628</v>
      </c>
      <c r="D6096" s="125" t="s">
        <v>908</v>
      </c>
    </row>
    <row r="6097" spans="1:4" ht="13.5" x14ac:dyDescent="0.25">
      <c r="A6097" s="124" t="s">
        <v>7919</v>
      </c>
      <c r="B6097" s="124" t="s">
        <v>18450</v>
      </c>
      <c r="C6097" s="124" t="s">
        <v>16639</v>
      </c>
      <c r="D6097" s="125" t="s">
        <v>1067</v>
      </c>
    </row>
    <row r="6098" spans="1:4" ht="13.5" x14ac:dyDescent="0.25">
      <c r="A6098" s="124" t="s">
        <v>7921</v>
      </c>
      <c r="B6098" s="124" t="s">
        <v>18451</v>
      </c>
      <c r="C6098" s="124" t="s">
        <v>16639</v>
      </c>
      <c r="D6098" s="125" t="s">
        <v>8816</v>
      </c>
    </row>
    <row r="6099" spans="1:4" ht="13.5" x14ac:dyDescent="0.25">
      <c r="A6099" s="124" t="s">
        <v>7922</v>
      </c>
      <c r="B6099" s="124" t="s">
        <v>18452</v>
      </c>
      <c r="C6099" s="124" t="s">
        <v>16639</v>
      </c>
      <c r="D6099" s="125" t="s">
        <v>1728</v>
      </c>
    </row>
    <row r="6100" spans="1:4" ht="13.5" x14ac:dyDescent="0.25">
      <c r="A6100" s="124" t="s">
        <v>7923</v>
      </c>
      <c r="B6100" s="124" t="s">
        <v>18453</v>
      </c>
      <c r="C6100" s="124" t="s">
        <v>16628</v>
      </c>
      <c r="D6100" s="125" t="s">
        <v>1145</v>
      </c>
    </row>
    <row r="6101" spans="1:4" ht="13.5" x14ac:dyDescent="0.25">
      <c r="A6101" s="124" t="s">
        <v>7924</v>
      </c>
      <c r="B6101" s="124" t="s">
        <v>18454</v>
      </c>
      <c r="C6101" s="124" t="s">
        <v>16628</v>
      </c>
      <c r="D6101" s="125" t="s">
        <v>1728</v>
      </c>
    </row>
    <row r="6102" spans="1:4" ht="13.5" x14ac:dyDescent="0.25">
      <c r="A6102" s="124" t="s">
        <v>7925</v>
      </c>
      <c r="B6102" s="124" t="s">
        <v>18455</v>
      </c>
      <c r="C6102" s="124" t="s">
        <v>16628</v>
      </c>
      <c r="D6102" s="125" t="s">
        <v>1171</v>
      </c>
    </row>
    <row r="6103" spans="1:4" ht="13.5" x14ac:dyDescent="0.25">
      <c r="A6103" s="124" t="s">
        <v>7926</v>
      </c>
      <c r="B6103" s="124" t="s">
        <v>18456</v>
      </c>
      <c r="C6103" s="124" t="s">
        <v>16639</v>
      </c>
      <c r="D6103" s="125" t="s">
        <v>8214</v>
      </c>
    </row>
    <row r="6104" spans="1:4" ht="13.5" x14ac:dyDescent="0.25">
      <c r="A6104" s="124" t="s">
        <v>7928</v>
      </c>
      <c r="B6104" s="124" t="s">
        <v>18457</v>
      </c>
      <c r="C6104" s="124" t="s">
        <v>16639</v>
      </c>
      <c r="D6104" s="125" t="s">
        <v>1795</v>
      </c>
    </row>
    <row r="6105" spans="1:4" ht="13.5" x14ac:dyDescent="0.25">
      <c r="A6105" s="124" t="s">
        <v>7929</v>
      </c>
      <c r="B6105" s="124" t="s">
        <v>18458</v>
      </c>
      <c r="C6105" s="124" t="s">
        <v>16639</v>
      </c>
      <c r="D6105" s="125" t="s">
        <v>6516</v>
      </c>
    </row>
    <row r="6106" spans="1:4" ht="13.5" x14ac:dyDescent="0.25">
      <c r="A6106" s="124" t="s">
        <v>7931</v>
      </c>
      <c r="B6106" s="124" t="s">
        <v>18459</v>
      </c>
      <c r="C6106" s="124" t="s">
        <v>16628</v>
      </c>
      <c r="D6106" s="125" t="s">
        <v>1489</v>
      </c>
    </row>
    <row r="6107" spans="1:4" ht="13.5" x14ac:dyDescent="0.25">
      <c r="A6107" s="124" t="s">
        <v>7932</v>
      </c>
      <c r="B6107" s="124" t="s">
        <v>18460</v>
      </c>
      <c r="C6107" s="124" t="s">
        <v>16628</v>
      </c>
      <c r="D6107" s="125" t="s">
        <v>1377</v>
      </c>
    </row>
    <row r="6108" spans="1:4" ht="13.5" x14ac:dyDescent="0.25">
      <c r="A6108" s="124" t="s">
        <v>7933</v>
      </c>
      <c r="B6108" s="124" t="s">
        <v>18461</v>
      </c>
      <c r="C6108" s="124" t="s">
        <v>16628</v>
      </c>
      <c r="D6108" s="125" t="s">
        <v>1126</v>
      </c>
    </row>
    <row r="6109" spans="1:4" ht="13.5" x14ac:dyDescent="0.25">
      <c r="A6109" s="124" t="s">
        <v>7934</v>
      </c>
      <c r="B6109" s="124" t="s">
        <v>18462</v>
      </c>
      <c r="C6109" s="124" t="s">
        <v>16628</v>
      </c>
      <c r="D6109" s="125" t="s">
        <v>908</v>
      </c>
    </row>
    <row r="6110" spans="1:4" ht="13.5" x14ac:dyDescent="0.25">
      <c r="A6110" s="124" t="s">
        <v>7935</v>
      </c>
      <c r="B6110" s="124" t="s">
        <v>18463</v>
      </c>
      <c r="C6110" s="124" t="s">
        <v>16628</v>
      </c>
      <c r="D6110" s="125" t="s">
        <v>8363</v>
      </c>
    </row>
    <row r="6111" spans="1:4" ht="13.5" x14ac:dyDescent="0.25">
      <c r="A6111" s="124" t="s">
        <v>7936</v>
      </c>
      <c r="B6111" s="124" t="s">
        <v>18464</v>
      </c>
      <c r="C6111" s="124" t="s">
        <v>16628</v>
      </c>
      <c r="D6111" s="125" t="s">
        <v>792</v>
      </c>
    </row>
    <row r="6112" spans="1:4" ht="13.5" x14ac:dyDescent="0.25">
      <c r="A6112" s="124" t="s">
        <v>7937</v>
      </c>
      <c r="B6112" s="124" t="s">
        <v>18465</v>
      </c>
      <c r="C6112" s="124" t="s">
        <v>16628</v>
      </c>
      <c r="D6112" s="125" t="s">
        <v>1840</v>
      </c>
    </row>
    <row r="6113" spans="1:4" ht="13.5" x14ac:dyDescent="0.25">
      <c r="A6113" s="124" t="s">
        <v>7939</v>
      </c>
      <c r="B6113" s="124" t="s">
        <v>18466</v>
      </c>
      <c r="C6113" s="124" t="s">
        <v>9226</v>
      </c>
      <c r="D6113" s="125" t="s">
        <v>5127</v>
      </c>
    </row>
    <row r="6114" spans="1:4" ht="13.5" x14ac:dyDescent="0.25">
      <c r="A6114" s="124" t="s">
        <v>7940</v>
      </c>
      <c r="B6114" s="124" t="s">
        <v>18467</v>
      </c>
      <c r="C6114" s="124" t="s">
        <v>9226</v>
      </c>
      <c r="D6114" s="125" t="s">
        <v>5127</v>
      </c>
    </row>
    <row r="6115" spans="1:4" ht="13.5" x14ac:dyDescent="0.25">
      <c r="A6115" s="124" t="s">
        <v>7941</v>
      </c>
      <c r="B6115" s="124" t="s">
        <v>18468</v>
      </c>
      <c r="C6115" s="124" t="s">
        <v>9226</v>
      </c>
      <c r="D6115" s="125" t="s">
        <v>17777</v>
      </c>
    </row>
    <row r="6116" spans="1:4" ht="13.5" x14ac:dyDescent="0.25">
      <c r="A6116" s="124" t="s">
        <v>7942</v>
      </c>
      <c r="B6116" s="124" t="s">
        <v>18469</v>
      </c>
      <c r="C6116" s="124" t="s">
        <v>9226</v>
      </c>
      <c r="D6116" s="125" t="s">
        <v>18470</v>
      </c>
    </row>
    <row r="6117" spans="1:4" ht="13.5" x14ac:dyDescent="0.25">
      <c r="A6117" s="124" t="s">
        <v>7943</v>
      </c>
      <c r="B6117" s="124" t="s">
        <v>18471</v>
      </c>
      <c r="C6117" s="124" t="s">
        <v>9226</v>
      </c>
      <c r="D6117" s="125" t="s">
        <v>18472</v>
      </c>
    </row>
    <row r="6118" spans="1:4" ht="13.5" x14ac:dyDescent="0.25">
      <c r="A6118" s="124" t="s">
        <v>7944</v>
      </c>
      <c r="B6118" s="124" t="s">
        <v>18473</v>
      </c>
      <c r="C6118" s="124" t="s">
        <v>9226</v>
      </c>
      <c r="D6118" s="125" t="s">
        <v>2854</v>
      </c>
    </row>
    <row r="6119" spans="1:4" ht="13.5" x14ac:dyDescent="0.25">
      <c r="A6119" s="124" t="s">
        <v>7946</v>
      </c>
      <c r="B6119" s="124" t="s">
        <v>18474</v>
      </c>
      <c r="C6119" s="124" t="s">
        <v>9226</v>
      </c>
      <c r="D6119" s="125" t="s">
        <v>15699</v>
      </c>
    </row>
    <row r="6120" spans="1:4" ht="13.5" x14ac:dyDescent="0.25">
      <c r="A6120" s="124" t="s">
        <v>7947</v>
      </c>
      <c r="B6120" s="124" t="s">
        <v>18475</v>
      </c>
      <c r="C6120" s="124" t="s">
        <v>9226</v>
      </c>
      <c r="D6120" s="125" t="s">
        <v>9106</v>
      </c>
    </row>
    <row r="6121" spans="1:4" ht="13.5" x14ac:dyDescent="0.25">
      <c r="A6121" s="124" t="s">
        <v>7948</v>
      </c>
      <c r="B6121" s="124" t="s">
        <v>18476</v>
      </c>
      <c r="C6121" s="124" t="s">
        <v>9226</v>
      </c>
      <c r="D6121" s="125" t="s">
        <v>10489</v>
      </c>
    </row>
    <row r="6122" spans="1:4" ht="13.5" x14ac:dyDescent="0.25">
      <c r="A6122" s="124" t="s">
        <v>7949</v>
      </c>
      <c r="B6122" s="124" t="s">
        <v>18477</v>
      </c>
      <c r="C6122" s="124" t="s">
        <v>9617</v>
      </c>
      <c r="D6122" s="125" t="s">
        <v>18478</v>
      </c>
    </row>
    <row r="6123" spans="1:4" ht="13.5" x14ac:dyDescent="0.25">
      <c r="A6123" s="124" t="s">
        <v>7950</v>
      </c>
      <c r="B6123" s="124" t="s">
        <v>18479</v>
      </c>
      <c r="C6123" s="124" t="s">
        <v>9617</v>
      </c>
      <c r="D6123" s="125" t="s">
        <v>18480</v>
      </c>
    </row>
    <row r="6124" spans="1:4" ht="13.5" x14ac:dyDescent="0.25">
      <c r="A6124" s="124" t="s">
        <v>7951</v>
      </c>
      <c r="B6124" s="124" t="s">
        <v>18481</v>
      </c>
      <c r="C6124" s="124" t="s">
        <v>9358</v>
      </c>
      <c r="D6124" s="125" t="s">
        <v>15151</v>
      </c>
    </row>
    <row r="6125" spans="1:4" ht="13.5" x14ac:dyDescent="0.25">
      <c r="A6125" s="124" t="s">
        <v>7952</v>
      </c>
      <c r="B6125" s="124" t="s">
        <v>18482</v>
      </c>
      <c r="C6125" s="124" t="s">
        <v>9358</v>
      </c>
      <c r="D6125" s="125" t="s">
        <v>4110</v>
      </c>
    </row>
    <row r="6126" spans="1:4" ht="13.5" x14ac:dyDescent="0.25">
      <c r="A6126" s="124" t="s">
        <v>7953</v>
      </c>
      <c r="B6126" s="124" t="s">
        <v>18483</v>
      </c>
      <c r="C6126" s="124" t="s">
        <v>9358</v>
      </c>
      <c r="D6126" s="125" t="s">
        <v>11903</v>
      </c>
    </row>
    <row r="6127" spans="1:4" ht="13.5" x14ac:dyDescent="0.25">
      <c r="A6127" s="124" t="s">
        <v>7954</v>
      </c>
      <c r="B6127" s="124" t="s">
        <v>18484</v>
      </c>
      <c r="C6127" s="124" t="s">
        <v>9358</v>
      </c>
      <c r="D6127" s="125" t="s">
        <v>18485</v>
      </c>
    </row>
    <row r="6128" spans="1:4" ht="13.5" x14ac:dyDescent="0.25">
      <c r="A6128" s="124" t="s">
        <v>7955</v>
      </c>
      <c r="B6128" s="124" t="s">
        <v>18486</v>
      </c>
      <c r="C6128" s="124" t="s">
        <v>9358</v>
      </c>
      <c r="D6128" s="125" t="s">
        <v>18487</v>
      </c>
    </row>
    <row r="6129" spans="1:4" ht="13.5" x14ac:dyDescent="0.25">
      <c r="A6129" s="124" t="s">
        <v>7956</v>
      </c>
      <c r="B6129" s="124" t="s">
        <v>18488</v>
      </c>
      <c r="C6129" s="124" t="s">
        <v>9617</v>
      </c>
      <c r="D6129" s="125" t="s">
        <v>465</v>
      </c>
    </row>
    <row r="6130" spans="1:4" ht="13.5" x14ac:dyDescent="0.25">
      <c r="A6130" s="124" t="s">
        <v>7958</v>
      </c>
      <c r="B6130" s="124" t="s">
        <v>18489</v>
      </c>
      <c r="C6130" s="124" t="s">
        <v>9617</v>
      </c>
      <c r="D6130" s="125" t="s">
        <v>1305</v>
      </c>
    </row>
    <row r="6131" spans="1:4" ht="13.5" x14ac:dyDescent="0.25">
      <c r="A6131" s="124" t="s">
        <v>7959</v>
      </c>
      <c r="B6131" s="124" t="s">
        <v>18490</v>
      </c>
      <c r="C6131" s="124" t="s">
        <v>9617</v>
      </c>
      <c r="D6131" s="125" t="s">
        <v>882</v>
      </c>
    </row>
    <row r="6132" spans="1:4" ht="13.5" x14ac:dyDescent="0.25">
      <c r="A6132" s="124" t="s">
        <v>7960</v>
      </c>
      <c r="B6132" s="124" t="s">
        <v>18491</v>
      </c>
      <c r="C6132" s="124" t="s">
        <v>9226</v>
      </c>
      <c r="D6132" s="125" t="s">
        <v>18492</v>
      </c>
    </row>
    <row r="6133" spans="1:4" ht="13.5" x14ac:dyDescent="0.25">
      <c r="A6133" s="124" t="s">
        <v>7961</v>
      </c>
      <c r="B6133" s="124" t="s">
        <v>18493</v>
      </c>
      <c r="C6133" s="124" t="s">
        <v>9617</v>
      </c>
      <c r="D6133" s="125" t="s">
        <v>1642</v>
      </c>
    </row>
    <row r="6134" spans="1:4" ht="13.5" x14ac:dyDescent="0.25">
      <c r="A6134" s="124" t="s">
        <v>7962</v>
      </c>
      <c r="B6134" s="124" t="s">
        <v>18494</v>
      </c>
      <c r="C6134" s="124" t="s">
        <v>9617</v>
      </c>
      <c r="D6134" s="125" t="s">
        <v>7854</v>
      </c>
    </row>
    <row r="6135" spans="1:4" ht="13.5" x14ac:dyDescent="0.25">
      <c r="A6135" s="124" t="s">
        <v>7963</v>
      </c>
      <c r="B6135" s="124" t="s">
        <v>18495</v>
      </c>
      <c r="C6135" s="124" t="s">
        <v>9617</v>
      </c>
      <c r="D6135" s="125" t="s">
        <v>7854</v>
      </c>
    </row>
    <row r="6136" spans="1:4" ht="13.5" x14ac:dyDescent="0.25">
      <c r="A6136" s="124" t="s">
        <v>7964</v>
      </c>
      <c r="B6136" s="124" t="s">
        <v>18496</v>
      </c>
      <c r="C6136" s="124" t="s">
        <v>9617</v>
      </c>
      <c r="D6136" s="125" t="s">
        <v>8735</v>
      </c>
    </row>
    <row r="6137" spans="1:4" ht="13.5" x14ac:dyDescent="0.25">
      <c r="A6137" s="124" t="s">
        <v>7965</v>
      </c>
      <c r="B6137" s="124" t="s">
        <v>18497</v>
      </c>
      <c r="C6137" s="124" t="s">
        <v>9617</v>
      </c>
      <c r="D6137" s="125" t="s">
        <v>1785</v>
      </c>
    </row>
    <row r="6138" spans="1:4" ht="13.5" x14ac:dyDescent="0.25">
      <c r="A6138" s="124" t="s">
        <v>7966</v>
      </c>
      <c r="B6138" s="124" t="s">
        <v>18498</v>
      </c>
      <c r="C6138" s="124" t="s">
        <v>9617</v>
      </c>
      <c r="D6138" s="125" t="s">
        <v>18499</v>
      </c>
    </row>
    <row r="6139" spans="1:4" ht="13.5" x14ac:dyDescent="0.25">
      <c r="A6139" s="124" t="s">
        <v>7967</v>
      </c>
      <c r="B6139" s="124" t="s">
        <v>18500</v>
      </c>
      <c r="C6139" s="124" t="s">
        <v>9617</v>
      </c>
      <c r="D6139" s="125" t="s">
        <v>8466</v>
      </c>
    </row>
    <row r="6140" spans="1:4" ht="13.5" x14ac:dyDescent="0.25">
      <c r="A6140" s="124" t="s">
        <v>7968</v>
      </c>
      <c r="B6140" s="124" t="s">
        <v>18501</v>
      </c>
      <c r="C6140" s="124" t="s">
        <v>9617</v>
      </c>
      <c r="D6140" s="125" t="s">
        <v>4570</v>
      </c>
    </row>
    <row r="6141" spans="1:4" ht="13.5" x14ac:dyDescent="0.25">
      <c r="A6141" s="124" t="s">
        <v>7969</v>
      </c>
      <c r="B6141" s="124" t="s">
        <v>18502</v>
      </c>
      <c r="C6141" s="124" t="s">
        <v>9617</v>
      </c>
      <c r="D6141" s="125" t="s">
        <v>7970</v>
      </c>
    </row>
    <row r="6142" spans="1:4" ht="13.5" x14ac:dyDescent="0.25">
      <c r="A6142" s="124" t="s">
        <v>7971</v>
      </c>
      <c r="B6142" s="124" t="s">
        <v>18503</v>
      </c>
      <c r="C6142" s="124" t="s">
        <v>9358</v>
      </c>
      <c r="D6142" s="125" t="s">
        <v>16847</v>
      </c>
    </row>
    <row r="6143" spans="1:4" ht="13.5" x14ac:dyDescent="0.25">
      <c r="A6143" s="124" t="s">
        <v>7973</v>
      </c>
      <c r="B6143" s="124" t="s">
        <v>18504</v>
      </c>
      <c r="C6143" s="124" t="s">
        <v>9358</v>
      </c>
      <c r="D6143" s="125" t="s">
        <v>5038</v>
      </c>
    </row>
    <row r="6144" spans="1:4" ht="13.5" x14ac:dyDescent="0.25">
      <c r="A6144" s="124" t="s">
        <v>7974</v>
      </c>
      <c r="B6144" s="124" t="s">
        <v>18505</v>
      </c>
      <c r="C6144" s="124" t="s">
        <v>9358</v>
      </c>
      <c r="D6144" s="125" t="s">
        <v>18506</v>
      </c>
    </row>
    <row r="6145" spans="1:4" ht="13.5" x14ac:dyDescent="0.25">
      <c r="A6145" s="124" t="s">
        <v>7975</v>
      </c>
      <c r="B6145" s="124" t="s">
        <v>18507</v>
      </c>
      <c r="C6145" s="124" t="s">
        <v>9358</v>
      </c>
      <c r="D6145" s="125" t="s">
        <v>7540</v>
      </c>
    </row>
    <row r="6146" spans="1:4" ht="13.5" x14ac:dyDescent="0.25">
      <c r="A6146" s="124" t="s">
        <v>7977</v>
      </c>
      <c r="B6146" s="124" t="s">
        <v>18508</v>
      </c>
      <c r="C6146" s="124" t="s">
        <v>9358</v>
      </c>
      <c r="D6146" s="125" t="s">
        <v>18509</v>
      </c>
    </row>
    <row r="6147" spans="1:4" ht="13.5" x14ac:dyDescent="0.25">
      <c r="A6147" s="124" t="s">
        <v>7978</v>
      </c>
      <c r="B6147" s="124" t="s">
        <v>18510</v>
      </c>
      <c r="C6147" s="124" t="s">
        <v>9358</v>
      </c>
      <c r="D6147" s="125" t="s">
        <v>18511</v>
      </c>
    </row>
    <row r="6148" spans="1:4" ht="13.5" x14ac:dyDescent="0.25">
      <c r="A6148" s="124" t="s">
        <v>7979</v>
      </c>
      <c r="B6148" s="124" t="s">
        <v>18512</v>
      </c>
      <c r="C6148" s="124" t="s">
        <v>9358</v>
      </c>
      <c r="D6148" s="125" t="s">
        <v>6425</v>
      </c>
    </row>
    <row r="6149" spans="1:4" ht="13.5" x14ac:dyDescent="0.25">
      <c r="A6149" s="124" t="s">
        <v>7980</v>
      </c>
      <c r="B6149" s="124" t="s">
        <v>18513</v>
      </c>
      <c r="C6149" s="124" t="s">
        <v>9358</v>
      </c>
      <c r="D6149" s="125" t="s">
        <v>18514</v>
      </c>
    </row>
    <row r="6150" spans="1:4" ht="13.5" x14ac:dyDescent="0.25">
      <c r="A6150" s="124" t="s">
        <v>7981</v>
      </c>
      <c r="B6150" s="124" t="s">
        <v>18515</v>
      </c>
      <c r="C6150" s="124" t="s">
        <v>9358</v>
      </c>
      <c r="D6150" s="125" t="s">
        <v>18516</v>
      </c>
    </row>
    <row r="6151" spans="1:4" ht="13.5" x14ac:dyDescent="0.25">
      <c r="A6151" s="124" t="s">
        <v>7982</v>
      </c>
      <c r="B6151" s="124" t="s">
        <v>18517</v>
      </c>
      <c r="C6151" s="124" t="s">
        <v>9358</v>
      </c>
      <c r="D6151" s="125" t="s">
        <v>18518</v>
      </c>
    </row>
    <row r="6152" spans="1:4" ht="13.5" x14ac:dyDescent="0.25">
      <c r="A6152" s="124" t="s">
        <v>7983</v>
      </c>
      <c r="B6152" s="124" t="s">
        <v>18519</v>
      </c>
      <c r="C6152" s="124" t="s">
        <v>10125</v>
      </c>
      <c r="D6152" s="125" t="s">
        <v>1157</v>
      </c>
    </row>
    <row r="6153" spans="1:4" ht="13.5" x14ac:dyDescent="0.25">
      <c r="A6153" s="124" t="s">
        <v>7984</v>
      </c>
      <c r="B6153" s="124" t="s">
        <v>18520</v>
      </c>
      <c r="C6153" s="124" t="s">
        <v>10125</v>
      </c>
      <c r="D6153" s="125" t="s">
        <v>5091</v>
      </c>
    </row>
    <row r="6154" spans="1:4" ht="13.5" x14ac:dyDescent="0.25">
      <c r="A6154" s="124" t="s">
        <v>7985</v>
      </c>
      <c r="B6154" s="124" t="s">
        <v>18521</v>
      </c>
      <c r="C6154" s="124" t="s">
        <v>10125</v>
      </c>
      <c r="D6154" s="125" t="s">
        <v>9076</v>
      </c>
    </row>
    <row r="6155" spans="1:4" ht="13.5" x14ac:dyDescent="0.25">
      <c r="A6155" s="124" t="s">
        <v>7987</v>
      </c>
      <c r="B6155" s="124" t="s">
        <v>18522</v>
      </c>
      <c r="C6155" s="124" t="s">
        <v>10125</v>
      </c>
      <c r="D6155" s="125" t="s">
        <v>3576</v>
      </c>
    </row>
    <row r="6156" spans="1:4" ht="13.5" x14ac:dyDescent="0.25">
      <c r="A6156" s="124" t="s">
        <v>7988</v>
      </c>
      <c r="B6156" s="124" t="s">
        <v>18523</v>
      </c>
      <c r="C6156" s="124" t="s">
        <v>10125</v>
      </c>
      <c r="D6156" s="125" t="s">
        <v>1815</v>
      </c>
    </row>
    <row r="6157" spans="1:4" ht="13.5" x14ac:dyDescent="0.25">
      <c r="A6157" s="124" t="s">
        <v>7989</v>
      </c>
      <c r="B6157" s="124" t="s">
        <v>18524</v>
      </c>
      <c r="C6157" s="124" t="s">
        <v>10125</v>
      </c>
      <c r="D6157" s="125" t="s">
        <v>4720</v>
      </c>
    </row>
    <row r="6158" spans="1:4" ht="13.5" x14ac:dyDescent="0.25">
      <c r="A6158" s="124" t="s">
        <v>7991</v>
      </c>
      <c r="B6158" s="124" t="s">
        <v>18525</v>
      </c>
      <c r="C6158" s="124" t="s">
        <v>10125</v>
      </c>
      <c r="D6158" s="125" t="s">
        <v>9359</v>
      </c>
    </row>
    <row r="6159" spans="1:4" ht="13.5" x14ac:dyDescent="0.25">
      <c r="A6159" s="124" t="s">
        <v>7992</v>
      </c>
      <c r="B6159" s="124" t="s">
        <v>18526</v>
      </c>
      <c r="C6159" s="124" t="s">
        <v>10125</v>
      </c>
      <c r="D6159" s="125" t="s">
        <v>18527</v>
      </c>
    </row>
    <row r="6160" spans="1:4" ht="13.5" x14ac:dyDescent="0.25">
      <c r="A6160" s="124" t="s">
        <v>7993</v>
      </c>
      <c r="B6160" s="124" t="s">
        <v>18528</v>
      </c>
      <c r="C6160" s="124" t="s">
        <v>10125</v>
      </c>
      <c r="D6160" s="125" t="s">
        <v>8563</v>
      </c>
    </row>
    <row r="6161" spans="1:4" ht="13.5" x14ac:dyDescent="0.25">
      <c r="A6161" s="124" t="s">
        <v>7994</v>
      </c>
      <c r="B6161" s="124" t="s">
        <v>18529</v>
      </c>
      <c r="C6161" s="124" t="s">
        <v>10125</v>
      </c>
      <c r="D6161" s="125" t="s">
        <v>6518</v>
      </c>
    </row>
    <row r="6162" spans="1:4" ht="13.5" x14ac:dyDescent="0.25">
      <c r="A6162" s="124" t="s">
        <v>7995</v>
      </c>
      <c r="B6162" s="124" t="s">
        <v>18530</v>
      </c>
      <c r="C6162" s="124" t="s">
        <v>10125</v>
      </c>
      <c r="D6162" s="125" t="s">
        <v>5728</v>
      </c>
    </row>
    <row r="6163" spans="1:4" ht="13.5" x14ac:dyDescent="0.25">
      <c r="A6163" s="124" t="s">
        <v>7996</v>
      </c>
      <c r="B6163" s="124" t="s">
        <v>18531</v>
      </c>
      <c r="C6163" s="124" t="s">
        <v>10125</v>
      </c>
      <c r="D6163" s="125" t="s">
        <v>6497</v>
      </c>
    </row>
    <row r="6164" spans="1:4" ht="13.5" x14ac:dyDescent="0.25">
      <c r="A6164" s="124" t="s">
        <v>7997</v>
      </c>
      <c r="B6164" s="124" t="s">
        <v>18532</v>
      </c>
      <c r="C6164" s="124" t="s">
        <v>10125</v>
      </c>
      <c r="D6164" s="125" t="s">
        <v>2914</v>
      </c>
    </row>
    <row r="6165" spans="1:4" ht="13.5" x14ac:dyDescent="0.25">
      <c r="A6165" s="124" t="s">
        <v>7998</v>
      </c>
      <c r="B6165" s="124" t="s">
        <v>18533</v>
      </c>
      <c r="C6165" s="124" t="s">
        <v>10125</v>
      </c>
      <c r="D6165" s="125" t="s">
        <v>9024</v>
      </c>
    </row>
    <row r="6166" spans="1:4" ht="13.5" x14ac:dyDescent="0.25">
      <c r="A6166" s="124">
        <v>88253</v>
      </c>
      <c r="B6166" s="124" t="s">
        <v>18534</v>
      </c>
      <c r="C6166" s="124" t="s">
        <v>10125</v>
      </c>
      <c r="D6166" s="125">
        <v>15.09</v>
      </c>
    </row>
    <row r="6167" spans="1:4" ht="13.5" x14ac:dyDescent="0.25">
      <c r="A6167" s="124" t="s">
        <v>7999</v>
      </c>
      <c r="B6167" s="124" t="s">
        <v>18535</v>
      </c>
      <c r="C6167" s="124" t="s">
        <v>10125</v>
      </c>
      <c r="D6167" s="125" t="s">
        <v>5676</v>
      </c>
    </row>
    <row r="6168" spans="1:4" ht="13.5" x14ac:dyDescent="0.25">
      <c r="A6168" s="124" t="s">
        <v>8001</v>
      </c>
      <c r="B6168" s="124" t="s">
        <v>18536</v>
      </c>
      <c r="C6168" s="124" t="s">
        <v>10125</v>
      </c>
      <c r="D6168" s="125" t="s">
        <v>8029</v>
      </c>
    </row>
    <row r="6169" spans="1:4" ht="13.5" x14ac:dyDescent="0.25">
      <c r="A6169" s="124" t="s">
        <v>8003</v>
      </c>
      <c r="B6169" s="124" t="s">
        <v>18537</v>
      </c>
      <c r="C6169" s="124" t="s">
        <v>10125</v>
      </c>
      <c r="D6169" s="125" t="s">
        <v>8791</v>
      </c>
    </row>
    <row r="6170" spans="1:4" ht="13.5" x14ac:dyDescent="0.25">
      <c r="A6170" s="124" t="s">
        <v>8004</v>
      </c>
      <c r="B6170" s="124" t="s">
        <v>18538</v>
      </c>
      <c r="C6170" s="124" t="s">
        <v>10125</v>
      </c>
      <c r="D6170" s="125" t="s">
        <v>8432</v>
      </c>
    </row>
    <row r="6171" spans="1:4" ht="13.5" x14ac:dyDescent="0.25">
      <c r="A6171" s="124" t="s">
        <v>8006</v>
      </c>
      <c r="B6171" s="124" t="s">
        <v>18539</v>
      </c>
      <c r="C6171" s="124" t="s">
        <v>10125</v>
      </c>
      <c r="D6171" s="125" t="s">
        <v>859</v>
      </c>
    </row>
    <row r="6172" spans="1:4" ht="13.5" x14ac:dyDescent="0.25">
      <c r="A6172" s="124" t="s">
        <v>8007</v>
      </c>
      <c r="B6172" s="124" t="s">
        <v>18540</v>
      </c>
      <c r="C6172" s="124" t="s">
        <v>10125</v>
      </c>
      <c r="D6172" s="125" t="s">
        <v>8459</v>
      </c>
    </row>
    <row r="6173" spans="1:4" ht="13.5" x14ac:dyDescent="0.25">
      <c r="A6173" s="124" t="s">
        <v>8008</v>
      </c>
      <c r="B6173" s="124" t="s">
        <v>18541</v>
      </c>
      <c r="C6173" s="124" t="s">
        <v>10125</v>
      </c>
      <c r="D6173" s="125" t="s">
        <v>5188</v>
      </c>
    </row>
    <row r="6174" spans="1:4" ht="13.5" x14ac:dyDescent="0.25">
      <c r="A6174" s="124" t="s">
        <v>8009</v>
      </c>
      <c r="B6174" s="124" t="s">
        <v>18542</v>
      </c>
      <c r="C6174" s="124" t="s">
        <v>10125</v>
      </c>
      <c r="D6174" s="125" t="s">
        <v>7050</v>
      </c>
    </row>
    <row r="6175" spans="1:4" ht="13.5" x14ac:dyDescent="0.25">
      <c r="A6175" s="124" t="s">
        <v>8010</v>
      </c>
      <c r="B6175" s="124" t="s">
        <v>18543</v>
      </c>
      <c r="C6175" s="124" t="s">
        <v>10125</v>
      </c>
      <c r="D6175" s="125" t="s">
        <v>8040</v>
      </c>
    </row>
    <row r="6176" spans="1:4" ht="13.5" x14ac:dyDescent="0.25">
      <c r="A6176" s="124" t="s">
        <v>8011</v>
      </c>
      <c r="B6176" s="124" t="s">
        <v>18544</v>
      </c>
      <c r="C6176" s="124" t="s">
        <v>10125</v>
      </c>
      <c r="D6176" s="125" t="s">
        <v>2560</v>
      </c>
    </row>
    <row r="6177" spans="1:4" ht="13.5" x14ac:dyDescent="0.25">
      <c r="A6177" s="124" t="s">
        <v>8012</v>
      </c>
      <c r="B6177" s="124" t="s">
        <v>18545</v>
      </c>
      <c r="C6177" s="124" t="s">
        <v>10125</v>
      </c>
      <c r="D6177" s="125" t="s">
        <v>1995</v>
      </c>
    </row>
    <row r="6178" spans="1:4" ht="13.5" x14ac:dyDescent="0.25">
      <c r="A6178" s="124" t="s">
        <v>8013</v>
      </c>
      <c r="B6178" s="124" t="s">
        <v>18546</v>
      </c>
      <c r="C6178" s="124" t="s">
        <v>10125</v>
      </c>
      <c r="D6178" s="125" t="s">
        <v>157</v>
      </c>
    </row>
    <row r="6179" spans="1:4" ht="13.5" x14ac:dyDescent="0.25">
      <c r="A6179" s="124" t="s">
        <v>8014</v>
      </c>
      <c r="B6179" s="124" t="s">
        <v>18547</v>
      </c>
      <c r="C6179" s="124" t="s">
        <v>10125</v>
      </c>
      <c r="D6179" s="125" t="s">
        <v>7111</v>
      </c>
    </row>
    <row r="6180" spans="1:4" ht="13.5" x14ac:dyDescent="0.25">
      <c r="A6180" s="124" t="s">
        <v>8016</v>
      </c>
      <c r="B6180" s="124" t="s">
        <v>18548</v>
      </c>
      <c r="C6180" s="124" t="s">
        <v>10125</v>
      </c>
      <c r="D6180" s="125" t="s">
        <v>1923</v>
      </c>
    </row>
    <row r="6181" spans="1:4" ht="13.5" x14ac:dyDescent="0.25">
      <c r="A6181" s="124" t="s">
        <v>8018</v>
      </c>
      <c r="B6181" s="124" t="s">
        <v>18549</v>
      </c>
      <c r="C6181" s="124" t="s">
        <v>10125</v>
      </c>
      <c r="D6181" s="125" t="s">
        <v>8555</v>
      </c>
    </row>
    <row r="6182" spans="1:4" ht="13.5" x14ac:dyDescent="0.25">
      <c r="A6182" s="124" t="s">
        <v>8020</v>
      </c>
      <c r="B6182" s="124" t="s">
        <v>18550</v>
      </c>
      <c r="C6182" s="124" t="s">
        <v>10125</v>
      </c>
      <c r="D6182" s="125" t="s">
        <v>8828</v>
      </c>
    </row>
    <row r="6183" spans="1:4" ht="13.5" x14ac:dyDescent="0.25">
      <c r="A6183" s="124" t="s">
        <v>8022</v>
      </c>
      <c r="B6183" s="124" t="s">
        <v>18551</v>
      </c>
      <c r="C6183" s="124" t="s">
        <v>10125</v>
      </c>
      <c r="D6183" s="125" t="s">
        <v>1247</v>
      </c>
    </row>
    <row r="6184" spans="1:4" ht="13.5" x14ac:dyDescent="0.25">
      <c r="A6184" s="124" t="s">
        <v>8024</v>
      </c>
      <c r="B6184" s="124" t="s">
        <v>18552</v>
      </c>
      <c r="C6184" s="124" t="s">
        <v>10125</v>
      </c>
      <c r="D6184" s="125" t="s">
        <v>4215</v>
      </c>
    </row>
    <row r="6185" spans="1:4" ht="13.5" x14ac:dyDescent="0.25">
      <c r="A6185" s="124" t="s">
        <v>8025</v>
      </c>
      <c r="B6185" s="124" t="s">
        <v>18553</v>
      </c>
      <c r="C6185" s="124" t="s">
        <v>10125</v>
      </c>
      <c r="D6185" s="125" t="s">
        <v>8029</v>
      </c>
    </row>
    <row r="6186" spans="1:4" ht="13.5" x14ac:dyDescent="0.25">
      <c r="A6186" s="124" t="s">
        <v>8026</v>
      </c>
      <c r="B6186" s="124" t="s">
        <v>18554</v>
      </c>
      <c r="C6186" s="124" t="s">
        <v>10125</v>
      </c>
      <c r="D6186" s="125" t="s">
        <v>18555</v>
      </c>
    </row>
    <row r="6187" spans="1:4" ht="13.5" x14ac:dyDescent="0.25">
      <c r="A6187" s="124" t="s">
        <v>8028</v>
      </c>
      <c r="B6187" s="124" t="s">
        <v>18556</v>
      </c>
      <c r="C6187" s="124" t="s">
        <v>10125</v>
      </c>
      <c r="D6187" s="125" t="s">
        <v>18557</v>
      </c>
    </row>
    <row r="6188" spans="1:4" ht="13.5" x14ac:dyDescent="0.25">
      <c r="A6188" s="124" t="s">
        <v>8030</v>
      </c>
      <c r="B6188" s="124" t="s">
        <v>18558</v>
      </c>
      <c r="C6188" s="124" t="s">
        <v>10125</v>
      </c>
      <c r="D6188" s="125" t="s">
        <v>8354</v>
      </c>
    </row>
    <row r="6189" spans="1:4" ht="13.5" x14ac:dyDescent="0.25">
      <c r="A6189" s="124" t="s">
        <v>8032</v>
      </c>
      <c r="B6189" s="124" t="s">
        <v>18559</v>
      </c>
      <c r="C6189" s="124" t="s">
        <v>10125</v>
      </c>
      <c r="D6189" s="125" t="s">
        <v>871</v>
      </c>
    </row>
    <row r="6190" spans="1:4" ht="13.5" x14ac:dyDescent="0.25">
      <c r="A6190" s="124" t="s">
        <v>8034</v>
      </c>
      <c r="B6190" s="124" t="s">
        <v>18560</v>
      </c>
      <c r="C6190" s="124" t="s">
        <v>10125</v>
      </c>
      <c r="D6190" s="125" t="s">
        <v>1252</v>
      </c>
    </row>
    <row r="6191" spans="1:4" ht="13.5" x14ac:dyDescent="0.25">
      <c r="A6191" s="124" t="s">
        <v>8035</v>
      </c>
      <c r="B6191" s="124" t="s">
        <v>18561</v>
      </c>
      <c r="C6191" s="124" t="s">
        <v>10125</v>
      </c>
      <c r="D6191" s="125" t="s">
        <v>7072</v>
      </c>
    </row>
    <row r="6192" spans="1:4" ht="13.5" x14ac:dyDescent="0.25">
      <c r="A6192" s="124" t="s">
        <v>8036</v>
      </c>
      <c r="B6192" s="124" t="s">
        <v>18562</v>
      </c>
      <c r="C6192" s="124" t="s">
        <v>10125</v>
      </c>
      <c r="D6192" s="125" t="s">
        <v>3635</v>
      </c>
    </row>
    <row r="6193" spans="1:4" ht="13.5" x14ac:dyDescent="0.25">
      <c r="A6193" s="124" t="s">
        <v>8037</v>
      </c>
      <c r="B6193" s="124" t="s">
        <v>18563</v>
      </c>
      <c r="C6193" s="124" t="s">
        <v>10125</v>
      </c>
      <c r="D6193" s="125" t="s">
        <v>8498</v>
      </c>
    </row>
    <row r="6194" spans="1:4" ht="13.5" x14ac:dyDescent="0.25">
      <c r="A6194" s="124" t="s">
        <v>8038</v>
      </c>
      <c r="B6194" s="124" t="s">
        <v>18564</v>
      </c>
      <c r="C6194" s="124" t="s">
        <v>10125</v>
      </c>
      <c r="D6194" s="125" t="s">
        <v>8819</v>
      </c>
    </row>
    <row r="6195" spans="1:4" ht="13.5" x14ac:dyDescent="0.25">
      <c r="A6195" s="124">
        <v>88285</v>
      </c>
      <c r="B6195" s="124" t="s">
        <v>18565</v>
      </c>
      <c r="C6195" s="124" t="s">
        <v>10125</v>
      </c>
      <c r="D6195" s="125" t="s">
        <v>3806</v>
      </c>
    </row>
    <row r="6196" spans="1:4" ht="13.5" x14ac:dyDescent="0.25">
      <c r="A6196" s="124">
        <v>88288</v>
      </c>
      <c r="B6196" s="124" t="s">
        <v>18566</v>
      </c>
      <c r="C6196" s="124" t="s">
        <v>10125</v>
      </c>
      <c r="D6196" s="125">
        <v>17.96</v>
      </c>
    </row>
    <row r="6197" spans="1:4" ht="13.5" x14ac:dyDescent="0.25">
      <c r="A6197" s="124" t="s">
        <v>8041</v>
      </c>
      <c r="B6197" s="124" t="s">
        <v>18567</v>
      </c>
      <c r="C6197" s="124" t="s">
        <v>10125</v>
      </c>
      <c r="D6197" s="125" t="s">
        <v>5853</v>
      </c>
    </row>
    <row r="6198" spans="1:4" ht="13.5" x14ac:dyDescent="0.25">
      <c r="A6198" s="124" t="s">
        <v>8043</v>
      </c>
      <c r="B6198" s="124" t="s">
        <v>18568</v>
      </c>
      <c r="C6198" s="124" t="s">
        <v>10125</v>
      </c>
      <c r="D6198" s="125" t="s">
        <v>8791</v>
      </c>
    </row>
    <row r="6199" spans="1:4" ht="13.5" x14ac:dyDescent="0.25">
      <c r="A6199" s="124" t="s">
        <v>8045</v>
      </c>
      <c r="B6199" s="124" t="s">
        <v>18569</v>
      </c>
      <c r="C6199" s="124" t="s">
        <v>10125</v>
      </c>
      <c r="D6199" s="125" t="s">
        <v>7087</v>
      </c>
    </row>
    <row r="6200" spans="1:4" ht="13.5" x14ac:dyDescent="0.25">
      <c r="A6200" s="124" t="s">
        <v>8046</v>
      </c>
      <c r="B6200" s="124" t="s">
        <v>18570</v>
      </c>
      <c r="C6200" s="124" t="s">
        <v>10125</v>
      </c>
      <c r="D6200" s="125" t="s">
        <v>8452</v>
      </c>
    </row>
    <row r="6201" spans="1:4" ht="13.5" x14ac:dyDescent="0.25">
      <c r="A6201" s="124" t="s">
        <v>8047</v>
      </c>
      <c r="B6201" s="124" t="s">
        <v>18571</v>
      </c>
      <c r="C6201" s="124" t="s">
        <v>10125</v>
      </c>
      <c r="D6201" s="125" t="s">
        <v>8017</v>
      </c>
    </row>
    <row r="6202" spans="1:4" ht="13.5" x14ac:dyDescent="0.25">
      <c r="A6202" s="124" t="s">
        <v>8048</v>
      </c>
      <c r="B6202" s="124" t="s">
        <v>18572</v>
      </c>
      <c r="C6202" s="124" t="s">
        <v>10125</v>
      </c>
      <c r="D6202" s="125" t="s">
        <v>1057</v>
      </c>
    </row>
    <row r="6203" spans="1:4" ht="13.5" x14ac:dyDescent="0.25">
      <c r="A6203" s="124" t="s">
        <v>8050</v>
      </c>
      <c r="B6203" s="124" t="s">
        <v>18573</v>
      </c>
      <c r="C6203" s="124" t="s">
        <v>10125</v>
      </c>
      <c r="D6203" s="125" t="s">
        <v>18574</v>
      </c>
    </row>
    <row r="6204" spans="1:4" ht="13.5" x14ac:dyDescent="0.25">
      <c r="A6204" s="124" t="s">
        <v>8051</v>
      </c>
      <c r="B6204" s="124" t="s">
        <v>18575</v>
      </c>
      <c r="C6204" s="124" t="s">
        <v>10125</v>
      </c>
      <c r="D6204" s="125" t="s">
        <v>1791</v>
      </c>
    </row>
    <row r="6205" spans="1:4" ht="13.5" x14ac:dyDescent="0.25">
      <c r="A6205" s="124" t="s">
        <v>8052</v>
      </c>
      <c r="B6205" s="124" t="s">
        <v>18576</v>
      </c>
      <c r="C6205" s="124" t="s">
        <v>10125</v>
      </c>
      <c r="D6205" s="125" t="s">
        <v>15652</v>
      </c>
    </row>
    <row r="6206" spans="1:4" ht="13.5" x14ac:dyDescent="0.25">
      <c r="A6206" s="124" t="s">
        <v>8053</v>
      </c>
      <c r="B6206" s="124" t="s">
        <v>18577</v>
      </c>
      <c r="C6206" s="124" t="s">
        <v>10125</v>
      </c>
      <c r="D6206" s="125" t="s">
        <v>4349</v>
      </c>
    </row>
    <row r="6207" spans="1:4" ht="13.5" x14ac:dyDescent="0.25">
      <c r="A6207" s="124" t="s">
        <v>8054</v>
      </c>
      <c r="B6207" s="124" t="s">
        <v>18578</v>
      </c>
      <c r="C6207" s="124" t="s">
        <v>10125</v>
      </c>
      <c r="D6207" s="125" t="s">
        <v>18579</v>
      </c>
    </row>
    <row r="6208" spans="1:4" ht="13.5" x14ac:dyDescent="0.25">
      <c r="A6208" s="124" t="s">
        <v>8055</v>
      </c>
      <c r="B6208" s="124" t="s">
        <v>18580</v>
      </c>
      <c r="C6208" s="124" t="s">
        <v>10125</v>
      </c>
      <c r="D6208" s="125" t="s">
        <v>4013</v>
      </c>
    </row>
    <row r="6209" spans="1:4" ht="13.5" x14ac:dyDescent="0.25">
      <c r="A6209" s="124" t="s">
        <v>8057</v>
      </c>
      <c r="B6209" s="124" t="s">
        <v>18581</v>
      </c>
      <c r="C6209" s="124" t="s">
        <v>10125</v>
      </c>
      <c r="D6209" s="125" t="s">
        <v>15920</v>
      </c>
    </row>
    <row r="6210" spans="1:4" ht="13.5" x14ac:dyDescent="0.25">
      <c r="A6210" s="124" t="s">
        <v>8058</v>
      </c>
      <c r="B6210" s="124" t="s">
        <v>18582</v>
      </c>
      <c r="C6210" s="124" t="s">
        <v>10125</v>
      </c>
      <c r="D6210" s="125" t="s">
        <v>4215</v>
      </c>
    </row>
    <row r="6211" spans="1:4" ht="13.5" x14ac:dyDescent="0.25">
      <c r="A6211" s="124" t="s">
        <v>8059</v>
      </c>
      <c r="B6211" s="124" t="s">
        <v>18583</v>
      </c>
      <c r="C6211" s="124" t="s">
        <v>10125</v>
      </c>
      <c r="D6211" s="125" t="s">
        <v>8027</v>
      </c>
    </row>
    <row r="6212" spans="1:4" ht="13.5" x14ac:dyDescent="0.25">
      <c r="A6212" s="124" t="s">
        <v>8060</v>
      </c>
      <c r="B6212" s="124" t="s">
        <v>18584</v>
      </c>
      <c r="C6212" s="124" t="s">
        <v>10125</v>
      </c>
      <c r="D6212" s="125" t="s">
        <v>7005</v>
      </c>
    </row>
    <row r="6213" spans="1:4" ht="13.5" x14ac:dyDescent="0.25">
      <c r="A6213" s="124" t="s">
        <v>8061</v>
      </c>
      <c r="B6213" s="124" t="s">
        <v>18585</v>
      </c>
      <c r="C6213" s="124" t="s">
        <v>10125</v>
      </c>
      <c r="D6213" s="125" t="s">
        <v>8029</v>
      </c>
    </row>
    <row r="6214" spans="1:4" ht="13.5" x14ac:dyDescent="0.25">
      <c r="A6214" s="124" t="s">
        <v>8062</v>
      </c>
      <c r="B6214" s="124" t="s">
        <v>18586</v>
      </c>
      <c r="C6214" s="124" t="s">
        <v>10125</v>
      </c>
      <c r="D6214" s="125" t="s">
        <v>16384</v>
      </c>
    </row>
    <row r="6215" spans="1:4" ht="13.5" x14ac:dyDescent="0.25">
      <c r="A6215" s="124" t="s">
        <v>8063</v>
      </c>
      <c r="B6215" s="124" t="s">
        <v>18587</v>
      </c>
      <c r="C6215" s="124" t="s">
        <v>10125</v>
      </c>
      <c r="D6215" s="125" t="s">
        <v>9483</v>
      </c>
    </row>
    <row r="6216" spans="1:4" ht="13.5" x14ac:dyDescent="0.25">
      <c r="A6216" s="124" t="s">
        <v>8065</v>
      </c>
      <c r="B6216" s="124" t="s">
        <v>18588</v>
      </c>
      <c r="C6216" s="124" t="s">
        <v>10125</v>
      </c>
      <c r="D6216" s="125" t="s">
        <v>18589</v>
      </c>
    </row>
    <row r="6217" spans="1:4" ht="13.5" x14ac:dyDescent="0.25">
      <c r="A6217" s="124" t="s">
        <v>8067</v>
      </c>
      <c r="B6217" s="124" t="s">
        <v>18590</v>
      </c>
      <c r="C6217" s="124" t="s">
        <v>10125</v>
      </c>
      <c r="D6217" s="125" t="s">
        <v>18591</v>
      </c>
    </row>
    <row r="6218" spans="1:4" ht="13.5" x14ac:dyDescent="0.25">
      <c r="A6218" s="124" t="s">
        <v>8068</v>
      </c>
      <c r="B6218" s="124" t="s">
        <v>18592</v>
      </c>
      <c r="C6218" s="124" t="s">
        <v>10125</v>
      </c>
      <c r="D6218" s="125" t="s">
        <v>18593</v>
      </c>
    </row>
    <row r="6219" spans="1:4" ht="13.5" x14ac:dyDescent="0.25">
      <c r="A6219" s="124" t="s">
        <v>8070</v>
      </c>
      <c r="B6219" s="124" t="s">
        <v>18594</v>
      </c>
      <c r="C6219" s="124" t="s">
        <v>10125</v>
      </c>
      <c r="D6219" s="125" t="s">
        <v>4835</v>
      </c>
    </row>
    <row r="6220" spans="1:4" ht="13.5" x14ac:dyDescent="0.25">
      <c r="A6220" s="124" t="s">
        <v>8071</v>
      </c>
      <c r="B6220" s="124" t="s">
        <v>18595</v>
      </c>
      <c r="C6220" s="124" t="s">
        <v>10125</v>
      </c>
      <c r="D6220" s="125" t="s">
        <v>9359</v>
      </c>
    </row>
    <row r="6221" spans="1:4" ht="13.5" x14ac:dyDescent="0.25">
      <c r="A6221" s="124">
        <v>88316</v>
      </c>
      <c r="B6221" s="124" t="s">
        <v>18596</v>
      </c>
      <c r="C6221" s="124" t="s">
        <v>10125</v>
      </c>
      <c r="D6221" s="125" t="s">
        <v>4970</v>
      </c>
    </row>
    <row r="6222" spans="1:4" ht="13.5" x14ac:dyDescent="0.25">
      <c r="A6222" s="124" t="s">
        <v>8072</v>
      </c>
      <c r="B6222" s="124" t="s">
        <v>18597</v>
      </c>
      <c r="C6222" s="124" t="s">
        <v>10125</v>
      </c>
      <c r="D6222" s="125" t="s">
        <v>18579</v>
      </c>
    </row>
    <row r="6223" spans="1:4" ht="13.5" x14ac:dyDescent="0.25">
      <c r="A6223" s="124" t="s">
        <v>8073</v>
      </c>
      <c r="B6223" s="124" t="s">
        <v>18598</v>
      </c>
      <c r="C6223" s="124" t="s">
        <v>10125</v>
      </c>
      <c r="D6223" s="125" t="s">
        <v>17243</v>
      </c>
    </row>
    <row r="6224" spans="1:4" ht="13.5" x14ac:dyDescent="0.25">
      <c r="A6224" s="124" t="s">
        <v>8075</v>
      </c>
      <c r="B6224" s="124" t="s">
        <v>18599</v>
      </c>
      <c r="C6224" s="124" t="s">
        <v>10125</v>
      </c>
      <c r="D6224" s="125" t="s">
        <v>18600</v>
      </c>
    </row>
    <row r="6225" spans="1:4" ht="13.5" x14ac:dyDescent="0.25">
      <c r="A6225" s="124" t="s">
        <v>8076</v>
      </c>
      <c r="B6225" s="124" t="s">
        <v>18601</v>
      </c>
      <c r="C6225" s="124" t="s">
        <v>10125</v>
      </c>
      <c r="D6225" s="125" t="s">
        <v>16863</v>
      </c>
    </row>
    <row r="6226" spans="1:4" ht="13.5" x14ac:dyDescent="0.25">
      <c r="A6226" s="124" t="s">
        <v>8077</v>
      </c>
      <c r="B6226" s="124" t="s">
        <v>18602</v>
      </c>
      <c r="C6226" s="124" t="s">
        <v>10125</v>
      </c>
      <c r="D6226" s="125" t="s">
        <v>18603</v>
      </c>
    </row>
    <row r="6227" spans="1:4" ht="13.5" x14ac:dyDescent="0.25">
      <c r="A6227" s="124" t="s">
        <v>8079</v>
      </c>
      <c r="B6227" s="124" t="s">
        <v>18604</v>
      </c>
      <c r="C6227" s="124" t="s">
        <v>10125</v>
      </c>
      <c r="D6227" s="125" t="s">
        <v>8021</v>
      </c>
    </row>
    <row r="6228" spans="1:4" ht="13.5" x14ac:dyDescent="0.25">
      <c r="A6228" s="124" t="s">
        <v>8080</v>
      </c>
      <c r="B6228" s="124" t="s">
        <v>18605</v>
      </c>
      <c r="C6228" s="124" t="s">
        <v>10125</v>
      </c>
      <c r="D6228" s="125" t="s">
        <v>18606</v>
      </c>
    </row>
    <row r="6229" spans="1:4" ht="13.5" x14ac:dyDescent="0.25">
      <c r="A6229" s="124" t="s">
        <v>8082</v>
      </c>
      <c r="B6229" s="124" t="s">
        <v>18607</v>
      </c>
      <c r="C6229" s="124" t="s">
        <v>10125</v>
      </c>
      <c r="D6229" s="125" t="s">
        <v>13428</v>
      </c>
    </row>
    <row r="6230" spans="1:4" ht="13.5" x14ac:dyDescent="0.25">
      <c r="A6230" s="124" t="s">
        <v>8083</v>
      </c>
      <c r="B6230" s="124" t="s">
        <v>18608</v>
      </c>
      <c r="C6230" s="124" t="s">
        <v>10125</v>
      </c>
      <c r="D6230" s="125" t="s">
        <v>5608</v>
      </c>
    </row>
    <row r="6231" spans="1:4" ht="13.5" x14ac:dyDescent="0.25">
      <c r="A6231" s="124" t="s">
        <v>8085</v>
      </c>
      <c r="B6231" s="124" t="s">
        <v>18609</v>
      </c>
      <c r="C6231" s="124" t="s">
        <v>10125</v>
      </c>
      <c r="D6231" s="125" t="s">
        <v>482</v>
      </c>
    </row>
    <row r="6232" spans="1:4" ht="13.5" x14ac:dyDescent="0.25">
      <c r="A6232" s="124" t="s">
        <v>8086</v>
      </c>
      <c r="B6232" s="124" t="s">
        <v>18610</v>
      </c>
      <c r="C6232" s="124" t="s">
        <v>10125</v>
      </c>
      <c r="D6232" s="125" t="s">
        <v>7327</v>
      </c>
    </row>
    <row r="6233" spans="1:4" ht="13.5" x14ac:dyDescent="0.25">
      <c r="A6233" s="124" t="s">
        <v>125</v>
      </c>
      <c r="B6233" s="124" t="s">
        <v>18611</v>
      </c>
      <c r="C6233" s="124" t="s">
        <v>10125</v>
      </c>
      <c r="D6233" s="125" t="s">
        <v>18612</v>
      </c>
    </row>
    <row r="6234" spans="1:4" ht="13.5" x14ac:dyDescent="0.25">
      <c r="A6234" s="124" t="s">
        <v>8087</v>
      </c>
      <c r="B6234" s="124" t="s">
        <v>18613</v>
      </c>
      <c r="C6234" s="124" t="s">
        <v>10125</v>
      </c>
      <c r="D6234" s="125" t="s">
        <v>8081</v>
      </c>
    </row>
    <row r="6235" spans="1:4" ht="13.5" x14ac:dyDescent="0.25">
      <c r="A6235" s="124" t="s">
        <v>8088</v>
      </c>
      <c r="B6235" s="124" t="s">
        <v>18614</v>
      </c>
      <c r="C6235" s="124" t="s">
        <v>10125</v>
      </c>
      <c r="D6235" s="125" t="s">
        <v>18615</v>
      </c>
    </row>
    <row r="6236" spans="1:4" ht="13.5" x14ac:dyDescent="0.25">
      <c r="A6236" s="124" t="s">
        <v>8090</v>
      </c>
      <c r="B6236" s="124" t="s">
        <v>18616</v>
      </c>
      <c r="C6236" s="124" t="s">
        <v>10125</v>
      </c>
      <c r="D6236" s="125" t="s">
        <v>18617</v>
      </c>
    </row>
    <row r="6237" spans="1:4" ht="13.5" x14ac:dyDescent="0.25">
      <c r="A6237" s="124" t="s">
        <v>8091</v>
      </c>
      <c r="B6237" s="124" t="s">
        <v>18618</v>
      </c>
      <c r="C6237" s="124" t="s">
        <v>10125</v>
      </c>
      <c r="D6237" s="125" t="s">
        <v>7225</v>
      </c>
    </row>
    <row r="6238" spans="1:4" ht="13.5" x14ac:dyDescent="0.25">
      <c r="A6238" s="124" t="s">
        <v>8092</v>
      </c>
      <c r="B6238" s="124" t="s">
        <v>18619</v>
      </c>
      <c r="C6238" s="124" t="s">
        <v>10125</v>
      </c>
      <c r="D6238" s="125" t="s">
        <v>18620</v>
      </c>
    </row>
    <row r="6239" spans="1:4" ht="13.5" x14ac:dyDescent="0.25">
      <c r="A6239" s="124" t="s">
        <v>8093</v>
      </c>
      <c r="B6239" s="124" t="s">
        <v>18621</v>
      </c>
      <c r="C6239" s="124" t="s">
        <v>10125</v>
      </c>
      <c r="D6239" s="125" t="s">
        <v>14507</v>
      </c>
    </row>
    <row r="6240" spans="1:4" ht="13.5" x14ac:dyDescent="0.25">
      <c r="A6240" s="124" t="s">
        <v>8094</v>
      </c>
      <c r="B6240" s="124" t="s">
        <v>18622</v>
      </c>
      <c r="C6240" s="124" t="s">
        <v>10125</v>
      </c>
      <c r="D6240" s="125" t="s">
        <v>9175</v>
      </c>
    </row>
    <row r="6241" spans="1:4" ht="13.5" x14ac:dyDescent="0.25">
      <c r="A6241" s="124">
        <v>90773</v>
      </c>
      <c r="B6241" s="124" t="s">
        <v>18623</v>
      </c>
      <c r="C6241" s="124" t="s">
        <v>10125</v>
      </c>
      <c r="D6241" s="125">
        <v>30.14</v>
      </c>
    </row>
    <row r="6242" spans="1:4" ht="13.5" x14ac:dyDescent="0.25">
      <c r="A6242" s="124" t="s">
        <v>8098</v>
      </c>
      <c r="B6242" s="124" t="s">
        <v>18624</v>
      </c>
      <c r="C6242" s="124" t="s">
        <v>10125</v>
      </c>
      <c r="D6242" s="125" t="s">
        <v>18625</v>
      </c>
    </row>
    <row r="6243" spans="1:4" ht="13.5" x14ac:dyDescent="0.25">
      <c r="A6243" s="124" t="s">
        <v>8099</v>
      </c>
      <c r="B6243" s="124" t="s">
        <v>18626</v>
      </c>
      <c r="C6243" s="124" t="s">
        <v>10125</v>
      </c>
      <c r="D6243" s="125" t="s">
        <v>7124</v>
      </c>
    </row>
    <row r="6244" spans="1:4" ht="13.5" x14ac:dyDescent="0.25">
      <c r="A6244" s="124" t="s">
        <v>126</v>
      </c>
      <c r="B6244" s="124" t="s">
        <v>18627</v>
      </c>
      <c r="C6244" s="124" t="s">
        <v>10125</v>
      </c>
      <c r="D6244" s="125" t="s">
        <v>18628</v>
      </c>
    </row>
    <row r="6245" spans="1:4" ht="13.5" x14ac:dyDescent="0.25">
      <c r="A6245" s="124" t="s">
        <v>8100</v>
      </c>
      <c r="B6245" s="124" t="s">
        <v>18629</v>
      </c>
      <c r="C6245" s="124" t="s">
        <v>10125</v>
      </c>
      <c r="D6245" s="125" t="s">
        <v>18630</v>
      </c>
    </row>
    <row r="6246" spans="1:4" ht="13.5" x14ac:dyDescent="0.25">
      <c r="A6246" s="124">
        <v>90779</v>
      </c>
      <c r="B6246" s="124" t="s">
        <v>18631</v>
      </c>
      <c r="C6246" s="124" t="s">
        <v>10125</v>
      </c>
      <c r="D6246" s="125">
        <v>132.32</v>
      </c>
    </row>
    <row r="6247" spans="1:4" ht="13.5" x14ac:dyDescent="0.25">
      <c r="A6247" s="124" t="s">
        <v>8102</v>
      </c>
      <c r="B6247" s="124" t="s">
        <v>18632</v>
      </c>
      <c r="C6247" s="124" t="s">
        <v>10125</v>
      </c>
      <c r="D6247" s="125" t="s">
        <v>18633</v>
      </c>
    </row>
    <row r="6248" spans="1:4" ht="13.5" x14ac:dyDescent="0.25">
      <c r="A6248" s="124">
        <v>90781</v>
      </c>
      <c r="B6248" s="124" t="s">
        <v>18634</v>
      </c>
      <c r="C6248" s="124" t="s">
        <v>10125</v>
      </c>
      <c r="D6248" s="125">
        <v>31.1</v>
      </c>
    </row>
    <row r="6249" spans="1:4" ht="13.5" x14ac:dyDescent="0.25">
      <c r="A6249" s="124" t="s">
        <v>139</v>
      </c>
      <c r="B6249" s="124" t="s">
        <v>18635</v>
      </c>
      <c r="C6249" s="124" t="s">
        <v>10125</v>
      </c>
      <c r="D6249" s="125" t="s">
        <v>7138</v>
      </c>
    </row>
    <row r="6250" spans="1:4" ht="13.5" x14ac:dyDescent="0.25">
      <c r="A6250" s="124" t="s">
        <v>8103</v>
      </c>
      <c r="B6250" s="124" t="s">
        <v>18636</v>
      </c>
      <c r="C6250" s="124" t="s">
        <v>10125</v>
      </c>
      <c r="D6250" s="125" t="s">
        <v>14681</v>
      </c>
    </row>
    <row r="6251" spans="1:4" ht="13.5" x14ac:dyDescent="0.25">
      <c r="A6251" s="124" t="s">
        <v>8106</v>
      </c>
      <c r="B6251" s="124" t="s">
        <v>18637</v>
      </c>
      <c r="C6251" s="124" t="s">
        <v>18638</v>
      </c>
      <c r="D6251" s="125" t="s">
        <v>18639</v>
      </c>
    </row>
    <row r="6252" spans="1:4" ht="13.5" x14ac:dyDescent="0.25">
      <c r="A6252" s="124" t="s">
        <v>8107</v>
      </c>
      <c r="B6252" s="124" t="s">
        <v>18611</v>
      </c>
      <c r="C6252" s="124" t="s">
        <v>18638</v>
      </c>
      <c r="D6252" s="125" t="s">
        <v>18640</v>
      </c>
    </row>
    <row r="6253" spans="1:4" ht="13.5" x14ac:dyDescent="0.25">
      <c r="A6253" s="124" t="s">
        <v>120</v>
      </c>
      <c r="B6253" s="124" t="s">
        <v>18623</v>
      </c>
      <c r="C6253" s="124" t="s">
        <v>18638</v>
      </c>
      <c r="D6253" s="138">
        <v>5157.0600000000004</v>
      </c>
    </row>
    <row r="6254" spans="1:4" ht="13.5" x14ac:dyDescent="0.25">
      <c r="A6254" s="124" t="s">
        <v>8108</v>
      </c>
      <c r="B6254" s="124" t="s">
        <v>18624</v>
      </c>
      <c r="C6254" s="124" t="s">
        <v>18638</v>
      </c>
      <c r="D6254" s="125" t="s">
        <v>18641</v>
      </c>
    </row>
    <row r="6255" spans="1:4" ht="13.5" x14ac:dyDescent="0.25">
      <c r="A6255" s="124" t="s">
        <v>8109</v>
      </c>
      <c r="B6255" s="124" t="s">
        <v>18621</v>
      </c>
      <c r="C6255" s="124" t="s">
        <v>18638</v>
      </c>
      <c r="D6255" s="125" t="s">
        <v>18642</v>
      </c>
    </row>
    <row r="6256" spans="1:4" ht="13.5" x14ac:dyDescent="0.25">
      <c r="A6256" s="124" t="s">
        <v>8110</v>
      </c>
      <c r="B6256" s="124" t="s">
        <v>18613</v>
      </c>
      <c r="C6256" s="124" t="s">
        <v>18638</v>
      </c>
      <c r="D6256" s="125" t="s">
        <v>18643</v>
      </c>
    </row>
    <row r="6257" spans="1:4" ht="13.5" x14ac:dyDescent="0.25">
      <c r="A6257" s="124" t="s">
        <v>8111</v>
      </c>
      <c r="B6257" s="124" t="s">
        <v>18614</v>
      </c>
      <c r="C6257" s="124" t="s">
        <v>18638</v>
      </c>
      <c r="D6257" s="125" t="s">
        <v>18644</v>
      </c>
    </row>
    <row r="6258" spans="1:4" ht="13.5" x14ac:dyDescent="0.25">
      <c r="A6258" s="124" t="s">
        <v>8112</v>
      </c>
      <c r="B6258" s="124" t="s">
        <v>18627</v>
      </c>
      <c r="C6258" s="124" t="s">
        <v>18638</v>
      </c>
      <c r="D6258" s="125" t="s">
        <v>18645</v>
      </c>
    </row>
    <row r="6259" spans="1:4" ht="13.5" x14ac:dyDescent="0.25">
      <c r="A6259" s="124" t="s">
        <v>8113</v>
      </c>
      <c r="B6259" s="124" t="s">
        <v>18622</v>
      </c>
      <c r="C6259" s="124" t="s">
        <v>18638</v>
      </c>
      <c r="D6259" s="125" t="s">
        <v>18646</v>
      </c>
    </row>
    <row r="6260" spans="1:4" ht="13.5" x14ac:dyDescent="0.25">
      <c r="A6260" s="124" t="s">
        <v>8114</v>
      </c>
      <c r="B6260" s="124" t="s">
        <v>18629</v>
      </c>
      <c r="C6260" s="124" t="s">
        <v>18638</v>
      </c>
      <c r="D6260" s="125" t="s">
        <v>18647</v>
      </c>
    </row>
    <row r="6261" spans="1:4" ht="13.5" x14ac:dyDescent="0.25">
      <c r="A6261" s="124" t="s">
        <v>121</v>
      </c>
      <c r="B6261" s="124" t="s">
        <v>18631</v>
      </c>
      <c r="C6261" s="124" t="s">
        <v>18638</v>
      </c>
      <c r="D6261" s="138">
        <v>23240.6</v>
      </c>
    </row>
    <row r="6262" spans="1:4" ht="13.5" x14ac:dyDescent="0.25">
      <c r="A6262" s="124" t="s">
        <v>8115</v>
      </c>
      <c r="B6262" s="124" t="s">
        <v>18648</v>
      </c>
      <c r="C6262" s="124" t="s">
        <v>18638</v>
      </c>
      <c r="D6262" s="125" t="s">
        <v>18649</v>
      </c>
    </row>
    <row r="6263" spans="1:4" ht="13.5" x14ac:dyDescent="0.25">
      <c r="A6263" s="124" t="s">
        <v>8116</v>
      </c>
      <c r="B6263" s="124" t="s">
        <v>18650</v>
      </c>
      <c r="C6263" s="124" t="s">
        <v>18638</v>
      </c>
      <c r="D6263" s="125" t="s">
        <v>18651</v>
      </c>
    </row>
    <row r="6264" spans="1:4" ht="13.5" x14ac:dyDescent="0.25">
      <c r="A6264" s="124" t="s">
        <v>136</v>
      </c>
      <c r="B6264" s="124" t="s">
        <v>18652</v>
      </c>
      <c r="C6264" s="124" t="s">
        <v>18638</v>
      </c>
      <c r="D6264" s="125" t="s">
        <v>18653</v>
      </c>
    </row>
    <row r="6265" spans="1:4" ht="13.5" x14ac:dyDescent="0.25">
      <c r="A6265" s="124" t="s">
        <v>8117</v>
      </c>
      <c r="B6265" s="124" t="s">
        <v>18654</v>
      </c>
      <c r="C6265" s="124" t="s">
        <v>18638</v>
      </c>
      <c r="D6265" s="125" t="s">
        <v>18655</v>
      </c>
    </row>
    <row r="6266" spans="1:4" ht="13.5" x14ac:dyDescent="0.25">
      <c r="A6266" s="124" t="s">
        <v>8118</v>
      </c>
      <c r="B6266" s="124" t="s">
        <v>18632</v>
      </c>
      <c r="C6266" s="124" t="s">
        <v>18638</v>
      </c>
      <c r="D6266" s="125" t="s">
        <v>18656</v>
      </c>
    </row>
    <row r="6267" spans="1:4" ht="13.5" x14ac:dyDescent="0.25">
      <c r="A6267" s="124" t="s">
        <v>8119</v>
      </c>
      <c r="B6267" s="124" t="s">
        <v>18634</v>
      </c>
      <c r="C6267" s="124" t="s">
        <v>18638</v>
      </c>
      <c r="D6267" s="125" t="s">
        <v>18657</v>
      </c>
    </row>
    <row r="6268" spans="1:4" ht="13.5" x14ac:dyDescent="0.25">
      <c r="A6268" s="124" t="s">
        <v>8120</v>
      </c>
      <c r="B6268" s="124" t="s">
        <v>18658</v>
      </c>
      <c r="C6268" s="124" t="s">
        <v>10125</v>
      </c>
      <c r="D6268" s="125" t="s">
        <v>937</v>
      </c>
    </row>
    <row r="6269" spans="1:4" ht="13.5" x14ac:dyDescent="0.25">
      <c r="A6269" s="124" t="s">
        <v>8121</v>
      </c>
      <c r="B6269" s="124" t="s">
        <v>18659</v>
      </c>
      <c r="C6269" s="124" t="s">
        <v>10125</v>
      </c>
      <c r="D6269" s="125" t="s">
        <v>1324</v>
      </c>
    </row>
    <row r="6270" spans="1:4" ht="13.5" x14ac:dyDescent="0.25">
      <c r="A6270" s="124" t="s">
        <v>8122</v>
      </c>
      <c r="B6270" s="124" t="s">
        <v>18660</v>
      </c>
      <c r="C6270" s="124" t="s">
        <v>10125</v>
      </c>
      <c r="D6270" s="125" t="s">
        <v>1117</v>
      </c>
    </row>
    <row r="6271" spans="1:4" ht="13.5" x14ac:dyDescent="0.25">
      <c r="A6271" s="124" t="s">
        <v>8123</v>
      </c>
      <c r="B6271" s="124" t="s">
        <v>18661</v>
      </c>
      <c r="C6271" s="124" t="s">
        <v>10125</v>
      </c>
      <c r="D6271" s="125" t="s">
        <v>937</v>
      </c>
    </row>
    <row r="6272" spans="1:4" ht="13.5" x14ac:dyDescent="0.25">
      <c r="A6272" s="124" t="s">
        <v>8124</v>
      </c>
      <c r="B6272" s="124" t="s">
        <v>18662</v>
      </c>
      <c r="C6272" s="124" t="s">
        <v>10125</v>
      </c>
      <c r="D6272" s="125" t="s">
        <v>1355</v>
      </c>
    </row>
    <row r="6273" spans="1:4" ht="13.5" x14ac:dyDescent="0.25">
      <c r="A6273" s="124" t="s">
        <v>8125</v>
      </c>
      <c r="B6273" s="124" t="s">
        <v>18663</v>
      </c>
      <c r="C6273" s="124" t="s">
        <v>10125</v>
      </c>
      <c r="D6273" s="125" t="s">
        <v>1355</v>
      </c>
    </row>
    <row r="6274" spans="1:4" ht="13.5" x14ac:dyDescent="0.25">
      <c r="A6274" s="124" t="s">
        <v>8126</v>
      </c>
      <c r="B6274" s="124" t="s">
        <v>18664</v>
      </c>
      <c r="C6274" s="124" t="s">
        <v>10125</v>
      </c>
      <c r="D6274" s="125" t="s">
        <v>1166</v>
      </c>
    </row>
    <row r="6275" spans="1:4" ht="13.5" x14ac:dyDescent="0.25">
      <c r="A6275" s="124" t="s">
        <v>8127</v>
      </c>
      <c r="B6275" s="124" t="s">
        <v>18665</v>
      </c>
      <c r="C6275" s="124" t="s">
        <v>10125</v>
      </c>
      <c r="D6275" s="125" t="s">
        <v>820</v>
      </c>
    </row>
    <row r="6276" spans="1:4" ht="13.5" x14ac:dyDescent="0.25">
      <c r="A6276" s="124" t="s">
        <v>8128</v>
      </c>
      <c r="B6276" s="124" t="s">
        <v>18666</v>
      </c>
      <c r="C6276" s="124" t="s">
        <v>10125</v>
      </c>
      <c r="D6276" s="125" t="s">
        <v>8980</v>
      </c>
    </row>
    <row r="6277" spans="1:4" ht="13.5" x14ac:dyDescent="0.25">
      <c r="A6277" s="124" t="s">
        <v>8129</v>
      </c>
      <c r="B6277" s="124" t="s">
        <v>18667</v>
      </c>
      <c r="C6277" s="124" t="s">
        <v>10125</v>
      </c>
      <c r="D6277" s="125" t="s">
        <v>1324</v>
      </c>
    </row>
    <row r="6278" spans="1:4" ht="13.5" x14ac:dyDescent="0.25">
      <c r="A6278" s="124" t="s">
        <v>8130</v>
      </c>
      <c r="B6278" s="124" t="s">
        <v>18668</v>
      </c>
      <c r="C6278" s="124" t="s">
        <v>10125</v>
      </c>
      <c r="D6278" s="125" t="s">
        <v>1324</v>
      </c>
    </row>
    <row r="6279" spans="1:4" ht="13.5" x14ac:dyDescent="0.25">
      <c r="A6279" s="124" t="s">
        <v>8131</v>
      </c>
      <c r="B6279" s="124" t="s">
        <v>18669</v>
      </c>
      <c r="C6279" s="124" t="s">
        <v>10125</v>
      </c>
      <c r="D6279" s="125" t="s">
        <v>1117</v>
      </c>
    </row>
    <row r="6280" spans="1:4" ht="13.5" x14ac:dyDescent="0.25">
      <c r="A6280" s="124" t="s">
        <v>8132</v>
      </c>
      <c r="B6280" s="124" t="s">
        <v>18670</v>
      </c>
      <c r="C6280" s="124" t="s">
        <v>10125</v>
      </c>
      <c r="D6280" s="125" t="s">
        <v>937</v>
      </c>
    </row>
    <row r="6281" spans="1:4" ht="13.5" x14ac:dyDescent="0.25">
      <c r="A6281" s="124" t="s">
        <v>8133</v>
      </c>
      <c r="B6281" s="124" t="s">
        <v>18671</v>
      </c>
      <c r="C6281" s="124" t="s">
        <v>10125</v>
      </c>
      <c r="D6281" s="125" t="s">
        <v>1124</v>
      </c>
    </row>
    <row r="6282" spans="1:4" ht="13.5" x14ac:dyDescent="0.25">
      <c r="A6282" s="124" t="s">
        <v>8134</v>
      </c>
      <c r="B6282" s="124" t="s">
        <v>18672</v>
      </c>
      <c r="C6282" s="124" t="s">
        <v>10125</v>
      </c>
      <c r="D6282" s="125" t="s">
        <v>869</v>
      </c>
    </row>
    <row r="6283" spans="1:4" ht="13.5" x14ac:dyDescent="0.25">
      <c r="A6283" s="124" t="s">
        <v>8135</v>
      </c>
      <c r="B6283" s="124" t="s">
        <v>18673</v>
      </c>
      <c r="C6283" s="124" t="s">
        <v>10125</v>
      </c>
      <c r="D6283" s="125" t="s">
        <v>875</v>
      </c>
    </row>
    <row r="6284" spans="1:4" ht="13.5" x14ac:dyDescent="0.25">
      <c r="A6284" s="124" t="s">
        <v>8136</v>
      </c>
      <c r="B6284" s="124" t="s">
        <v>18674</v>
      </c>
      <c r="C6284" s="124" t="s">
        <v>10125</v>
      </c>
      <c r="D6284" s="125" t="s">
        <v>875</v>
      </c>
    </row>
    <row r="6285" spans="1:4" ht="13.5" x14ac:dyDescent="0.25">
      <c r="A6285" s="124" t="s">
        <v>8137</v>
      </c>
      <c r="B6285" s="124" t="s">
        <v>18675</v>
      </c>
      <c r="C6285" s="124" t="s">
        <v>10125</v>
      </c>
      <c r="D6285" s="125" t="s">
        <v>7745</v>
      </c>
    </row>
    <row r="6286" spans="1:4" ht="13.5" x14ac:dyDescent="0.25">
      <c r="A6286" s="124" t="s">
        <v>8138</v>
      </c>
      <c r="B6286" s="124" t="s">
        <v>18676</v>
      </c>
      <c r="C6286" s="124" t="s">
        <v>10125</v>
      </c>
      <c r="D6286" s="125" t="s">
        <v>1516</v>
      </c>
    </row>
    <row r="6287" spans="1:4" ht="13.5" x14ac:dyDescent="0.25">
      <c r="A6287" s="124" t="s">
        <v>8139</v>
      </c>
      <c r="B6287" s="124" t="s">
        <v>18677</v>
      </c>
      <c r="C6287" s="124" t="s">
        <v>10125</v>
      </c>
      <c r="D6287" s="125" t="s">
        <v>1106</v>
      </c>
    </row>
    <row r="6288" spans="1:4" ht="13.5" x14ac:dyDescent="0.25">
      <c r="A6288" s="124" t="s">
        <v>8140</v>
      </c>
      <c r="B6288" s="124" t="s">
        <v>18678</v>
      </c>
      <c r="C6288" s="124" t="s">
        <v>10125</v>
      </c>
      <c r="D6288" s="125" t="s">
        <v>1117</v>
      </c>
    </row>
    <row r="6289" spans="1:4" ht="13.5" x14ac:dyDescent="0.25">
      <c r="A6289" s="124" t="s">
        <v>8141</v>
      </c>
      <c r="B6289" s="124" t="s">
        <v>18679</v>
      </c>
      <c r="C6289" s="124" t="s">
        <v>10125</v>
      </c>
      <c r="D6289" s="125" t="s">
        <v>955</v>
      </c>
    </row>
    <row r="6290" spans="1:4" ht="13.5" x14ac:dyDescent="0.25">
      <c r="A6290" s="124" t="s">
        <v>8142</v>
      </c>
      <c r="B6290" s="124" t="s">
        <v>18680</v>
      </c>
      <c r="C6290" s="124" t="s">
        <v>10125</v>
      </c>
      <c r="D6290" s="125" t="s">
        <v>1166</v>
      </c>
    </row>
    <row r="6291" spans="1:4" ht="13.5" x14ac:dyDescent="0.25">
      <c r="A6291" s="124" t="s">
        <v>8143</v>
      </c>
      <c r="B6291" s="124" t="s">
        <v>18681</v>
      </c>
      <c r="C6291" s="124" t="s">
        <v>10125</v>
      </c>
      <c r="D6291" s="125" t="s">
        <v>1355</v>
      </c>
    </row>
    <row r="6292" spans="1:4" ht="13.5" x14ac:dyDescent="0.25">
      <c r="A6292" s="124" t="s">
        <v>8144</v>
      </c>
      <c r="B6292" s="124" t="s">
        <v>18682</v>
      </c>
      <c r="C6292" s="124" t="s">
        <v>10125</v>
      </c>
      <c r="D6292" s="125" t="s">
        <v>1363</v>
      </c>
    </row>
    <row r="6293" spans="1:4" ht="13.5" x14ac:dyDescent="0.25">
      <c r="A6293" s="124" t="s">
        <v>8145</v>
      </c>
      <c r="B6293" s="124" t="s">
        <v>18683</v>
      </c>
      <c r="C6293" s="124" t="s">
        <v>10125</v>
      </c>
      <c r="D6293" s="125" t="s">
        <v>1705</v>
      </c>
    </row>
    <row r="6294" spans="1:4" ht="13.5" x14ac:dyDescent="0.25">
      <c r="A6294" s="124" t="s">
        <v>8146</v>
      </c>
      <c r="B6294" s="124" t="s">
        <v>18684</v>
      </c>
      <c r="C6294" s="124" t="s">
        <v>10125</v>
      </c>
      <c r="D6294" s="125" t="s">
        <v>1363</v>
      </c>
    </row>
    <row r="6295" spans="1:4" ht="13.5" x14ac:dyDescent="0.25">
      <c r="A6295" s="124" t="s">
        <v>8147</v>
      </c>
      <c r="B6295" s="124" t="s">
        <v>18685</v>
      </c>
      <c r="C6295" s="124" t="s">
        <v>10125</v>
      </c>
      <c r="D6295" s="125" t="s">
        <v>798</v>
      </c>
    </row>
    <row r="6296" spans="1:4" ht="13.5" x14ac:dyDescent="0.25">
      <c r="A6296" s="124" t="s">
        <v>8148</v>
      </c>
      <c r="B6296" s="124" t="s">
        <v>18686</v>
      </c>
      <c r="C6296" s="124" t="s">
        <v>10125</v>
      </c>
      <c r="D6296" s="125" t="s">
        <v>1324</v>
      </c>
    </row>
    <row r="6297" spans="1:4" ht="13.5" x14ac:dyDescent="0.25">
      <c r="A6297" s="124" t="s">
        <v>8149</v>
      </c>
      <c r="B6297" s="124" t="s">
        <v>18687</v>
      </c>
      <c r="C6297" s="124" t="s">
        <v>10125</v>
      </c>
      <c r="D6297" s="125" t="s">
        <v>937</v>
      </c>
    </row>
    <row r="6298" spans="1:4" ht="13.5" x14ac:dyDescent="0.25">
      <c r="A6298" s="124" t="s">
        <v>8150</v>
      </c>
      <c r="B6298" s="124" t="s">
        <v>18688</v>
      </c>
      <c r="C6298" s="124" t="s">
        <v>10125</v>
      </c>
      <c r="D6298" s="125" t="s">
        <v>7745</v>
      </c>
    </row>
    <row r="6299" spans="1:4" ht="13.5" x14ac:dyDescent="0.25">
      <c r="A6299" s="124" t="s">
        <v>8151</v>
      </c>
      <c r="B6299" s="124" t="s">
        <v>18689</v>
      </c>
      <c r="C6299" s="124" t="s">
        <v>10125</v>
      </c>
      <c r="D6299" s="125" t="s">
        <v>820</v>
      </c>
    </row>
    <row r="6300" spans="1:4" ht="13.5" x14ac:dyDescent="0.25">
      <c r="A6300" s="124" t="s">
        <v>8152</v>
      </c>
      <c r="B6300" s="124" t="s">
        <v>18690</v>
      </c>
      <c r="C6300" s="124" t="s">
        <v>10125</v>
      </c>
      <c r="D6300" s="125" t="s">
        <v>1009</v>
      </c>
    </row>
    <row r="6301" spans="1:4" ht="13.5" x14ac:dyDescent="0.25">
      <c r="A6301" s="124" t="s">
        <v>8153</v>
      </c>
      <c r="B6301" s="124" t="s">
        <v>18691</v>
      </c>
      <c r="C6301" s="124" t="s">
        <v>10125</v>
      </c>
      <c r="D6301" s="125" t="s">
        <v>875</v>
      </c>
    </row>
    <row r="6302" spans="1:4" ht="13.5" x14ac:dyDescent="0.25">
      <c r="A6302" s="124" t="s">
        <v>8154</v>
      </c>
      <c r="B6302" s="124" t="s">
        <v>18692</v>
      </c>
      <c r="C6302" s="124" t="s">
        <v>10125</v>
      </c>
      <c r="D6302" s="125" t="s">
        <v>1324</v>
      </c>
    </row>
    <row r="6303" spans="1:4" ht="13.5" x14ac:dyDescent="0.25">
      <c r="A6303" s="124" t="s">
        <v>8155</v>
      </c>
      <c r="B6303" s="124" t="s">
        <v>18693</v>
      </c>
      <c r="C6303" s="124" t="s">
        <v>10125</v>
      </c>
      <c r="D6303" s="125" t="s">
        <v>798</v>
      </c>
    </row>
    <row r="6304" spans="1:4" ht="13.5" x14ac:dyDescent="0.25">
      <c r="A6304" s="124" t="s">
        <v>8156</v>
      </c>
      <c r="B6304" s="124" t="s">
        <v>18694</v>
      </c>
      <c r="C6304" s="124" t="s">
        <v>10125</v>
      </c>
      <c r="D6304" s="125" t="s">
        <v>955</v>
      </c>
    </row>
    <row r="6305" spans="1:4" ht="13.5" x14ac:dyDescent="0.25">
      <c r="A6305" s="124" t="s">
        <v>8157</v>
      </c>
      <c r="B6305" s="124" t="s">
        <v>18695</v>
      </c>
      <c r="C6305" s="124" t="s">
        <v>10125</v>
      </c>
      <c r="D6305" s="125" t="s">
        <v>1112</v>
      </c>
    </row>
    <row r="6306" spans="1:4" ht="13.5" x14ac:dyDescent="0.25">
      <c r="A6306" s="124" t="s">
        <v>8158</v>
      </c>
      <c r="B6306" s="124" t="s">
        <v>18696</v>
      </c>
      <c r="C6306" s="124" t="s">
        <v>10125</v>
      </c>
      <c r="D6306" s="125" t="s">
        <v>869</v>
      </c>
    </row>
    <row r="6307" spans="1:4" ht="13.5" x14ac:dyDescent="0.25">
      <c r="A6307" s="124" t="s">
        <v>8159</v>
      </c>
      <c r="B6307" s="124" t="s">
        <v>18697</v>
      </c>
      <c r="C6307" s="124" t="s">
        <v>10125</v>
      </c>
      <c r="D6307" s="125" t="s">
        <v>869</v>
      </c>
    </row>
    <row r="6308" spans="1:4" ht="13.5" x14ac:dyDescent="0.25">
      <c r="A6308" s="124" t="s">
        <v>8160</v>
      </c>
      <c r="B6308" s="124" t="s">
        <v>18698</v>
      </c>
      <c r="C6308" s="124" t="s">
        <v>10125</v>
      </c>
      <c r="D6308" s="125" t="s">
        <v>1124</v>
      </c>
    </row>
    <row r="6309" spans="1:4" ht="13.5" x14ac:dyDescent="0.25">
      <c r="A6309" s="124" t="s">
        <v>8161</v>
      </c>
      <c r="B6309" s="124" t="s">
        <v>18699</v>
      </c>
      <c r="C6309" s="124" t="s">
        <v>10125</v>
      </c>
      <c r="D6309" s="125" t="s">
        <v>869</v>
      </c>
    </row>
    <row r="6310" spans="1:4" ht="13.5" x14ac:dyDescent="0.25">
      <c r="A6310" s="124" t="s">
        <v>8162</v>
      </c>
      <c r="B6310" s="124" t="s">
        <v>18700</v>
      </c>
      <c r="C6310" s="124" t="s">
        <v>10125</v>
      </c>
      <c r="D6310" s="125" t="s">
        <v>1712</v>
      </c>
    </row>
    <row r="6311" spans="1:4" ht="13.5" x14ac:dyDescent="0.25">
      <c r="A6311" s="124" t="s">
        <v>8163</v>
      </c>
      <c r="B6311" s="124" t="s">
        <v>18701</v>
      </c>
      <c r="C6311" s="124" t="s">
        <v>10125</v>
      </c>
      <c r="D6311" s="125" t="s">
        <v>882</v>
      </c>
    </row>
    <row r="6312" spans="1:4" ht="13.5" x14ac:dyDescent="0.25">
      <c r="A6312" s="124" t="s">
        <v>8164</v>
      </c>
      <c r="B6312" s="124" t="s">
        <v>18702</v>
      </c>
      <c r="C6312" s="124" t="s">
        <v>10125</v>
      </c>
      <c r="D6312" s="125" t="s">
        <v>1697</v>
      </c>
    </row>
    <row r="6313" spans="1:4" ht="13.5" x14ac:dyDescent="0.25">
      <c r="A6313" s="124" t="s">
        <v>8165</v>
      </c>
      <c r="B6313" s="124" t="s">
        <v>18703</v>
      </c>
      <c r="C6313" s="124" t="s">
        <v>10125</v>
      </c>
      <c r="D6313" s="125" t="s">
        <v>937</v>
      </c>
    </row>
    <row r="6314" spans="1:4" ht="13.5" x14ac:dyDescent="0.25">
      <c r="A6314" s="124" t="s">
        <v>8166</v>
      </c>
      <c r="B6314" s="124" t="s">
        <v>18704</v>
      </c>
      <c r="C6314" s="124" t="s">
        <v>10125</v>
      </c>
      <c r="D6314" s="125" t="s">
        <v>1355</v>
      </c>
    </row>
    <row r="6315" spans="1:4" ht="13.5" x14ac:dyDescent="0.25">
      <c r="A6315" s="124" t="s">
        <v>8167</v>
      </c>
      <c r="B6315" s="124" t="s">
        <v>18705</v>
      </c>
      <c r="C6315" s="124" t="s">
        <v>10125</v>
      </c>
      <c r="D6315" s="125" t="s">
        <v>1117</v>
      </c>
    </row>
    <row r="6316" spans="1:4" ht="13.5" x14ac:dyDescent="0.25">
      <c r="A6316" s="124" t="s">
        <v>8168</v>
      </c>
      <c r="B6316" s="124" t="s">
        <v>18706</v>
      </c>
      <c r="C6316" s="124" t="s">
        <v>10125</v>
      </c>
      <c r="D6316" s="125" t="s">
        <v>1009</v>
      </c>
    </row>
    <row r="6317" spans="1:4" ht="13.5" x14ac:dyDescent="0.25">
      <c r="A6317" s="124" t="s">
        <v>8169</v>
      </c>
      <c r="B6317" s="124" t="s">
        <v>18707</v>
      </c>
      <c r="C6317" s="124" t="s">
        <v>10125</v>
      </c>
      <c r="D6317" s="125" t="s">
        <v>775</v>
      </c>
    </row>
    <row r="6318" spans="1:4" ht="13.5" x14ac:dyDescent="0.25">
      <c r="A6318" s="124" t="s">
        <v>8170</v>
      </c>
      <c r="B6318" s="124" t="s">
        <v>18708</v>
      </c>
      <c r="C6318" s="124" t="s">
        <v>10125</v>
      </c>
      <c r="D6318" s="125" t="s">
        <v>1536</v>
      </c>
    </row>
    <row r="6319" spans="1:4" ht="13.5" x14ac:dyDescent="0.25">
      <c r="A6319" s="124" t="s">
        <v>8171</v>
      </c>
      <c r="B6319" s="124" t="s">
        <v>18709</v>
      </c>
      <c r="C6319" s="124" t="s">
        <v>10125</v>
      </c>
      <c r="D6319" s="125" t="s">
        <v>1024</v>
      </c>
    </row>
    <row r="6320" spans="1:4" ht="13.5" x14ac:dyDescent="0.25">
      <c r="A6320" s="124" t="s">
        <v>8172</v>
      </c>
      <c r="B6320" s="124" t="s">
        <v>18710</v>
      </c>
      <c r="C6320" s="124" t="s">
        <v>10125</v>
      </c>
      <c r="D6320" s="125" t="s">
        <v>1516</v>
      </c>
    </row>
    <row r="6321" spans="1:4" ht="13.5" x14ac:dyDescent="0.25">
      <c r="A6321" s="124" t="s">
        <v>8173</v>
      </c>
      <c r="B6321" s="124" t="s">
        <v>18711</v>
      </c>
      <c r="C6321" s="124" t="s">
        <v>10125</v>
      </c>
      <c r="D6321" s="125" t="s">
        <v>1117</v>
      </c>
    </row>
    <row r="6322" spans="1:4" ht="13.5" x14ac:dyDescent="0.25">
      <c r="A6322" s="124" t="s">
        <v>8174</v>
      </c>
      <c r="B6322" s="124" t="s">
        <v>18712</v>
      </c>
      <c r="C6322" s="124" t="s">
        <v>10125</v>
      </c>
      <c r="D6322" s="125" t="s">
        <v>955</v>
      </c>
    </row>
    <row r="6323" spans="1:4" ht="13.5" x14ac:dyDescent="0.25">
      <c r="A6323" s="124" t="s">
        <v>8175</v>
      </c>
      <c r="B6323" s="124" t="s">
        <v>18713</v>
      </c>
      <c r="C6323" s="124" t="s">
        <v>10125</v>
      </c>
      <c r="D6323" s="125" t="s">
        <v>1117</v>
      </c>
    </row>
    <row r="6324" spans="1:4" ht="13.5" x14ac:dyDescent="0.25">
      <c r="A6324" s="124" t="s">
        <v>8176</v>
      </c>
      <c r="B6324" s="124" t="s">
        <v>18714</v>
      </c>
      <c r="C6324" s="124" t="s">
        <v>10125</v>
      </c>
      <c r="D6324" s="125" t="s">
        <v>662</v>
      </c>
    </row>
    <row r="6325" spans="1:4" ht="13.5" x14ac:dyDescent="0.25">
      <c r="A6325" s="124" t="s">
        <v>8177</v>
      </c>
      <c r="B6325" s="124" t="s">
        <v>18715</v>
      </c>
      <c r="C6325" s="124" t="s">
        <v>10125</v>
      </c>
      <c r="D6325" s="125" t="s">
        <v>1124</v>
      </c>
    </row>
    <row r="6326" spans="1:4" ht="13.5" x14ac:dyDescent="0.25">
      <c r="A6326" s="124" t="s">
        <v>8178</v>
      </c>
      <c r="B6326" s="124" t="s">
        <v>18716</v>
      </c>
      <c r="C6326" s="124" t="s">
        <v>10125</v>
      </c>
      <c r="D6326" s="125" t="s">
        <v>1355</v>
      </c>
    </row>
    <row r="6327" spans="1:4" ht="13.5" x14ac:dyDescent="0.25">
      <c r="A6327" s="124" t="s">
        <v>8179</v>
      </c>
      <c r="B6327" s="124" t="s">
        <v>18717</v>
      </c>
      <c r="C6327" s="124" t="s">
        <v>10125</v>
      </c>
      <c r="D6327" s="125" t="s">
        <v>775</v>
      </c>
    </row>
    <row r="6328" spans="1:4" ht="13.5" x14ac:dyDescent="0.25">
      <c r="A6328" s="124" t="s">
        <v>8180</v>
      </c>
      <c r="B6328" s="124" t="s">
        <v>18718</v>
      </c>
      <c r="C6328" s="124" t="s">
        <v>10125</v>
      </c>
      <c r="D6328" s="125" t="s">
        <v>1166</v>
      </c>
    </row>
    <row r="6329" spans="1:4" ht="13.5" x14ac:dyDescent="0.25">
      <c r="A6329" s="124" t="s">
        <v>8181</v>
      </c>
      <c r="B6329" s="124" t="s">
        <v>18719</v>
      </c>
      <c r="C6329" s="124" t="s">
        <v>10125</v>
      </c>
      <c r="D6329" s="125" t="s">
        <v>875</v>
      </c>
    </row>
    <row r="6330" spans="1:4" ht="13.5" x14ac:dyDescent="0.25">
      <c r="A6330" s="124" t="s">
        <v>8182</v>
      </c>
      <c r="B6330" s="124" t="s">
        <v>18720</v>
      </c>
      <c r="C6330" s="124" t="s">
        <v>10125</v>
      </c>
      <c r="D6330" s="125" t="s">
        <v>7970</v>
      </c>
    </row>
    <row r="6331" spans="1:4" ht="13.5" x14ac:dyDescent="0.25">
      <c r="A6331" s="124" t="s">
        <v>8183</v>
      </c>
      <c r="B6331" s="124" t="s">
        <v>18721</v>
      </c>
      <c r="C6331" s="124" t="s">
        <v>10125</v>
      </c>
      <c r="D6331" s="125" t="s">
        <v>1009</v>
      </c>
    </row>
    <row r="6332" spans="1:4" ht="13.5" x14ac:dyDescent="0.25">
      <c r="A6332" s="124" t="s">
        <v>8184</v>
      </c>
      <c r="B6332" s="124" t="s">
        <v>18722</v>
      </c>
      <c r="C6332" s="124" t="s">
        <v>10125</v>
      </c>
      <c r="D6332" s="125" t="s">
        <v>8939</v>
      </c>
    </row>
    <row r="6333" spans="1:4" ht="13.5" x14ac:dyDescent="0.25">
      <c r="A6333" s="124" t="s">
        <v>8185</v>
      </c>
      <c r="B6333" s="124" t="s">
        <v>18723</v>
      </c>
      <c r="C6333" s="124" t="s">
        <v>10125</v>
      </c>
      <c r="D6333" s="125" t="s">
        <v>875</v>
      </c>
    </row>
    <row r="6334" spans="1:4" ht="13.5" x14ac:dyDescent="0.25">
      <c r="A6334" s="124" t="s">
        <v>8186</v>
      </c>
      <c r="B6334" s="124" t="s">
        <v>18724</v>
      </c>
      <c r="C6334" s="124" t="s">
        <v>10125</v>
      </c>
      <c r="D6334" s="125" t="s">
        <v>882</v>
      </c>
    </row>
    <row r="6335" spans="1:4" ht="13.5" x14ac:dyDescent="0.25">
      <c r="A6335" s="124" t="s">
        <v>8187</v>
      </c>
      <c r="B6335" s="124" t="s">
        <v>18725</v>
      </c>
      <c r="C6335" s="124" t="s">
        <v>10125</v>
      </c>
      <c r="D6335" s="125" t="s">
        <v>1104</v>
      </c>
    </row>
    <row r="6336" spans="1:4" ht="13.5" x14ac:dyDescent="0.25">
      <c r="A6336" s="124" t="s">
        <v>8188</v>
      </c>
      <c r="B6336" s="124" t="s">
        <v>18726</v>
      </c>
      <c r="C6336" s="124" t="s">
        <v>10125</v>
      </c>
      <c r="D6336" s="125" t="s">
        <v>1166</v>
      </c>
    </row>
    <row r="6337" spans="1:4" ht="13.5" x14ac:dyDescent="0.25">
      <c r="A6337" s="124" t="s">
        <v>8189</v>
      </c>
      <c r="B6337" s="124" t="s">
        <v>18727</v>
      </c>
      <c r="C6337" s="124" t="s">
        <v>10125</v>
      </c>
      <c r="D6337" s="125" t="s">
        <v>733</v>
      </c>
    </row>
    <row r="6338" spans="1:4" ht="13.5" x14ac:dyDescent="0.25">
      <c r="A6338" s="124" t="s">
        <v>8190</v>
      </c>
      <c r="B6338" s="124" t="s">
        <v>18728</v>
      </c>
      <c r="C6338" s="124" t="s">
        <v>10125</v>
      </c>
      <c r="D6338" s="125" t="s">
        <v>955</v>
      </c>
    </row>
    <row r="6339" spans="1:4" ht="13.5" x14ac:dyDescent="0.25">
      <c r="A6339" s="124" t="s">
        <v>8191</v>
      </c>
      <c r="B6339" s="124" t="s">
        <v>18729</v>
      </c>
      <c r="C6339" s="124" t="s">
        <v>10125</v>
      </c>
      <c r="D6339" s="125" t="s">
        <v>733</v>
      </c>
    </row>
    <row r="6340" spans="1:4" ht="13.5" x14ac:dyDescent="0.25">
      <c r="A6340" s="124" t="s">
        <v>8192</v>
      </c>
      <c r="B6340" s="124" t="s">
        <v>18730</v>
      </c>
      <c r="C6340" s="124" t="s">
        <v>10125</v>
      </c>
      <c r="D6340" s="125" t="s">
        <v>1024</v>
      </c>
    </row>
    <row r="6341" spans="1:4" ht="13.5" x14ac:dyDescent="0.25">
      <c r="A6341" s="124" t="s">
        <v>8193</v>
      </c>
      <c r="B6341" s="124" t="s">
        <v>18731</v>
      </c>
      <c r="C6341" s="124" t="s">
        <v>10125</v>
      </c>
      <c r="D6341" s="125" t="s">
        <v>882</v>
      </c>
    </row>
    <row r="6342" spans="1:4" ht="13.5" x14ac:dyDescent="0.25">
      <c r="A6342" s="124" t="s">
        <v>8194</v>
      </c>
      <c r="B6342" s="124" t="s">
        <v>18732</v>
      </c>
      <c r="C6342" s="124" t="s">
        <v>10125</v>
      </c>
      <c r="D6342" s="125" t="s">
        <v>798</v>
      </c>
    </row>
    <row r="6343" spans="1:4" ht="13.5" x14ac:dyDescent="0.25">
      <c r="A6343" s="124" t="s">
        <v>8195</v>
      </c>
      <c r="B6343" s="124" t="s">
        <v>18733</v>
      </c>
      <c r="C6343" s="124" t="s">
        <v>10125</v>
      </c>
      <c r="D6343" s="125" t="s">
        <v>662</v>
      </c>
    </row>
    <row r="6344" spans="1:4" ht="13.5" x14ac:dyDescent="0.25">
      <c r="A6344" s="124" t="s">
        <v>8196</v>
      </c>
      <c r="B6344" s="124" t="s">
        <v>18734</v>
      </c>
      <c r="C6344" s="124" t="s">
        <v>10125</v>
      </c>
      <c r="D6344" s="125" t="s">
        <v>875</v>
      </c>
    </row>
    <row r="6345" spans="1:4" ht="13.5" x14ac:dyDescent="0.25">
      <c r="A6345" s="124" t="s">
        <v>8197</v>
      </c>
      <c r="B6345" s="124" t="s">
        <v>18735</v>
      </c>
      <c r="C6345" s="124" t="s">
        <v>10125</v>
      </c>
      <c r="D6345" s="125" t="s">
        <v>1024</v>
      </c>
    </row>
    <row r="6346" spans="1:4" ht="13.5" x14ac:dyDescent="0.25">
      <c r="A6346" s="124" t="s">
        <v>8198</v>
      </c>
      <c r="B6346" s="124" t="s">
        <v>18736</v>
      </c>
      <c r="C6346" s="124" t="s">
        <v>10125</v>
      </c>
      <c r="D6346" s="125" t="s">
        <v>1516</v>
      </c>
    </row>
    <row r="6347" spans="1:4" ht="13.5" x14ac:dyDescent="0.25">
      <c r="A6347" s="124" t="s">
        <v>8199</v>
      </c>
      <c r="B6347" s="124" t="s">
        <v>18737</v>
      </c>
      <c r="C6347" s="124" t="s">
        <v>10125</v>
      </c>
      <c r="D6347" s="125" t="s">
        <v>1124</v>
      </c>
    </row>
    <row r="6348" spans="1:4" ht="13.5" x14ac:dyDescent="0.25">
      <c r="A6348" s="124" t="s">
        <v>8200</v>
      </c>
      <c r="B6348" s="124" t="s">
        <v>18738</v>
      </c>
      <c r="C6348" s="124" t="s">
        <v>10125</v>
      </c>
      <c r="D6348" s="125" t="s">
        <v>1516</v>
      </c>
    </row>
    <row r="6349" spans="1:4" ht="13.5" x14ac:dyDescent="0.25">
      <c r="A6349" s="124" t="s">
        <v>8201</v>
      </c>
      <c r="B6349" s="124" t="s">
        <v>18739</v>
      </c>
      <c r="C6349" s="124" t="s">
        <v>10125</v>
      </c>
      <c r="D6349" s="125" t="s">
        <v>733</v>
      </c>
    </row>
    <row r="6350" spans="1:4" ht="13.5" x14ac:dyDescent="0.25">
      <c r="A6350" s="124" t="s">
        <v>8202</v>
      </c>
      <c r="B6350" s="124" t="s">
        <v>18740</v>
      </c>
      <c r="C6350" s="124" t="s">
        <v>10125</v>
      </c>
      <c r="D6350" s="125" t="s">
        <v>1697</v>
      </c>
    </row>
    <row r="6351" spans="1:4" ht="13.5" x14ac:dyDescent="0.25">
      <c r="A6351" s="124" t="s">
        <v>8203</v>
      </c>
      <c r="B6351" s="124" t="s">
        <v>18741</v>
      </c>
      <c r="C6351" s="124" t="s">
        <v>10125</v>
      </c>
      <c r="D6351" s="125" t="s">
        <v>1710</v>
      </c>
    </row>
    <row r="6352" spans="1:4" ht="13.5" x14ac:dyDescent="0.25">
      <c r="A6352" s="124" t="s">
        <v>8204</v>
      </c>
      <c r="B6352" s="124" t="s">
        <v>18742</v>
      </c>
      <c r="C6352" s="124" t="s">
        <v>10125</v>
      </c>
      <c r="D6352" s="125" t="s">
        <v>1710</v>
      </c>
    </row>
    <row r="6353" spans="1:4" ht="13.5" x14ac:dyDescent="0.25">
      <c r="A6353" s="124" t="s">
        <v>8205</v>
      </c>
      <c r="B6353" s="124" t="s">
        <v>18743</v>
      </c>
      <c r="C6353" s="124" t="s">
        <v>10125</v>
      </c>
      <c r="D6353" s="125" t="s">
        <v>1126</v>
      </c>
    </row>
    <row r="6354" spans="1:4" ht="13.5" x14ac:dyDescent="0.25">
      <c r="A6354" s="124" t="s">
        <v>8206</v>
      </c>
      <c r="B6354" s="124" t="s">
        <v>18744</v>
      </c>
      <c r="C6354" s="124" t="s">
        <v>10125</v>
      </c>
      <c r="D6354" s="125" t="s">
        <v>361</v>
      </c>
    </row>
    <row r="6355" spans="1:4" ht="13.5" x14ac:dyDescent="0.25">
      <c r="A6355" s="124" t="s">
        <v>8207</v>
      </c>
      <c r="B6355" s="124" t="s">
        <v>18745</v>
      </c>
      <c r="C6355" s="124" t="s">
        <v>10125</v>
      </c>
      <c r="D6355" s="125" t="s">
        <v>1355</v>
      </c>
    </row>
    <row r="6356" spans="1:4" ht="13.5" x14ac:dyDescent="0.25">
      <c r="A6356" s="124" t="s">
        <v>8208</v>
      </c>
      <c r="B6356" s="124" t="s">
        <v>18746</v>
      </c>
      <c r="C6356" s="124" t="s">
        <v>10125</v>
      </c>
      <c r="D6356" s="125" t="s">
        <v>869</v>
      </c>
    </row>
    <row r="6357" spans="1:4" ht="13.5" x14ac:dyDescent="0.25">
      <c r="A6357" s="124" t="s">
        <v>8209</v>
      </c>
      <c r="B6357" s="124" t="s">
        <v>18747</v>
      </c>
      <c r="C6357" s="124" t="s">
        <v>10125</v>
      </c>
      <c r="D6357" s="125" t="s">
        <v>1124</v>
      </c>
    </row>
    <row r="6358" spans="1:4" ht="13.5" x14ac:dyDescent="0.25">
      <c r="A6358" s="124" t="s">
        <v>8210</v>
      </c>
      <c r="B6358" s="124" t="s">
        <v>18748</v>
      </c>
      <c r="C6358" s="124" t="s">
        <v>10125</v>
      </c>
      <c r="D6358" s="125" t="s">
        <v>662</v>
      </c>
    </row>
    <row r="6359" spans="1:4" ht="13.5" x14ac:dyDescent="0.25">
      <c r="A6359" s="124" t="s">
        <v>8211</v>
      </c>
      <c r="B6359" s="124" t="s">
        <v>18749</v>
      </c>
      <c r="C6359" s="124" t="s">
        <v>10125</v>
      </c>
      <c r="D6359" s="125" t="s">
        <v>850</v>
      </c>
    </row>
    <row r="6360" spans="1:4" ht="13.5" x14ac:dyDescent="0.25">
      <c r="A6360" s="124" t="s">
        <v>8212</v>
      </c>
      <c r="B6360" s="124" t="s">
        <v>18750</v>
      </c>
      <c r="C6360" s="124" t="s">
        <v>10125</v>
      </c>
      <c r="D6360" s="125" t="s">
        <v>467</v>
      </c>
    </row>
    <row r="6361" spans="1:4" ht="13.5" x14ac:dyDescent="0.25">
      <c r="A6361" s="124" t="s">
        <v>8213</v>
      </c>
      <c r="B6361" s="124" t="s">
        <v>18751</v>
      </c>
      <c r="C6361" s="124" t="s">
        <v>10125</v>
      </c>
      <c r="D6361" s="125" t="s">
        <v>8214</v>
      </c>
    </row>
    <row r="6362" spans="1:4" ht="13.5" x14ac:dyDescent="0.25">
      <c r="A6362" s="124" t="s">
        <v>8215</v>
      </c>
      <c r="B6362" s="124" t="s">
        <v>18752</v>
      </c>
      <c r="C6362" s="124" t="s">
        <v>10125</v>
      </c>
      <c r="D6362" s="125" t="s">
        <v>7766</v>
      </c>
    </row>
    <row r="6363" spans="1:4" ht="13.5" x14ac:dyDescent="0.25">
      <c r="A6363" s="124" t="s">
        <v>8216</v>
      </c>
      <c r="B6363" s="124" t="s">
        <v>18753</v>
      </c>
      <c r="C6363" s="124" t="s">
        <v>10125</v>
      </c>
      <c r="D6363" s="125" t="s">
        <v>1487</v>
      </c>
    </row>
    <row r="6364" spans="1:4" ht="13.5" x14ac:dyDescent="0.25">
      <c r="A6364" s="124" t="s">
        <v>8217</v>
      </c>
      <c r="B6364" s="124" t="s">
        <v>18754</v>
      </c>
      <c r="C6364" s="124" t="s">
        <v>10125</v>
      </c>
      <c r="D6364" s="125" t="s">
        <v>733</v>
      </c>
    </row>
    <row r="6365" spans="1:4" ht="13.5" x14ac:dyDescent="0.25">
      <c r="A6365" s="124" t="s">
        <v>8218</v>
      </c>
      <c r="B6365" s="124" t="s">
        <v>18755</v>
      </c>
      <c r="C6365" s="124" t="s">
        <v>10125</v>
      </c>
      <c r="D6365" s="125" t="s">
        <v>268</v>
      </c>
    </row>
    <row r="6366" spans="1:4" ht="13.5" x14ac:dyDescent="0.25">
      <c r="A6366" s="124" t="s">
        <v>8219</v>
      </c>
      <c r="B6366" s="124" t="s">
        <v>18756</v>
      </c>
      <c r="C6366" s="124" t="s">
        <v>18638</v>
      </c>
      <c r="D6366" s="125" t="s">
        <v>12361</v>
      </c>
    </row>
    <row r="6367" spans="1:4" ht="13.5" x14ac:dyDescent="0.25">
      <c r="A6367" s="124" t="s">
        <v>8220</v>
      </c>
      <c r="B6367" s="124" t="s">
        <v>18757</v>
      </c>
      <c r="C6367" s="124" t="s">
        <v>18638</v>
      </c>
      <c r="D6367" s="125" t="s">
        <v>8785</v>
      </c>
    </row>
    <row r="6368" spans="1:4" ht="13.5" x14ac:dyDescent="0.25">
      <c r="A6368" s="124" t="s">
        <v>8221</v>
      </c>
      <c r="B6368" s="124" t="s">
        <v>18758</v>
      </c>
      <c r="C6368" s="124" t="s">
        <v>18638</v>
      </c>
      <c r="D6368" s="125" t="s">
        <v>4549</v>
      </c>
    </row>
    <row r="6369" spans="1:4" ht="13.5" x14ac:dyDescent="0.25">
      <c r="A6369" s="124" t="s">
        <v>8222</v>
      </c>
      <c r="B6369" s="124" t="s">
        <v>18759</v>
      </c>
      <c r="C6369" s="124" t="s">
        <v>18638</v>
      </c>
      <c r="D6369" s="125" t="s">
        <v>2969</v>
      </c>
    </row>
    <row r="6370" spans="1:4" ht="13.5" x14ac:dyDescent="0.25">
      <c r="A6370" s="124" t="s">
        <v>8223</v>
      </c>
      <c r="B6370" s="124" t="s">
        <v>18760</v>
      </c>
      <c r="C6370" s="124" t="s">
        <v>18638</v>
      </c>
      <c r="D6370" s="125" t="s">
        <v>3488</v>
      </c>
    </row>
    <row r="6371" spans="1:4" ht="13.5" x14ac:dyDescent="0.25">
      <c r="A6371" s="124" t="s">
        <v>8224</v>
      </c>
      <c r="B6371" s="124" t="s">
        <v>18761</v>
      </c>
      <c r="C6371" s="124" t="s">
        <v>18638</v>
      </c>
      <c r="D6371" s="125" t="s">
        <v>8225</v>
      </c>
    </row>
    <row r="6372" spans="1:4" ht="13.5" x14ac:dyDescent="0.25">
      <c r="A6372" s="124" t="s">
        <v>8226</v>
      </c>
      <c r="B6372" s="124" t="s">
        <v>18762</v>
      </c>
      <c r="C6372" s="124" t="s">
        <v>18638</v>
      </c>
      <c r="D6372" s="125" t="s">
        <v>8227</v>
      </c>
    </row>
    <row r="6373" spans="1:4" ht="13.5" x14ac:dyDescent="0.25">
      <c r="A6373" s="124" t="s">
        <v>8228</v>
      </c>
      <c r="B6373" s="124" t="s">
        <v>18763</v>
      </c>
      <c r="C6373" s="124" t="s">
        <v>18638</v>
      </c>
      <c r="D6373" s="125" t="s">
        <v>8229</v>
      </c>
    </row>
    <row r="6374" spans="1:4" ht="13.5" x14ac:dyDescent="0.25">
      <c r="A6374" s="124" t="s">
        <v>8230</v>
      </c>
      <c r="B6374" s="124" t="s">
        <v>18764</v>
      </c>
      <c r="C6374" s="124" t="s">
        <v>18638</v>
      </c>
      <c r="D6374" s="125" t="s">
        <v>3707</v>
      </c>
    </row>
    <row r="6375" spans="1:4" ht="13.5" x14ac:dyDescent="0.25">
      <c r="A6375" s="124" t="s">
        <v>8231</v>
      </c>
      <c r="B6375" s="124" t="s">
        <v>18765</v>
      </c>
      <c r="C6375" s="124" t="s">
        <v>18638</v>
      </c>
      <c r="D6375" s="125" t="s">
        <v>2074</v>
      </c>
    </row>
    <row r="6376" spans="1:4" ht="13.5" x14ac:dyDescent="0.25">
      <c r="A6376" s="124" t="s">
        <v>8232</v>
      </c>
      <c r="B6376" s="124" t="s">
        <v>18766</v>
      </c>
      <c r="C6376" s="124" t="s">
        <v>18638</v>
      </c>
      <c r="D6376" s="125" t="s">
        <v>8233</v>
      </c>
    </row>
    <row r="6377" spans="1:4" ht="13.5" x14ac:dyDescent="0.25">
      <c r="A6377" s="124" t="s">
        <v>8234</v>
      </c>
      <c r="B6377" s="124" t="s">
        <v>18767</v>
      </c>
      <c r="C6377" s="124" t="s">
        <v>18638</v>
      </c>
      <c r="D6377" s="125" t="s">
        <v>8235</v>
      </c>
    </row>
    <row r="6378" spans="1:4" ht="13.5" x14ac:dyDescent="0.25">
      <c r="A6378" s="124" t="s">
        <v>8236</v>
      </c>
      <c r="B6378" s="124" t="s">
        <v>18768</v>
      </c>
      <c r="C6378" s="124" t="s">
        <v>18638</v>
      </c>
      <c r="D6378" s="125" t="s">
        <v>8237</v>
      </c>
    </row>
    <row r="6379" spans="1:4" ht="13.5" x14ac:dyDescent="0.25">
      <c r="A6379" s="124" t="s">
        <v>8238</v>
      </c>
      <c r="B6379" s="124" t="s">
        <v>18769</v>
      </c>
      <c r="C6379" s="124" t="s">
        <v>18638</v>
      </c>
      <c r="D6379" s="125" t="s">
        <v>8239</v>
      </c>
    </row>
    <row r="6380" spans="1:4" ht="13.5" x14ac:dyDescent="0.25">
      <c r="A6380" s="124" t="s">
        <v>8240</v>
      </c>
      <c r="B6380" s="124" t="s">
        <v>18770</v>
      </c>
      <c r="C6380" s="124" t="s">
        <v>18638</v>
      </c>
      <c r="D6380" s="125" t="s">
        <v>18771</v>
      </c>
    </row>
    <row r="6381" spans="1:4" ht="13.5" x14ac:dyDescent="0.25">
      <c r="A6381" s="124" t="s">
        <v>8242</v>
      </c>
      <c r="B6381" s="124" t="s">
        <v>18772</v>
      </c>
      <c r="C6381" s="124" t="s">
        <v>18638</v>
      </c>
      <c r="D6381" s="125" t="s">
        <v>2641</v>
      </c>
    </row>
    <row r="6382" spans="1:4" ht="13.5" x14ac:dyDescent="0.25">
      <c r="A6382" s="124" t="s">
        <v>8243</v>
      </c>
      <c r="B6382" s="124" t="s">
        <v>18773</v>
      </c>
      <c r="C6382" s="124" t="s">
        <v>18638</v>
      </c>
      <c r="D6382" s="125" t="s">
        <v>10198</v>
      </c>
    </row>
    <row r="6383" spans="1:4" ht="13.5" x14ac:dyDescent="0.25">
      <c r="A6383" s="124" t="s">
        <v>18774</v>
      </c>
      <c r="B6383" s="124" t="s">
        <v>18775</v>
      </c>
      <c r="C6383" s="124" t="s">
        <v>10125</v>
      </c>
      <c r="D6383" s="125" t="s">
        <v>687</v>
      </c>
    </row>
    <row r="6384" spans="1:4" ht="13.5" x14ac:dyDescent="0.25">
      <c r="A6384" s="124" t="s">
        <v>18776</v>
      </c>
      <c r="B6384" s="124" t="s">
        <v>18777</v>
      </c>
      <c r="C6384" s="124" t="s">
        <v>10125</v>
      </c>
      <c r="D6384" s="125" t="s">
        <v>8447</v>
      </c>
    </row>
    <row r="6385" spans="1:4" ht="13.5" x14ac:dyDescent="0.25">
      <c r="A6385" s="124" t="s">
        <v>18778</v>
      </c>
      <c r="B6385" s="124" t="s">
        <v>18779</v>
      </c>
      <c r="C6385" s="124" t="s">
        <v>10125</v>
      </c>
      <c r="D6385" s="125" t="s">
        <v>869</v>
      </c>
    </row>
    <row r="6386" spans="1:4" ht="13.5" x14ac:dyDescent="0.25">
      <c r="A6386" s="124" t="s">
        <v>18780</v>
      </c>
      <c r="B6386" s="124" t="s">
        <v>18781</v>
      </c>
      <c r="C6386" s="124" t="s">
        <v>10125</v>
      </c>
      <c r="D6386" s="125" t="s">
        <v>662</v>
      </c>
    </row>
    <row r="6387" spans="1:4" ht="13.5" x14ac:dyDescent="0.25">
      <c r="A6387" s="124" t="s">
        <v>18782</v>
      </c>
      <c r="B6387" s="124" t="s">
        <v>18783</v>
      </c>
      <c r="C6387" s="124" t="s">
        <v>10125</v>
      </c>
      <c r="D6387" s="125" t="s">
        <v>6359</v>
      </c>
    </row>
    <row r="6388" spans="1:4" ht="13.5" x14ac:dyDescent="0.25">
      <c r="A6388" s="124" t="s">
        <v>18784</v>
      </c>
      <c r="B6388" s="124" t="s">
        <v>18785</v>
      </c>
      <c r="C6388" s="124" t="s">
        <v>10125</v>
      </c>
      <c r="D6388" s="125" t="s">
        <v>662</v>
      </c>
    </row>
    <row r="6389" spans="1:4" ht="13.5" x14ac:dyDescent="0.25">
      <c r="A6389" s="124" t="s">
        <v>18786</v>
      </c>
      <c r="B6389" s="124" t="s">
        <v>18787</v>
      </c>
      <c r="C6389" s="124" t="s">
        <v>10125</v>
      </c>
      <c r="D6389" s="125" t="s">
        <v>1536</v>
      </c>
    </row>
    <row r="6390" spans="1:4" ht="13.5" x14ac:dyDescent="0.25">
      <c r="A6390" s="124" t="s">
        <v>18788</v>
      </c>
      <c r="B6390" s="124" t="s">
        <v>18789</v>
      </c>
      <c r="C6390" s="124" t="s">
        <v>10125</v>
      </c>
      <c r="D6390" s="125" t="s">
        <v>1199</v>
      </c>
    </row>
    <row r="6391" spans="1:4" ht="13.5" x14ac:dyDescent="0.25">
      <c r="A6391" s="124" t="s">
        <v>18790</v>
      </c>
      <c r="B6391" s="124" t="s">
        <v>18791</v>
      </c>
      <c r="C6391" s="124" t="s">
        <v>10125</v>
      </c>
      <c r="D6391" s="125" t="s">
        <v>7913</v>
      </c>
    </row>
    <row r="6392" spans="1:4" ht="13.5" x14ac:dyDescent="0.25">
      <c r="A6392" s="124" t="s">
        <v>18792</v>
      </c>
      <c r="B6392" s="124" t="s">
        <v>18793</v>
      </c>
      <c r="C6392" s="124" t="s">
        <v>10125</v>
      </c>
      <c r="D6392" s="125" t="s">
        <v>8214</v>
      </c>
    </row>
    <row r="6393" spans="1:4" ht="13.5" x14ac:dyDescent="0.25">
      <c r="A6393" s="124" t="s">
        <v>18794</v>
      </c>
      <c r="B6393" s="124" t="s">
        <v>18795</v>
      </c>
      <c r="C6393" s="124" t="s">
        <v>10125</v>
      </c>
      <c r="D6393" s="125" t="s">
        <v>7746</v>
      </c>
    </row>
    <row r="6394" spans="1:4" ht="13.5" x14ac:dyDescent="0.25">
      <c r="A6394" s="124" t="s">
        <v>18796</v>
      </c>
      <c r="B6394" s="124" t="s">
        <v>18797</v>
      </c>
      <c r="C6394" s="124" t="s">
        <v>10125</v>
      </c>
      <c r="D6394" s="125" t="s">
        <v>1166</v>
      </c>
    </row>
    <row r="6395" spans="1:4" ht="13.5" x14ac:dyDescent="0.25">
      <c r="A6395" s="124" t="s">
        <v>18798</v>
      </c>
      <c r="B6395" s="124" t="s">
        <v>18799</v>
      </c>
      <c r="C6395" s="124" t="s">
        <v>10125</v>
      </c>
      <c r="D6395" s="125" t="s">
        <v>8586</v>
      </c>
    </row>
    <row r="6396" spans="1:4" ht="13.5" x14ac:dyDescent="0.25">
      <c r="A6396" s="124" t="s">
        <v>18800</v>
      </c>
      <c r="B6396" s="124" t="s">
        <v>18801</v>
      </c>
      <c r="C6396" s="124" t="s">
        <v>10125</v>
      </c>
      <c r="D6396" s="125" t="s">
        <v>5322</v>
      </c>
    </row>
    <row r="6397" spans="1:4" ht="13.5" x14ac:dyDescent="0.25">
      <c r="A6397" s="124" t="s">
        <v>18802</v>
      </c>
      <c r="B6397" s="124" t="s">
        <v>18803</v>
      </c>
      <c r="C6397" s="124" t="s">
        <v>10125</v>
      </c>
      <c r="D6397" s="125" t="s">
        <v>8477</v>
      </c>
    </row>
    <row r="6398" spans="1:4" ht="13.5" x14ac:dyDescent="0.25">
      <c r="A6398" s="124" t="s">
        <v>18804</v>
      </c>
      <c r="B6398" s="124" t="s">
        <v>18805</v>
      </c>
      <c r="C6398" s="124" t="s">
        <v>10125</v>
      </c>
      <c r="D6398" s="125" t="s">
        <v>4412</v>
      </c>
    </row>
    <row r="6399" spans="1:4" ht="13.5" x14ac:dyDescent="0.25">
      <c r="A6399" s="124" t="s">
        <v>18806</v>
      </c>
      <c r="B6399" s="124" t="s">
        <v>18807</v>
      </c>
      <c r="C6399" s="124" t="s">
        <v>10125</v>
      </c>
      <c r="D6399" s="125" t="s">
        <v>18808</v>
      </c>
    </row>
    <row r="6400" spans="1:4" ht="13.5" x14ac:dyDescent="0.25">
      <c r="A6400" s="124" t="s">
        <v>18809</v>
      </c>
      <c r="B6400" s="124" t="s">
        <v>18810</v>
      </c>
      <c r="C6400" s="124" t="s">
        <v>10125</v>
      </c>
      <c r="D6400" s="125" t="s">
        <v>8945</v>
      </c>
    </row>
    <row r="6401" spans="1:4" ht="13.5" x14ac:dyDescent="0.25">
      <c r="A6401" s="124" t="s">
        <v>18811</v>
      </c>
      <c r="B6401" s="124" t="s">
        <v>18812</v>
      </c>
      <c r="C6401" s="124" t="s">
        <v>10125</v>
      </c>
      <c r="D6401" s="125" t="s">
        <v>18813</v>
      </c>
    </row>
    <row r="6402" spans="1:4" ht="13.5" x14ac:dyDescent="0.25">
      <c r="A6402" s="124" t="s">
        <v>18814</v>
      </c>
      <c r="B6402" s="124" t="s">
        <v>18815</v>
      </c>
      <c r="C6402" s="124" t="s">
        <v>10125</v>
      </c>
      <c r="D6402" s="125" t="s">
        <v>14036</v>
      </c>
    </row>
    <row r="6403" spans="1:4" ht="13.5" x14ac:dyDescent="0.25">
      <c r="A6403" s="124" t="s">
        <v>18816</v>
      </c>
      <c r="B6403" s="124" t="s">
        <v>18817</v>
      </c>
      <c r="C6403" s="124" t="s">
        <v>10125</v>
      </c>
      <c r="D6403" s="125" t="s">
        <v>3754</v>
      </c>
    </row>
    <row r="6404" spans="1:4" ht="13.5" x14ac:dyDescent="0.25">
      <c r="A6404" s="124" t="s">
        <v>18818</v>
      </c>
      <c r="B6404" s="124" t="s">
        <v>18819</v>
      </c>
      <c r="C6404" s="124" t="s">
        <v>10125</v>
      </c>
      <c r="D6404" s="125" t="s">
        <v>8959</v>
      </c>
    </row>
    <row r="6405" spans="1:4" ht="13.5" x14ac:dyDescent="0.25">
      <c r="A6405" s="124" t="s">
        <v>18820</v>
      </c>
      <c r="B6405" s="124" t="s">
        <v>18821</v>
      </c>
      <c r="C6405" s="124" t="s">
        <v>18638</v>
      </c>
      <c r="D6405" s="125" t="s">
        <v>3095</v>
      </c>
    </row>
    <row r="6406" spans="1:4" ht="13.5" x14ac:dyDescent="0.25">
      <c r="A6406" s="124" t="s">
        <v>18822</v>
      </c>
      <c r="B6406" s="124" t="s">
        <v>18823</v>
      </c>
      <c r="C6406" s="124" t="s">
        <v>18638</v>
      </c>
      <c r="D6406" s="125" t="s">
        <v>18824</v>
      </c>
    </row>
    <row r="6407" spans="1:4" ht="13.5" x14ac:dyDescent="0.25">
      <c r="A6407" s="124" t="s">
        <v>18825</v>
      </c>
      <c r="B6407" s="124" t="s">
        <v>18826</v>
      </c>
      <c r="C6407" s="124" t="s">
        <v>18638</v>
      </c>
      <c r="D6407" s="125" t="s">
        <v>18827</v>
      </c>
    </row>
    <row r="6408" spans="1:4" ht="13.5" x14ac:dyDescent="0.25">
      <c r="A6408" s="124" t="s">
        <v>18828</v>
      </c>
      <c r="B6408" s="124" t="s">
        <v>18829</v>
      </c>
      <c r="C6408" s="124" t="s">
        <v>18638</v>
      </c>
      <c r="D6408" s="125" t="s">
        <v>18830</v>
      </c>
    </row>
    <row r="6409" spans="1:4" ht="13.5" x14ac:dyDescent="0.25">
      <c r="A6409" s="124" t="s">
        <v>18831</v>
      </c>
      <c r="B6409" s="124" t="s">
        <v>18832</v>
      </c>
      <c r="C6409" s="124" t="s">
        <v>18638</v>
      </c>
      <c r="D6409" s="125" t="s">
        <v>11805</v>
      </c>
    </row>
    <row r="6410" spans="1:4" ht="13.5" x14ac:dyDescent="0.25">
      <c r="A6410" s="124" t="s">
        <v>18833</v>
      </c>
      <c r="B6410" s="124" t="s">
        <v>18834</v>
      </c>
      <c r="C6410" s="124" t="s">
        <v>18638</v>
      </c>
      <c r="D6410" s="125" t="s">
        <v>3627</v>
      </c>
    </row>
    <row r="6411" spans="1:4" ht="13.5" x14ac:dyDescent="0.25">
      <c r="A6411" s="124" t="s">
        <v>18835</v>
      </c>
      <c r="B6411" s="124" t="s">
        <v>18799</v>
      </c>
      <c r="C6411" s="124" t="s">
        <v>18638</v>
      </c>
      <c r="D6411" s="125" t="s">
        <v>18836</v>
      </c>
    </row>
    <row r="6412" spans="1:4" ht="13.5" x14ac:dyDescent="0.25">
      <c r="A6412" s="124" t="s">
        <v>18837</v>
      </c>
      <c r="B6412" s="124" t="s">
        <v>18838</v>
      </c>
      <c r="C6412" s="124" t="s">
        <v>18638</v>
      </c>
      <c r="D6412" s="125" t="s">
        <v>18839</v>
      </c>
    </row>
    <row r="6413" spans="1:4" ht="13.5" x14ac:dyDescent="0.25">
      <c r="A6413" s="124" t="s">
        <v>18840</v>
      </c>
      <c r="B6413" s="124" t="s">
        <v>18807</v>
      </c>
      <c r="C6413" s="124" t="s">
        <v>18638</v>
      </c>
      <c r="D6413" s="125" t="s">
        <v>18841</v>
      </c>
    </row>
    <row r="6414" spans="1:4" ht="13.5" x14ac:dyDescent="0.25">
      <c r="A6414" s="124" t="s">
        <v>18842</v>
      </c>
      <c r="B6414" s="124" t="s">
        <v>18810</v>
      </c>
      <c r="C6414" s="124" t="s">
        <v>18638</v>
      </c>
      <c r="D6414" s="125" t="s">
        <v>18843</v>
      </c>
    </row>
    <row r="6415" spans="1:4" ht="13.5" x14ac:dyDescent="0.25">
      <c r="A6415" s="124" t="s">
        <v>18844</v>
      </c>
      <c r="B6415" s="124" t="s">
        <v>18812</v>
      </c>
      <c r="C6415" s="124" t="s">
        <v>18638</v>
      </c>
      <c r="D6415" s="125" t="s">
        <v>18845</v>
      </c>
    </row>
    <row r="6416" spans="1:4" ht="13.5" x14ac:dyDescent="0.25">
      <c r="A6416" s="124" t="s">
        <v>18846</v>
      </c>
      <c r="B6416" s="124" t="s">
        <v>18847</v>
      </c>
      <c r="C6416" s="124" t="s">
        <v>18638</v>
      </c>
      <c r="D6416" s="125" t="s">
        <v>18848</v>
      </c>
    </row>
  </sheetData>
  <mergeCells count="3">
    <mergeCell ref="A1:E1"/>
    <mergeCell ref="A2:E2"/>
    <mergeCell ref="A3:E3"/>
  </mergeCells>
  <pageMargins left="0.78740157499999996" right="0.78740157499999996" top="0.984251969" bottom="0.984251969" header="0.5" footer="0.5"/>
  <pageSetup orientation="portrait" horizontalDpi="300" verticalDpi="300" copies="0"/>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D5340"/>
  <sheetViews>
    <sheetView workbookViewId="0"/>
    <sheetView workbookViewId="1"/>
  </sheetViews>
  <sheetFormatPr defaultRowHeight="12.75" x14ac:dyDescent="0.2"/>
  <cols>
    <col min="1" max="1" width="10.5703125" style="123" customWidth="1"/>
    <col min="2" max="2" width="78.140625" style="123" customWidth="1"/>
    <col min="3" max="3" width="15.5703125" style="123" customWidth="1"/>
    <col min="4" max="4" width="22.28515625" style="123" customWidth="1"/>
    <col min="5" max="256" width="9.140625" style="123"/>
    <col min="257" max="257" width="10.5703125" style="123" customWidth="1"/>
    <col min="258" max="258" width="78.140625" style="123" customWidth="1"/>
    <col min="259" max="259" width="15.5703125" style="123" customWidth="1"/>
    <col min="260" max="260" width="22.28515625" style="123" customWidth="1"/>
    <col min="261" max="512" width="9.140625" style="123"/>
    <col min="513" max="513" width="10.5703125" style="123" customWidth="1"/>
    <col min="514" max="514" width="78.140625" style="123" customWidth="1"/>
    <col min="515" max="515" width="15.5703125" style="123" customWidth="1"/>
    <col min="516" max="516" width="22.28515625" style="123" customWidth="1"/>
    <col min="517" max="768" width="9.140625" style="123"/>
    <col min="769" max="769" width="10.5703125" style="123" customWidth="1"/>
    <col min="770" max="770" width="78.140625" style="123" customWidth="1"/>
    <col min="771" max="771" width="15.5703125" style="123" customWidth="1"/>
    <col min="772" max="772" width="22.28515625" style="123" customWidth="1"/>
    <col min="773" max="1024" width="9.140625" style="123"/>
    <col min="1025" max="1025" width="10.5703125" style="123" customWidth="1"/>
    <col min="1026" max="1026" width="78.140625" style="123" customWidth="1"/>
    <col min="1027" max="1027" width="15.5703125" style="123" customWidth="1"/>
    <col min="1028" max="1028" width="22.28515625" style="123" customWidth="1"/>
    <col min="1029" max="1280" width="9.140625" style="123"/>
    <col min="1281" max="1281" width="10.5703125" style="123" customWidth="1"/>
    <col min="1282" max="1282" width="78.140625" style="123" customWidth="1"/>
    <col min="1283" max="1283" width="15.5703125" style="123" customWidth="1"/>
    <col min="1284" max="1284" width="22.28515625" style="123" customWidth="1"/>
    <col min="1285" max="1536" width="9.140625" style="123"/>
    <col min="1537" max="1537" width="10.5703125" style="123" customWidth="1"/>
    <col min="1538" max="1538" width="78.140625" style="123" customWidth="1"/>
    <col min="1539" max="1539" width="15.5703125" style="123" customWidth="1"/>
    <col min="1540" max="1540" width="22.28515625" style="123" customWidth="1"/>
    <col min="1541" max="1792" width="9.140625" style="123"/>
    <col min="1793" max="1793" width="10.5703125" style="123" customWidth="1"/>
    <col min="1794" max="1794" width="78.140625" style="123" customWidth="1"/>
    <col min="1795" max="1795" width="15.5703125" style="123" customWidth="1"/>
    <col min="1796" max="1796" width="22.28515625" style="123" customWidth="1"/>
    <col min="1797" max="2048" width="9.140625" style="123"/>
    <col min="2049" max="2049" width="10.5703125" style="123" customWidth="1"/>
    <col min="2050" max="2050" width="78.140625" style="123" customWidth="1"/>
    <col min="2051" max="2051" width="15.5703125" style="123" customWidth="1"/>
    <col min="2052" max="2052" width="22.28515625" style="123" customWidth="1"/>
    <col min="2053" max="2304" width="9.140625" style="123"/>
    <col min="2305" max="2305" width="10.5703125" style="123" customWidth="1"/>
    <col min="2306" max="2306" width="78.140625" style="123" customWidth="1"/>
    <col min="2307" max="2307" width="15.5703125" style="123" customWidth="1"/>
    <col min="2308" max="2308" width="22.28515625" style="123" customWidth="1"/>
    <col min="2309" max="2560" width="9.140625" style="123"/>
    <col min="2561" max="2561" width="10.5703125" style="123" customWidth="1"/>
    <col min="2562" max="2562" width="78.140625" style="123" customWidth="1"/>
    <col min="2563" max="2563" width="15.5703125" style="123" customWidth="1"/>
    <col min="2564" max="2564" width="22.28515625" style="123" customWidth="1"/>
    <col min="2565" max="2816" width="9.140625" style="123"/>
    <col min="2817" max="2817" width="10.5703125" style="123" customWidth="1"/>
    <col min="2818" max="2818" width="78.140625" style="123" customWidth="1"/>
    <col min="2819" max="2819" width="15.5703125" style="123" customWidth="1"/>
    <col min="2820" max="2820" width="22.28515625" style="123" customWidth="1"/>
    <col min="2821" max="3072" width="9.140625" style="123"/>
    <col min="3073" max="3073" width="10.5703125" style="123" customWidth="1"/>
    <col min="3074" max="3074" width="78.140625" style="123" customWidth="1"/>
    <col min="3075" max="3075" width="15.5703125" style="123" customWidth="1"/>
    <col min="3076" max="3076" width="22.28515625" style="123" customWidth="1"/>
    <col min="3077" max="3328" width="9.140625" style="123"/>
    <col min="3329" max="3329" width="10.5703125" style="123" customWidth="1"/>
    <col min="3330" max="3330" width="78.140625" style="123" customWidth="1"/>
    <col min="3331" max="3331" width="15.5703125" style="123" customWidth="1"/>
    <col min="3332" max="3332" width="22.28515625" style="123" customWidth="1"/>
    <col min="3333" max="3584" width="9.140625" style="123"/>
    <col min="3585" max="3585" width="10.5703125" style="123" customWidth="1"/>
    <col min="3586" max="3586" width="78.140625" style="123" customWidth="1"/>
    <col min="3587" max="3587" width="15.5703125" style="123" customWidth="1"/>
    <col min="3588" max="3588" width="22.28515625" style="123" customWidth="1"/>
    <col min="3589" max="3840" width="9.140625" style="123"/>
    <col min="3841" max="3841" width="10.5703125" style="123" customWidth="1"/>
    <col min="3842" max="3842" width="78.140625" style="123" customWidth="1"/>
    <col min="3843" max="3843" width="15.5703125" style="123" customWidth="1"/>
    <col min="3844" max="3844" width="22.28515625" style="123" customWidth="1"/>
    <col min="3845" max="4096" width="9.140625" style="123"/>
    <col min="4097" max="4097" width="10.5703125" style="123" customWidth="1"/>
    <col min="4098" max="4098" width="78.140625" style="123" customWidth="1"/>
    <col min="4099" max="4099" width="15.5703125" style="123" customWidth="1"/>
    <col min="4100" max="4100" width="22.28515625" style="123" customWidth="1"/>
    <col min="4101" max="4352" width="9.140625" style="123"/>
    <col min="4353" max="4353" width="10.5703125" style="123" customWidth="1"/>
    <col min="4354" max="4354" width="78.140625" style="123" customWidth="1"/>
    <col min="4355" max="4355" width="15.5703125" style="123" customWidth="1"/>
    <col min="4356" max="4356" width="22.28515625" style="123" customWidth="1"/>
    <col min="4357" max="4608" width="9.140625" style="123"/>
    <col min="4609" max="4609" width="10.5703125" style="123" customWidth="1"/>
    <col min="4610" max="4610" width="78.140625" style="123" customWidth="1"/>
    <col min="4611" max="4611" width="15.5703125" style="123" customWidth="1"/>
    <col min="4612" max="4612" width="22.28515625" style="123" customWidth="1"/>
    <col min="4613" max="4864" width="9.140625" style="123"/>
    <col min="4865" max="4865" width="10.5703125" style="123" customWidth="1"/>
    <col min="4866" max="4866" width="78.140625" style="123" customWidth="1"/>
    <col min="4867" max="4867" width="15.5703125" style="123" customWidth="1"/>
    <col min="4868" max="4868" width="22.28515625" style="123" customWidth="1"/>
    <col min="4869" max="5120" width="9.140625" style="123"/>
    <col min="5121" max="5121" width="10.5703125" style="123" customWidth="1"/>
    <col min="5122" max="5122" width="78.140625" style="123" customWidth="1"/>
    <col min="5123" max="5123" width="15.5703125" style="123" customWidth="1"/>
    <col min="5124" max="5124" width="22.28515625" style="123" customWidth="1"/>
    <col min="5125" max="5376" width="9.140625" style="123"/>
    <col min="5377" max="5377" width="10.5703125" style="123" customWidth="1"/>
    <col min="5378" max="5378" width="78.140625" style="123" customWidth="1"/>
    <col min="5379" max="5379" width="15.5703125" style="123" customWidth="1"/>
    <col min="5380" max="5380" width="22.28515625" style="123" customWidth="1"/>
    <col min="5381" max="5632" width="9.140625" style="123"/>
    <col min="5633" max="5633" width="10.5703125" style="123" customWidth="1"/>
    <col min="5634" max="5634" width="78.140625" style="123" customWidth="1"/>
    <col min="5635" max="5635" width="15.5703125" style="123" customWidth="1"/>
    <col min="5636" max="5636" width="22.28515625" style="123" customWidth="1"/>
    <col min="5637" max="5888" width="9.140625" style="123"/>
    <col min="5889" max="5889" width="10.5703125" style="123" customWidth="1"/>
    <col min="5890" max="5890" width="78.140625" style="123" customWidth="1"/>
    <col min="5891" max="5891" width="15.5703125" style="123" customWidth="1"/>
    <col min="5892" max="5892" width="22.28515625" style="123" customWidth="1"/>
    <col min="5893" max="6144" width="9.140625" style="123"/>
    <col min="6145" max="6145" width="10.5703125" style="123" customWidth="1"/>
    <col min="6146" max="6146" width="78.140625" style="123" customWidth="1"/>
    <col min="6147" max="6147" width="15.5703125" style="123" customWidth="1"/>
    <col min="6148" max="6148" width="22.28515625" style="123" customWidth="1"/>
    <col min="6149" max="6400" width="9.140625" style="123"/>
    <col min="6401" max="6401" width="10.5703125" style="123" customWidth="1"/>
    <col min="6402" max="6402" width="78.140625" style="123" customWidth="1"/>
    <col min="6403" max="6403" width="15.5703125" style="123" customWidth="1"/>
    <col min="6404" max="6404" width="22.28515625" style="123" customWidth="1"/>
    <col min="6405" max="6656" width="9.140625" style="123"/>
    <col min="6657" max="6657" width="10.5703125" style="123" customWidth="1"/>
    <col min="6658" max="6658" width="78.140625" style="123" customWidth="1"/>
    <col min="6659" max="6659" width="15.5703125" style="123" customWidth="1"/>
    <col min="6660" max="6660" width="22.28515625" style="123" customWidth="1"/>
    <col min="6661" max="6912" width="9.140625" style="123"/>
    <col min="6913" max="6913" width="10.5703125" style="123" customWidth="1"/>
    <col min="6914" max="6914" width="78.140625" style="123" customWidth="1"/>
    <col min="6915" max="6915" width="15.5703125" style="123" customWidth="1"/>
    <col min="6916" max="6916" width="22.28515625" style="123" customWidth="1"/>
    <col min="6917" max="7168" width="9.140625" style="123"/>
    <col min="7169" max="7169" width="10.5703125" style="123" customWidth="1"/>
    <col min="7170" max="7170" width="78.140625" style="123" customWidth="1"/>
    <col min="7171" max="7171" width="15.5703125" style="123" customWidth="1"/>
    <col min="7172" max="7172" width="22.28515625" style="123" customWidth="1"/>
    <col min="7173" max="7424" width="9.140625" style="123"/>
    <col min="7425" max="7425" width="10.5703125" style="123" customWidth="1"/>
    <col min="7426" max="7426" width="78.140625" style="123" customWidth="1"/>
    <col min="7427" max="7427" width="15.5703125" style="123" customWidth="1"/>
    <col min="7428" max="7428" width="22.28515625" style="123" customWidth="1"/>
    <col min="7429" max="7680" width="9.140625" style="123"/>
    <col min="7681" max="7681" width="10.5703125" style="123" customWidth="1"/>
    <col min="7682" max="7682" width="78.140625" style="123" customWidth="1"/>
    <col min="7683" max="7683" width="15.5703125" style="123" customWidth="1"/>
    <col min="7684" max="7684" width="22.28515625" style="123" customWidth="1"/>
    <col min="7685" max="7936" width="9.140625" style="123"/>
    <col min="7937" max="7937" width="10.5703125" style="123" customWidth="1"/>
    <col min="7938" max="7938" width="78.140625" style="123" customWidth="1"/>
    <col min="7939" max="7939" width="15.5703125" style="123" customWidth="1"/>
    <col min="7940" max="7940" width="22.28515625" style="123" customWidth="1"/>
    <col min="7941" max="8192" width="9.140625" style="123"/>
    <col min="8193" max="8193" width="10.5703125" style="123" customWidth="1"/>
    <col min="8194" max="8194" width="78.140625" style="123" customWidth="1"/>
    <col min="8195" max="8195" width="15.5703125" style="123" customWidth="1"/>
    <col min="8196" max="8196" width="22.28515625" style="123" customWidth="1"/>
    <col min="8197" max="8448" width="9.140625" style="123"/>
    <col min="8449" max="8449" width="10.5703125" style="123" customWidth="1"/>
    <col min="8450" max="8450" width="78.140625" style="123" customWidth="1"/>
    <col min="8451" max="8451" width="15.5703125" style="123" customWidth="1"/>
    <col min="8452" max="8452" width="22.28515625" style="123" customWidth="1"/>
    <col min="8453" max="8704" width="9.140625" style="123"/>
    <col min="8705" max="8705" width="10.5703125" style="123" customWidth="1"/>
    <col min="8706" max="8706" width="78.140625" style="123" customWidth="1"/>
    <col min="8707" max="8707" width="15.5703125" style="123" customWidth="1"/>
    <col min="8708" max="8708" width="22.28515625" style="123" customWidth="1"/>
    <col min="8709" max="8960" width="9.140625" style="123"/>
    <col min="8961" max="8961" width="10.5703125" style="123" customWidth="1"/>
    <col min="8962" max="8962" width="78.140625" style="123" customWidth="1"/>
    <col min="8963" max="8963" width="15.5703125" style="123" customWidth="1"/>
    <col min="8964" max="8964" width="22.28515625" style="123" customWidth="1"/>
    <col min="8965" max="9216" width="9.140625" style="123"/>
    <col min="9217" max="9217" width="10.5703125" style="123" customWidth="1"/>
    <col min="9218" max="9218" width="78.140625" style="123" customWidth="1"/>
    <col min="9219" max="9219" width="15.5703125" style="123" customWidth="1"/>
    <col min="9220" max="9220" width="22.28515625" style="123" customWidth="1"/>
    <col min="9221" max="9472" width="9.140625" style="123"/>
    <col min="9473" max="9473" width="10.5703125" style="123" customWidth="1"/>
    <col min="9474" max="9474" width="78.140625" style="123" customWidth="1"/>
    <col min="9475" max="9475" width="15.5703125" style="123" customWidth="1"/>
    <col min="9476" max="9476" width="22.28515625" style="123" customWidth="1"/>
    <col min="9477" max="9728" width="9.140625" style="123"/>
    <col min="9729" max="9729" width="10.5703125" style="123" customWidth="1"/>
    <col min="9730" max="9730" width="78.140625" style="123" customWidth="1"/>
    <col min="9731" max="9731" width="15.5703125" style="123" customWidth="1"/>
    <col min="9732" max="9732" width="22.28515625" style="123" customWidth="1"/>
    <col min="9733" max="9984" width="9.140625" style="123"/>
    <col min="9985" max="9985" width="10.5703125" style="123" customWidth="1"/>
    <col min="9986" max="9986" width="78.140625" style="123" customWidth="1"/>
    <col min="9987" max="9987" width="15.5703125" style="123" customWidth="1"/>
    <col min="9988" max="9988" width="22.28515625" style="123" customWidth="1"/>
    <col min="9989" max="10240" width="9.140625" style="123"/>
    <col min="10241" max="10241" width="10.5703125" style="123" customWidth="1"/>
    <col min="10242" max="10242" width="78.140625" style="123" customWidth="1"/>
    <col min="10243" max="10243" width="15.5703125" style="123" customWidth="1"/>
    <col min="10244" max="10244" width="22.28515625" style="123" customWidth="1"/>
    <col min="10245" max="10496" width="9.140625" style="123"/>
    <col min="10497" max="10497" width="10.5703125" style="123" customWidth="1"/>
    <col min="10498" max="10498" width="78.140625" style="123" customWidth="1"/>
    <col min="10499" max="10499" width="15.5703125" style="123" customWidth="1"/>
    <col min="10500" max="10500" width="22.28515625" style="123" customWidth="1"/>
    <col min="10501" max="10752" width="9.140625" style="123"/>
    <col min="10753" max="10753" width="10.5703125" style="123" customWidth="1"/>
    <col min="10754" max="10754" width="78.140625" style="123" customWidth="1"/>
    <col min="10755" max="10755" width="15.5703125" style="123" customWidth="1"/>
    <col min="10756" max="10756" width="22.28515625" style="123" customWidth="1"/>
    <col min="10757" max="11008" width="9.140625" style="123"/>
    <col min="11009" max="11009" width="10.5703125" style="123" customWidth="1"/>
    <col min="11010" max="11010" width="78.140625" style="123" customWidth="1"/>
    <col min="11011" max="11011" width="15.5703125" style="123" customWidth="1"/>
    <col min="11012" max="11012" width="22.28515625" style="123" customWidth="1"/>
    <col min="11013" max="11264" width="9.140625" style="123"/>
    <col min="11265" max="11265" width="10.5703125" style="123" customWidth="1"/>
    <col min="11266" max="11266" width="78.140625" style="123" customWidth="1"/>
    <col min="11267" max="11267" width="15.5703125" style="123" customWidth="1"/>
    <col min="11268" max="11268" width="22.28515625" style="123" customWidth="1"/>
    <col min="11269" max="11520" width="9.140625" style="123"/>
    <col min="11521" max="11521" width="10.5703125" style="123" customWidth="1"/>
    <col min="11522" max="11522" width="78.140625" style="123" customWidth="1"/>
    <col min="11523" max="11523" width="15.5703125" style="123" customWidth="1"/>
    <col min="11524" max="11524" width="22.28515625" style="123" customWidth="1"/>
    <col min="11525" max="11776" width="9.140625" style="123"/>
    <col min="11777" max="11777" width="10.5703125" style="123" customWidth="1"/>
    <col min="11778" max="11778" width="78.140625" style="123" customWidth="1"/>
    <col min="11779" max="11779" width="15.5703125" style="123" customWidth="1"/>
    <col min="11780" max="11780" width="22.28515625" style="123" customWidth="1"/>
    <col min="11781" max="12032" width="9.140625" style="123"/>
    <col min="12033" max="12033" width="10.5703125" style="123" customWidth="1"/>
    <col min="12034" max="12034" width="78.140625" style="123" customWidth="1"/>
    <col min="12035" max="12035" width="15.5703125" style="123" customWidth="1"/>
    <col min="12036" max="12036" width="22.28515625" style="123" customWidth="1"/>
    <col min="12037" max="12288" width="9.140625" style="123"/>
    <col min="12289" max="12289" width="10.5703125" style="123" customWidth="1"/>
    <col min="12290" max="12290" width="78.140625" style="123" customWidth="1"/>
    <col min="12291" max="12291" width="15.5703125" style="123" customWidth="1"/>
    <col min="12292" max="12292" width="22.28515625" style="123" customWidth="1"/>
    <col min="12293" max="12544" width="9.140625" style="123"/>
    <col min="12545" max="12545" width="10.5703125" style="123" customWidth="1"/>
    <col min="12546" max="12546" width="78.140625" style="123" customWidth="1"/>
    <col min="12547" max="12547" width="15.5703125" style="123" customWidth="1"/>
    <col min="12548" max="12548" width="22.28515625" style="123" customWidth="1"/>
    <col min="12549" max="12800" width="9.140625" style="123"/>
    <col min="12801" max="12801" width="10.5703125" style="123" customWidth="1"/>
    <col min="12802" max="12802" width="78.140625" style="123" customWidth="1"/>
    <col min="12803" max="12803" width="15.5703125" style="123" customWidth="1"/>
    <col min="12804" max="12804" width="22.28515625" style="123" customWidth="1"/>
    <col min="12805" max="13056" width="9.140625" style="123"/>
    <col min="13057" max="13057" width="10.5703125" style="123" customWidth="1"/>
    <col min="13058" max="13058" width="78.140625" style="123" customWidth="1"/>
    <col min="13059" max="13059" width="15.5703125" style="123" customWidth="1"/>
    <col min="13060" max="13060" width="22.28515625" style="123" customWidth="1"/>
    <col min="13061" max="13312" width="9.140625" style="123"/>
    <col min="13313" max="13313" width="10.5703125" style="123" customWidth="1"/>
    <col min="13314" max="13314" width="78.140625" style="123" customWidth="1"/>
    <col min="13315" max="13315" width="15.5703125" style="123" customWidth="1"/>
    <col min="13316" max="13316" width="22.28515625" style="123" customWidth="1"/>
    <col min="13317" max="13568" width="9.140625" style="123"/>
    <col min="13569" max="13569" width="10.5703125" style="123" customWidth="1"/>
    <col min="13570" max="13570" width="78.140625" style="123" customWidth="1"/>
    <col min="13571" max="13571" width="15.5703125" style="123" customWidth="1"/>
    <col min="13572" max="13572" width="22.28515625" style="123" customWidth="1"/>
    <col min="13573" max="13824" width="9.140625" style="123"/>
    <col min="13825" max="13825" width="10.5703125" style="123" customWidth="1"/>
    <col min="13826" max="13826" width="78.140625" style="123" customWidth="1"/>
    <col min="13827" max="13827" width="15.5703125" style="123" customWidth="1"/>
    <col min="13828" max="13828" width="22.28515625" style="123" customWidth="1"/>
    <col min="13829" max="14080" width="9.140625" style="123"/>
    <col min="14081" max="14081" width="10.5703125" style="123" customWidth="1"/>
    <col min="14082" max="14082" width="78.140625" style="123" customWidth="1"/>
    <col min="14083" max="14083" width="15.5703125" style="123" customWidth="1"/>
    <col min="14084" max="14084" width="22.28515625" style="123" customWidth="1"/>
    <col min="14085" max="14336" width="9.140625" style="123"/>
    <col min="14337" max="14337" width="10.5703125" style="123" customWidth="1"/>
    <col min="14338" max="14338" width="78.140625" style="123" customWidth="1"/>
    <col min="14339" max="14339" width="15.5703125" style="123" customWidth="1"/>
    <col min="14340" max="14340" width="22.28515625" style="123" customWidth="1"/>
    <col min="14341" max="14592" width="9.140625" style="123"/>
    <col min="14593" max="14593" width="10.5703125" style="123" customWidth="1"/>
    <col min="14594" max="14594" width="78.140625" style="123" customWidth="1"/>
    <col min="14595" max="14595" width="15.5703125" style="123" customWidth="1"/>
    <col min="14596" max="14596" width="22.28515625" style="123" customWidth="1"/>
    <col min="14597" max="14848" width="9.140625" style="123"/>
    <col min="14849" max="14849" width="10.5703125" style="123" customWidth="1"/>
    <col min="14850" max="14850" width="78.140625" style="123" customWidth="1"/>
    <col min="14851" max="14851" width="15.5703125" style="123" customWidth="1"/>
    <col min="14852" max="14852" width="22.28515625" style="123" customWidth="1"/>
    <col min="14853" max="15104" width="9.140625" style="123"/>
    <col min="15105" max="15105" width="10.5703125" style="123" customWidth="1"/>
    <col min="15106" max="15106" width="78.140625" style="123" customWidth="1"/>
    <col min="15107" max="15107" width="15.5703125" style="123" customWidth="1"/>
    <col min="15108" max="15108" width="22.28515625" style="123" customWidth="1"/>
    <col min="15109" max="15360" width="9.140625" style="123"/>
    <col min="15361" max="15361" width="10.5703125" style="123" customWidth="1"/>
    <col min="15362" max="15362" width="78.140625" style="123" customWidth="1"/>
    <col min="15363" max="15363" width="15.5703125" style="123" customWidth="1"/>
    <col min="15364" max="15364" width="22.28515625" style="123" customWidth="1"/>
    <col min="15365" max="15616" width="9.140625" style="123"/>
    <col min="15617" max="15617" width="10.5703125" style="123" customWidth="1"/>
    <col min="15618" max="15618" width="78.140625" style="123" customWidth="1"/>
    <col min="15619" max="15619" width="15.5703125" style="123" customWidth="1"/>
    <col min="15620" max="15620" width="22.28515625" style="123" customWidth="1"/>
    <col min="15621" max="15872" width="9.140625" style="123"/>
    <col min="15873" max="15873" width="10.5703125" style="123" customWidth="1"/>
    <col min="15874" max="15874" width="78.140625" style="123" customWidth="1"/>
    <col min="15875" max="15875" width="15.5703125" style="123" customWidth="1"/>
    <col min="15876" max="15876" width="22.28515625" style="123" customWidth="1"/>
    <col min="15877" max="16128" width="9.140625" style="123"/>
    <col min="16129" max="16129" width="10.5703125" style="123" customWidth="1"/>
    <col min="16130" max="16130" width="78.140625" style="123" customWidth="1"/>
    <col min="16131" max="16131" width="15.5703125" style="123" customWidth="1"/>
    <col min="16132" max="16132" width="22.28515625" style="123" customWidth="1"/>
    <col min="16133" max="16384" width="9.140625" style="123"/>
  </cols>
  <sheetData>
    <row r="1" spans="1:4" x14ac:dyDescent="0.2">
      <c r="A1" s="123" t="s">
        <v>8245</v>
      </c>
    </row>
    <row r="2" spans="1:4" x14ac:dyDescent="0.2">
      <c r="A2" s="123" t="s">
        <v>8248</v>
      </c>
    </row>
    <row r="3" spans="1:4" x14ac:dyDescent="0.2">
      <c r="A3" s="123" t="s">
        <v>18849</v>
      </c>
    </row>
    <row r="4" spans="1:4" x14ac:dyDescent="0.2">
      <c r="A4" s="123" t="s">
        <v>8246</v>
      </c>
    </row>
    <row r="5" spans="1:4" x14ac:dyDescent="0.2">
      <c r="A5" s="123" t="s">
        <v>8247</v>
      </c>
    </row>
    <row r="6" spans="1:4" x14ac:dyDescent="0.2">
      <c r="A6" s="123" t="s">
        <v>8248</v>
      </c>
    </row>
    <row r="7" spans="1:4" x14ac:dyDescent="0.2">
      <c r="A7" s="123" t="s">
        <v>8249</v>
      </c>
      <c r="B7" s="123" t="s">
        <v>8250</v>
      </c>
      <c r="C7" s="123" t="s">
        <v>31</v>
      </c>
      <c r="D7" s="123" t="s">
        <v>8251</v>
      </c>
    </row>
    <row r="8" spans="1:4" x14ac:dyDescent="0.2">
      <c r="A8" s="123">
        <v>39847</v>
      </c>
      <c r="B8" s="123" t="s">
        <v>18850</v>
      </c>
      <c r="C8" s="123" t="s">
        <v>18851</v>
      </c>
      <c r="D8" s="126" t="s">
        <v>18852</v>
      </c>
    </row>
    <row r="9" spans="1:4" x14ac:dyDescent="0.2">
      <c r="A9" s="123">
        <v>39844</v>
      </c>
      <c r="B9" s="123" t="s">
        <v>18853</v>
      </c>
      <c r="C9" s="123" t="s">
        <v>18851</v>
      </c>
      <c r="D9" s="126" t="s">
        <v>18854</v>
      </c>
    </row>
    <row r="10" spans="1:4" x14ac:dyDescent="0.2">
      <c r="A10" s="123">
        <v>39846</v>
      </c>
      <c r="B10" s="123" t="s">
        <v>18855</v>
      </c>
      <c r="C10" s="123" t="s">
        <v>18851</v>
      </c>
      <c r="D10" s="126" t="s">
        <v>18856</v>
      </c>
    </row>
    <row r="11" spans="1:4" x14ac:dyDescent="0.2">
      <c r="A11" s="123">
        <v>39838</v>
      </c>
      <c r="B11" s="123" t="s">
        <v>18857</v>
      </c>
      <c r="C11" s="123" t="s">
        <v>18851</v>
      </c>
      <c r="D11" s="126" t="s">
        <v>18858</v>
      </c>
    </row>
    <row r="12" spans="1:4" x14ac:dyDescent="0.2">
      <c r="A12" s="123">
        <v>39839</v>
      </c>
      <c r="B12" s="123" t="s">
        <v>18859</v>
      </c>
      <c r="C12" s="123" t="s">
        <v>18851</v>
      </c>
      <c r="D12" s="126" t="s">
        <v>18860</v>
      </c>
    </row>
    <row r="13" spans="1:4" x14ac:dyDescent="0.2">
      <c r="A13" s="123">
        <v>39841</v>
      </c>
      <c r="B13" s="123" t="s">
        <v>18861</v>
      </c>
      <c r="C13" s="123" t="s">
        <v>18851</v>
      </c>
      <c r="D13" s="126" t="s">
        <v>18862</v>
      </c>
    </row>
    <row r="14" spans="1:4" x14ac:dyDescent="0.2">
      <c r="A14" s="123">
        <v>39842</v>
      </c>
      <c r="B14" s="123" t="s">
        <v>18863</v>
      </c>
      <c r="C14" s="123" t="s">
        <v>18851</v>
      </c>
      <c r="D14" s="126" t="s">
        <v>18864</v>
      </c>
    </row>
    <row r="15" spans="1:4" x14ac:dyDescent="0.2">
      <c r="A15" s="123">
        <v>39843</v>
      </c>
      <c r="B15" s="123" t="s">
        <v>18865</v>
      </c>
      <c r="C15" s="123" t="s">
        <v>18851</v>
      </c>
      <c r="D15" s="126" t="s">
        <v>18866</v>
      </c>
    </row>
    <row r="16" spans="1:4" x14ac:dyDescent="0.2">
      <c r="A16" s="123">
        <v>2404</v>
      </c>
      <c r="B16" s="123" t="s">
        <v>18867</v>
      </c>
      <c r="C16" s="123" t="s">
        <v>18868</v>
      </c>
      <c r="D16" s="126" t="s">
        <v>18869</v>
      </c>
    </row>
    <row r="17" spans="1:4" x14ac:dyDescent="0.2">
      <c r="A17" s="123">
        <v>2720</v>
      </c>
      <c r="B17" s="123" t="s">
        <v>18870</v>
      </c>
      <c r="C17" s="123" t="s">
        <v>18871</v>
      </c>
      <c r="D17" s="126" t="s">
        <v>18872</v>
      </c>
    </row>
    <row r="18" spans="1:4" x14ac:dyDescent="0.2">
      <c r="A18" s="123">
        <v>2719</v>
      </c>
      <c r="B18" s="123" t="s">
        <v>18873</v>
      </c>
      <c r="C18" s="123" t="s">
        <v>18871</v>
      </c>
      <c r="D18" s="126" t="s">
        <v>18874</v>
      </c>
    </row>
    <row r="19" spans="1:4" x14ac:dyDescent="0.2">
      <c r="A19" s="123">
        <v>3378</v>
      </c>
      <c r="B19" s="123" t="s">
        <v>18875</v>
      </c>
      <c r="C19" s="123" t="s">
        <v>18851</v>
      </c>
      <c r="D19" s="126" t="s">
        <v>16974</v>
      </c>
    </row>
    <row r="20" spans="1:4" x14ac:dyDescent="0.2">
      <c r="A20" s="123">
        <v>3380</v>
      </c>
      <c r="B20" s="123" t="s">
        <v>18876</v>
      </c>
      <c r="C20" s="123" t="s">
        <v>18851</v>
      </c>
      <c r="D20" s="126" t="s">
        <v>5801</v>
      </c>
    </row>
    <row r="21" spans="1:4" x14ac:dyDescent="0.2">
      <c r="A21" s="123">
        <v>3379</v>
      </c>
      <c r="B21" s="123" t="s">
        <v>18877</v>
      </c>
      <c r="C21" s="123" t="s">
        <v>18851</v>
      </c>
      <c r="D21" s="126" t="s">
        <v>18878</v>
      </c>
    </row>
    <row r="22" spans="1:4" x14ac:dyDescent="0.2">
      <c r="A22" s="123">
        <v>13382</v>
      </c>
      <c r="B22" s="123" t="s">
        <v>18879</v>
      </c>
      <c r="C22" s="123" t="s">
        <v>18851</v>
      </c>
      <c r="D22" s="126" t="s">
        <v>18880</v>
      </c>
    </row>
    <row r="23" spans="1:4" x14ac:dyDescent="0.2">
      <c r="A23" s="123">
        <v>4126</v>
      </c>
      <c r="B23" s="123" t="s">
        <v>18881</v>
      </c>
      <c r="C23" s="123" t="s">
        <v>18851</v>
      </c>
      <c r="D23" s="126" t="s">
        <v>8254</v>
      </c>
    </row>
    <row r="24" spans="1:4" x14ac:dyDescent="0.2">
      <c r="A24" s="123">
        <v>10615</v>
      </c>
      <c r="B24" s="123" t="s">
        <v>18882</v>
      </c>
      <c r="C24" s="123" t="s">
        <v>18851</v>
      </c>
      <c r="D24" s="126" t="s">
        <v>18883</v>
      </c>
    </row>
    <row r="25" spans="1:4" x14ac:dyDescent="0.2">
      <c r="A25" s="123">
        <v>21136</v>
      </c>
      <c r="B25" s="123" t="s">
        <v>18884</v>
      </c>
      <c r="C25" s="123" t="s">
        <v>18885</v>
      </c>
      <c r="D25" s="126" t="s">
        <v>1959</v>
      </c>
    </row>
    <row r="26" spans="1:4" x14ac:dyDescent="0.2">
      <c r="A26" s="123">
        <v>21128</v>
      </c>
      <c r="B26" s="123" t="s">
        <v>18886</v>
      </c>
      <c r="C26" s="123" t="s">
        <v>18885</v>
      </c>
      <c r="D26" s="126" t="s">
        <v>8300</v>
      </c>
    </row>
    <row r="27" spans="1:4" x14ac:dyDescent="0.2">
      <c r="A27" s="123">
        <v>21130</v>
      </c>
      <c r="B27" s="123" t="s">
        <v>18887</v>
      </c>
      <c r="C27" s="123" t="s">
        <v>18885</v>
      </c>
      <c r="D27" s="126" t="s">
        <v>9116</v>
      </c>
    </row>
    <row r="28" spans="1:4" x14ac:dyDescent="0.2">
      <c r="A28" s="123">
        <v>21135</v>
      </c>
      <c r="B28" s="123" t="s">
        <v>18888</v>
      </c>
      <c r="C28" s="123" t="s">
        <v>18885</v>
      </c>
      <c r="D28" s="126" t="s">
        <v>18889</v>
      </c>
    </row>
    <row r="29" spans="1:4" x14ac:dyDescent="0.2">
      <c r="A29" s="123">
        <v>38605</v>
      </c>
      <c r="B29" s="123" t="s">
        <v>18890</v>
      </c>
      <c r="C29" s="123" t="s">
        <v>18851</v>
      </c>
      <c r="D29" s="126" t="s">
        <v>18891</v>
      </c>
    </row>
    <row r="30" spans="1:4" x14ac:dyDescent="0.2">
      <c r="A30" s="123">
        <v>11270</v>
      </c>
      <c r="B30" s="123" t="s">
        <v>18892</v>
      </c>
      <c r="C30" s="123" t="s">
        <v>18851</v>
      </c>
      <c r="D30" s="126" t="s">
        <v>1128</v>
      </c>
    </row>
    <row r="31" spans="1:4" x14ac:dyDescent="0.2">
      <c r="A31" s="123">
        <v>412</v>
      </c>
      <c r="B31" s="123" t="s">
        <v>18893</v>
      </c>
      <c r="C31" s="123" t="s">
        <v>18851</v>
      </c>
      <c r="D31" s="126" t="s">
        <v>790</v>
      </c>
    </row>
    <row r="32" spans="1:4" x14ac:dyDescent="0.2">
      <c r="A32" s="123">
        <v>414</v>
      </c>
      <c r="B32" s="123" t="s">
        <v>18894</v>
      </c>
      <c r="C32" s="123" t="s">
        <v>18851</v>
      </c>
      <c r="D32" s="126" t="s">
        <v>687</v>
      </c>
    </row>
    <row r="33" spans="1:4" x14ac:dyDescent="0.2">
      <c r="A33" s="123">
        <v>410</v>
      </c>
      <c r="B33" s="123" t="s">
        <v>18895</v>
      </c>
      <c r="C33" s="123" t="s">
        <v>18851</v>
      </c>
      <c r="D33" s="126" t="s">
        <v>937</v>
      </c>
    </row>
    <row r="34" spans="1:4" x14ac:dyDescent="0.2">
      <c r="A34" s="123">
        <v>411</v>
      </c>
      <c r="B34" s="123" t="s">
        <v>18896</v>
      </c>
      <c r="C34" s="123" t="s">
        <v>18851</v>
      </c>
      <c r="D34" s="126" t="s">
        <v>662</v>
      </c>
    </row>
    <row r="35" spans="1:4" x14ac:dyDescent="0.2">
      <c r="A35" s="123">
        <v>408</v>
      </c>
      <c r="B35" s="123" t="s">
        <v>18897</v>
      </c>
      <c r="C35" s="123" t="s">
        <v>18851</v>
      </c>
      <c r="D35" s="126" t="s">
        <v>1377</v>
      </c>
    </row>
    <row r="36" spans="1:4" x14ac:dyDescent="0.2">
      <c r="A36" s="123">
        <v>39131</v>
      </c>
      <c r="B36" s="123" t="s">
        <v>18898</v>
      </c>
      <c r="C36" s="123" t="s">
        <v>18851</v>
      </c>
      <c r="D36" s="126" t="s">
        <v>329</v>
      </c>
    </row>
    <row r="37" spans="1:4" x14ac:dyDescent="0.2">
      <c r="A37" s="123">
        <v>394</v>
      </c>
      <c r="B37" s="123" t="s">
        <v>18899</v>
      </c>
      <c r="C37" s="123" t="s">
        <v>18851</v>
      </c>
      <c r="D37" s="126" t="s">
        <v>7763</v>
      </c>
    </row>
    <row r="38" spans="1:4" x14ac:dyDescent="0.2">
      <c r="A38" s="123">
        <v>39130</v>
      </c>
      <c r="B38" s="123" t="s">
        <v>18900</v>
      </c>
      <c r="C38" s="123" t="s">
        <v>18851</v>
      </c>
      <c r="D38" s="126" t="s">
        <v>721</v>
      </c>
    </row>
    <row r="39" spans="1:4" x14ac:dyDescent="0.2">
      <c r="A39" s="123">
        <v>395</v>
      </c>
      <c r="B39" s="123" t="s">
        <v>18901</v>
      </c>
      <c r="C39" s="123" t="s">
        <v>18851</v>
      </c>
      <c r="D39" s="126" t="s">
        <v>8367</v>
      </c>
    </row>
    <row r="40" spans="1:4" x14ac:dyDescent="0.2">
      <c r="A40" s="123">
        <v>39127</v>
      </c>
      <c r="B40" s="123" t="s">
        <v>18902</v>
      </c>
      <c r="C40" s="123" t="s">
        <v>18851</v>
      </c>
      <c r="D40" s="126" t="s">
        <v>830</v>
      </c>
    </row>
    <row r="41" spans="1:4" x14ac:dyDescent="0.2">
      <c r="A41" s="123">
        <v>392</v>
      </c>
      <c r="B41" s="123" t="s">
        <v>18903</v>
      </c>
      <c r="C41" s="123" t="s">
        <v>18851</v>
      </c>
      <c r="D41" s="126" t="s">
        <v>1377</v>
      </c>
    </row>
    <row r="42" spans="1:4" x14ac:dyDescent="0.2">
      <c r="A42" s="123">
        <v>39129</v>
      </c>
      <c r="B42" s="123" t="s">
        <v>18904</v>
      </c>
      <c r="C42" s="123" t="s">
        <v>18851</v>
      </c>
      <c r="D42" s="126" t="s">
        <v>1348</v>
      </c>
    </row>
    <row r="43" spans="1:4" x14ac:dyDescent="0.2">
      <c r="A43" s="123">
        <v>393</v>
      </c>
      <c r="B43" s="123" t="s">
        <v>18905</v>
      </c>
      <c r="C43" s="123" t="s">
        <v>18851</v>
      </c>
      <c r="D43" s="126" t="s">
        <v>1145</v>
      </c>
    </row>
    <row r="44" spans="1:4" x14ac:dyDescent="0.2">
      <c r="A44" s="123">
        <v>39133</v>
      </c>
      <c r="B44" s="123" t="s">
        <v>18906</v>
      </c>
      <c r="C44" s="123" t="s">
        <v>18851</v>
      </c>
      <c r="D44" s="126" t="s">
        <v>6990</v>
      </c>
    </row>
    <row r="45" spans="1:4" x14ac:dyDescent="0.2">
      <c r="A45" s="123">
        <v>397</v>
      </c>
      <c r="B45" s="123" t="s">
        <v>18907</v>
      </c>
      <c r="C45" s="123" t="s">
        <v>18851</v>
      </c>
      <c r="D45" s="126" t="s">
        <v>8588</v>
      </c>
    </row>
    <row r="46" spans="1:4" x14ac:dyDescent="0.2">
      <c r="A46" s="123">
        <v>39132</v>
      </c>
      <c r="B46" s="123" t="s">
        <v>18908</v>
      </c>
      <c r="C46" s="123" t="s">
        <v>18851</v>
      </c>
      <c r="D46" s="126" t="s">
        <v>8835</v>
      </c>
    </row>
    <row r="47" spans="1:4" x14ac:dyDescent="0.2">
      <c r="A47" s="123">
        <v>396</v>
      </c>
      <c r="B47" s="123" t="s">
        <v>18909</v>
      </c>
      <c r="C47" s="123" t="s">
        <v>18851</v>
      </c>
      <c r="D47" s="126" t="s">
        <v>1169</v>
      </c>
    </row>
    <row r="48" spans="1:4" x14ac:dyDescent="0.2">
      <c r="A48" s="123">
        <v>39135</v>
      </c>
      <c r="B48" s="123" t="s">
        <v>18910</v>
      </c>
      <c r="C48" s="123" t="s">
        <v>18851</v>
      </c>
      <c r="D48" s="126" t="s">
        <v>18911</v>
      </c>
    </row>
    <row r="49" spans="1:4" x14ac:dyDescent="0.2">
      <c r="A49" s="123">
        <v>39128</v>
      </c>
      <c r="B49" s="123" t="s">
        <v>18912</v>
      </c>
      <c r="C49" s="123" t="s">
        <v>18851</v>
      </c>
      <c r="D49" s="126" t="s">
        <v>469</v>
      </c>
    </row>
    <row r="50" spans="1:4" x14ac:dyDescent="0.2">
      <c r="A50" s="123">
        <v>400</v>
      </c>
      <c r="B50" s="123" t="s">
        <v>18913</v>
      </c>
      <c r="C50" s="123" t="s">
        <v>18851</v>
      </c>
      <c r="D50" s="126" t="s">
        <v>790</v>
      </c>
    </row>
    <row r="51" spans="1:4" x14ac:dyDescent="0.2">
      <c r="A51" s="123">
        <v>39125</v>
      </c>
      <c r="B51" s="123" t="s">
        <v>18914</v>
      </c>
      <c r="C51" s="123" t="s">
        <v>18851</v>
      </c>
      <c r="D51" s="126" t="s">
        <v>469</v>
      </c>
    </row>
    <row r="52" spans="1:4" x14ac:dyDescent="0.2">
      <c r="A52" s="123">
        <v>39134</v>
      </c>
      <c r="B52" s="123" t="s">
        <v>18915</v>
      </c>
      <c r="C52" s="123" t="s">
        <v>18851</v>
      </c>
      <c r="D52" s="126" t="s">
        <v>4101</v>
      </c>
    </row>
    <row r="53" spans="1:4" x14ac:dyDescent="0.2">
      <c r="A53" s="123">
        <v>398</v>
      </c>
      <c r="B53" s="123" t="s">
        <v>18916</v>
      </c>
      <c r="C53" s="123" t="s">
        <v>18851</v>
      </c>
      <c r="D53" s="126" t="s">
        <v>1108</v>
      </c>
    </row>
    <row r="54" spans="1:4" x14ac:dyDescent="0.2">
      <c r="A54" s="123">
        <v>39126</v>
      </c>
      <c r="B54" s="123" t="s">
        <v>18917</v>
      </c>
      <c r="C54" s="123" t="s">
        <v>18851</v>
      </c>
      <c r="D54" s="126" t="s">
        <v>4558</v>
      </c>
    </row>
    <row r="55" spans="1:4" x14ac:dyDescent="0.2">
      <c r="A55" s="123">
        <v>399</v>
      </c>
      <c r="B55" s="123" t="s">
        <v>18918</v>
      </c>
      <c r="C55" s="123" t="s">
        <v>18851</v>
      </c>
      <c r="D55" s="126" t="s">
        <v>4563</v>
      </c>
    </row>
    <row r="56" spans="1:4" x14ac:dyDescent="0.2">
      <c r="A56" s="123">
        <v>39158</v>
      </c>
      <c r="B56" s="123" t="s">
        <v>18919</v>
      </c>
      <c r="C56" s="123" t="s">
        <v>18851</v>
      </c>
      <c r="D56" s="126" t="s">
        <v>8874</v>
      </c>
    </row>
    <row r="57" spans="1:4" x14ac:dyDescent="0.2">
      <c r="A57" s="123">
        <v>39141</v>
      </c>
      <c r="B57" s="123" t="s">
        <v>18920</v>
      </c>
      <c r="C57" s="123" t="s">
        <v>18851</v>
      </c>
      <c r="D57" s="126" t="s">
        <v>792</v>
      </c>
    </row>
    <row r="58" spans="1:4" x14ac:dyDescent="0.2">
      <c r="A58" s="123">
        <v>39140</v>
      </c>
      <c r="B58" s="123" t="s">
        <v>18921</v>
      </c>
      <c r="C58" s="123" t="s">
        <v>18851</v>
      </c>
      <c r="D58" s="126" t="s">
        <v>911</v>
      </c>
    </row>
    <row r="59" spans="1:4" x14ac:dyDescent="0.2">
      <c r="A59" s="123">
        <v>39137</v>
      </c>
      <c r="B59" s="123" t="s">
        <v>18922</v>
      </c>
      <c r="C59" s="123" t="s">
        <v>18851</v>
      </c>
      <c r="D59" s="126" t="s">
        <v>786</v>
      </c>
    </row>
    <row r="60" spans="1:4" x14ac:dyDescent="0.2">
      <c r="A60" s="123">
        <v>39139</v>
      </c>
      <c r="B60" s="123" t="s">
        <v>18923</v>
      </c>
      <c r="C60" s="123" t="s">
        <v>18851</v>
      </c>
      <c r="D60" s="126" t="s">
        <v>1536</v>
      </c>
    </row>
    <row r="61" spans="1:4" x14ac:dyDescent="0.2">
      <c r="A61" s="123">
        <v>39143</v>
      </c>
      <c r="B61" s="123" t="s">
        <v>18924</v>
      </c>
      <c r="C61" s="123" t="s">
        <v>18851</v>
      </c>
      <c r="D61" s="126" t="s">
        <v>7920</v>
      </c>
    </row>
    <row r="62" spans="1:4" x14ac:dyDescent="0.2">
      <c r="A62" s="123">
        <v>39142</v>
      </c>
      <c r="B62" s="123" t="s">
        <v>18925</v>
      </c>
      <c r="C62" s="123" t="s">
        <v>18851</v>
      </c>
      <c r="D62" s="126" t="s">
        <v>8901</v>
      </c>
    </row>
    <row r="63" spans="1:4" x14ac:dyDescent="0.2">
      <c r="A63" s="123">
        <v>39138</v>
      </c>
      <c r="B63" s="123" t="s">
        <v>18926</v>
      </c>
      <c r="C63" s="123" t="s">
        <v>18851</v>
      </c>
      <c r="D63" s="126" t="s">
        <v>1719</v>
      </c>
    </row>
    <row r="64" spans="1:4" x14ac:dyDescent="0.2">
      <c r="A64" s="123">
        <v>39136</v>
      </c>
      <c r="B64" s="123" t="s">
        <v>18927</v>
      </c>
      <c r="C64" s="123" t="s">
        <v>18851</v>
      </c>
      <c r="D64" s="126" t="s">
        <v>875</v>
      </c>
    </row>
    <row r="65" spans="1:4" x14ac:dyDescent="0.2">
      <c r="A65" s="123">
        <v>39144</v>
      </c>
      <c r="B65" s="123" t="s">
        <v>18928</v>
      </c>
      <c r="C65" s="123" t="s">
        <v>18851</v>
      </c>
      <c r="D65" s="126" t="s">
        <v>8367</v>
      </c>
    </row>
    <row r="66" spans="1:4" x14ac:dyDescent="0.2">
      <c r="A66" s="123">
        <v>39145</v>
      </c>
      <c r="B66" s="123" t="s">
        <v>18929</v>
      </c>
      <c r="C66" s="123" t="s">
        <v>18851</v>
      </c>
      <c r="D66" s="126" t="s">
        <v>7012</v>
      </c>
    </row>
    <row r="67" spans="1:4" x14ac:dyDescent="0.2">
      <c r="A67" s="123">
        <v>12615</v>
      </c>
      <c r="B67" s="123" t="s">
        <v>18930</v>
      </c>
      <c r="C67" s="123" t="s">
        <v>18851</v>
      </c>
      <c r="D67" s="126" t="s">
        <v>8310</v>
      </c>
    </row>
    <row r="68" spans="1:4" x14ac:dyDescent="0.2">
      <c r="A68" s="123">
        <v>11927</v>
      </c>
      <c r="B68" s="123" t="s">
        <v>18931</v>
      </c>
      <c r="C68" s="123" t="s">
        <v>18851</v>
      </c>
      <c r="D68" s="126" t="s">
        <v>9008</v>
      </c>
    </row>
    <row r="69" spans="1:4" x14ac:dyDescent="0.2">
      <c r="A69" s="123">
        <v>11928</v>
      </c>
      <c r="B69" s="123" t="s">
        <v>18932</v>
      </c>
      <c r="C69" s="123" t="s">
        <v>18851</v>
      </c>
      <c r="D69" s="126" t="s">
        <v>3079</v>
      </c>
    </row>
    <row r="70" spans="1:4" x14ac:dyDescent="0.2">
      <c r="A70" s="123">
        <v>11929</v>
      </c>
      <c r="B70" s="123" t="s">
        <v>18933</v>
      </c>
      <c r="C70" s="123" t="s">
        <v>18851</v>
      </c>
      <c r="D70" s="126" t="s">
        <v>1426</v>
      </c>
    </row>
    <row r="71" spans="1:4" x14ac:dyDescent="0.2">
      <c r="A71" s="123">
        <v>36801</v>
      </c>
      <c r="B71" s="123" t="s">
        <v>18934</v>
      </c>
      <c r="C71" s="123" t="s">
        <v>18851</v>
      </c>
      <c r="D71" s="126" t="s">
        <v>8905</v>
      </c>
    </row>
    <row r="72" spans="1:4" x14ac:dyDescent="0.2">
      <c r="A72" s="123">
        <v>36246</v>
      </c>
      <c r="B72" s="123" t="s">
        <v>18935</v>
      </c>
      <c r="C72" s="123" t="s">
        <v>18885</v>
      </c>
      <c r="D72" s="126" t="s">
        <v>8403</v>
      </c>
    </row>
    <row r="73" spans="1:4" x14ac:dyDescent="0.2">
      <c r="A73" s="123">
        <v>37600</v>
      </c>
      <c r="B73" s="123" t="s">
        <v>18936</v>
      </c>
      <c r="C73" s="123" t="s">
        <v>18851</v>
      </c>
      <c r="D73" s="126" t="s">
        <v>18937</v>
      </c>
    </row>
    <row r="74" spans="1:4" x14ac:dyDescent="0.2">
      <c r="A74" s="123">
        <v>37599</v>
      </c>
      <c r="B74" s="123" t="s">
        <v>18938</v>
      </c>
      <c r="C74" s="123" t="s">
        <v>18851</v>
      </c>
      <c r="D74" s="126" t="s">
        <v>1936</v>
      </c>
    </row>
    <row r="75" spans="1:4" x14ac:dyDescent="0.2">
      <c r="A75" s="123">
        <v>1</v>
      </c>
      <c r="B75" s="123" t="s">
        <v>18939</v>
      </c>
      <c r="C75" s="123" t="s">
        <v>18940</v>
      </c>
      <c r="D75" s="126" t="s">
        <v>7354</v>
      </c>
    </row>
    <row r="76" spans="1:4" x14ac:dyDescent="0.2">
      <c r="A76" s="123">
        <v>3</v>
      </c>
      <c r="B76" s="123" t="s">
        <v>18941</v>
      </c>
      <c r="C76" s="123" t="s">
        <v>18942</v>
      </c>
      <c r="D76" s="126" t="s">
        <v>3056</v>
      </c>
    </row>
    <row r="77" spans="1:4" x14ac:dyDescent="0.2">
      <c r="A77" s="123">
        <v>26</v>
      </c>
      <c r="B77" s="123" t="s">
        <v>18943</v>
      </c>
      <c r="C77" s="123" t="s">
        <v>18940</v>
      </c>
      <c r="D77" s="126" t="s">
        <v>9122</v>
      </c>
    </row>
    <row r="78" spans="1:4" x14ac:dyDescent="0.2">
      <c r="A78" s="123">
        <v>20</v>
      </c>
      <c r="B78" s="123" t="s">
        <v>18944</v>
      </c>
      <c r="C78" s="123" t="s">
        <v>18940</v>
      </c>
      <c r="D78" s="126" t="s">
        <v>297</v>
      </c>
    </row>
    <row r="79" spans="1:4" x14ac:dyDescent="0.2">
      <c r="A79" s="123">
        <v>21</v>
      </c>
      <c r="B79" s="123" t="s">
        <v>18945</v>
      </c>
      <c r="C79" s="123" t="s">
        <v>18940</v>
      </c>
      <c r="D79" s="126" t="s">
        <v>297</v>
      </c>
    </row>
    <row r="80" spans="1:4" x14ac:dyDescent="0.2">
      <c r="A80" s="123">
        <v>24</v>
      </c>
      <c r="B80" s="123" t="s">
        <v>18946</v>
      </c>
      <c r="C80" s="123" t="s">
        <v>18940</v>
      </c>
      <c r="D80" s="126" t="s">
        <v>297</v>
      </c>
    </row>
    <row r="81" spans="1:4" x14ac:dyDescent="0.2">
      <c r="A81" s="123">
        <v>25</v>
      </c>
      <c r="B81" s="123" t="s">
        <v>18947</v>
      </c>
      <c r="C81" s="123" t="s">
        <v>18940</v>
      </c>
      <c r="D81" s="126" t="s">
        <v>297</v>
      </c>
    </row>
    <row r="82" spans="1:4" x14ac:dyDescent="0.2">
      <c r="A82" s="123">
        <v>43065</v>
      </c>
      <c r="B82" s="123" t="s">
        <v>18948</v>
      </c>
      <c r="C82" s="123" t="s">
        <v>18940</v>
      </c>
      <c r="D82" s="126" t="s">
        <v>6418</v>
      </c>
    </row>
    <row r="83" spans="1:4" x14ac:dyDescent="0.2">
      <c r="A83" s="123">
        <v>34341</v>
      </c>
      <c r="B83" s="123" t="s">
        <v>18949</v>
      </c>
      <c r="C83" s="123" t="s">
        <v>18940</v>
      </c>
      <c r="D83" s="126" t="s">
        <v>4657</v>
      </c>
    </row>
    <row r="84" spans="1:4" x14ac:dyDescent="0.2">
      <c r="A84" s="123">
        <v>22</v>
      </c>
      <c r="B84" s="123" t="s">
        <v>18950</v>
      </c>
      <c r="C84" s="123" t="s">
        <v>18940</v>
      </c>
      <c r="D84" s="126" t="s">
        <v>6575</v>
      </c>
    </row>
    <row r="85" spans="1:4" x14ac:dyDescent="0.2">
      <c r="A85" s="123">
        <v>23</v>
      </c>
      <c r="B85" s="123" t="s">
        <v>18951</v>
      </c>
      <c r="C85" s="123" t="s">
        <v>18940</v>
      </c>
      <c r="D85" s="126" t="s">
        <v>1345</v>
      </c>
    </row>
    <row r="86" spans="1:4" x14ac:dyDescent="0.2">
      <c r="A86" s="123">
        <v>34439</v>
      </c>
      <c r="B86" s="123" t="s">
        <v>18952</v>
      </c>
      <c r="C86" s="123" t="s">
        <v>18940</v>
      </c>
      <c r="D86" s="126" t="s">
        <v>8415</v>
      </c>
    </row>
    <row r="87" spans="1:4" x14ac:dyDescent="0.2">
      <c r="A87" s="123">
        <v>34</v>
      </c>
      <c r="B87" s="123" t="s">
        <v>18953</v>
      </c>
      <c r="C87" s="123" t="s">
        <v>18940</v>
      </c>
      <c r="D87" s="126" t="s">
        <v>6278</v>
      </c>
    </row>
    <row r="88" spans="1:4" x14ac:dyDescent="0.2">
      <c r="A88" s="123">
        <v>34441</v>
      </c>
      <c r="B88" s="123" t="s">
        <v>18954</v>
      </c>
      <c r="C88" s="123" t="s">
        <v>18940</v>
      </c>
      <c r="D88" s="126" t="s">
        <v>9008</v>
      </c>
    </row>
    <row r="89" spans="1:4" x14ac:dyDescent="0.2">
      <c r="A89" s="123">
        <v>31</v>
      </c>
      <c r="B89" s="123" t="s">
        <v>18955</v>
      </c>
      <c r="C89" s="123" t="s">
        <v>18940</v>
      </c>
      <c r="D89" s="126" t="s">
        <v>1210</v>
      </c>
    </row>
    <row r="90" spans="1:4" x14ac:dyDescent="0.2">
      <c r="A90" s="123">
        <v>34443</v>
      </c>
      <c r="B90" s="123" t="s">
        <v>18956</v>
      </c>
      <c r="C90" s="123" t="s">
        <v>18940</v>
      </c>
      <c r="D90" s="126" t="s">
        <v>9008</v>
      </c>
    </row>
    <row r="91" spans="1:4" x14ac:dyDescent="0.2">
      <c r="A91" s="123">
        <v>27</v>
      </c>
      <c r="B91" s="123" t="s">
        <v>18957</v>
      </c>
      <c r="C91" s="123" t="s">
        <v>18940</v>
      </c>
      <c r="D91" s="126" t="s">
        <v>1210</v>
      </c>
    </row>
    <row r="92" spans="1:4" x14ac:dyDescent="0.2">
      <c r="A92" s="123">
        <v>34446</v>
      </c>
      <c r="B92" s="123" t="s">
        <v>18958</v>
      </c>
      <c r="C92" s="123" t="s">
        <v>18940</v>
      </c>
      <c r="D92" s="126" t="s">
        <v>9008</v>
      </c>
    </row>
    <row r="93" spans="1:4" x14ac:dyDescent="0.2">
      <c r="A93" s="123">
        <v>29</v>
      </c>
      <c r="B93" s="123" t="s">
        <v>18959</v>
      </c>
      <c r="C93" s="123" t="s">
        <v>18940</v>
      </c>
      <c r="D93" s="126" t="s">
        <v>589</v>
      </c>
    </row>
    <row r="94" spans="1:4" x14ac:dyDescent="0.2">
      <c r="A94" s="123">
        <v>28</v>
      </c>
      <c r="B94" s="123" t="s">
        <v>18960</v>
      </c>
      <c r="C94" s="123" t="s">
        <v>18940</v>
      </c>
      <c r="D94" s="126" t="s">
        <v>3936</v>
      </c>
    </row>
    <row r="95" spans="1:4" x14ac:dyDescent="0.2">
      <c r="A95" s="123">
        <v>34449</v>
      </c>
      <c r="B95" s="123" t="s">
        <v>18961</v>
      </c>
      <c r="C95" s="123" t="s">
        <v>18940</v>
      </c>
      <c r="D95" s="126" t="s">
        <v>12748</v>
      </c>
    </row>
    <row r="96" spans="1:4" x14ac:dyDescent="0.2">
      <c r="A96" s="123">
        <v>32</v>
      </c>
      <c r="B96" s="123" t="s">
        <v>18962</v>
      </c>
      <c r="C96" s="123" t="s">
        <v>18940</v>
      </c>
      <c r="D96" s="126" t="s">
        <v>168</v>
      </c>
    </row>
    <row r="97" spans="1:4" x14ac:dyDescent="0.2">
      <c r="A97" s="123">
        <v>33</v>
      </c>
      <c r="B97" s="123" t="s">
        <v>18963</v>
      </c>
      <c r="C97" s="123" t="s">
        <v>18940</v>
      </c>
      <c r="D97" s="126" t="s">
        <v>278</v>
      </c>
    </row>
    <row r="98" spans="1:4" x14ac:dyDescent="0.2">
      <c r="A98" s="123">
        <v>34343</v>
      </c>
      <c r="B98" s="123" t="s">
        <v>18964</v>
      </c>
      <c r="C98" s="123" t="s">
        <v>18940</v>
      </c>
      <c r="D98" s="126" t="s">
        <v>8653</v>
      </c>
    </row>
    <row r="99" spans="1:4" x14ac:dyDescent="0.2">
      <c r="A99" s="123">
        <v>34452</v>
      </c>
      <c r="B99" s="123" t="s">
        <v>18965</v>
      </c>
      <c r="C99" s="123" t="s">
        <v>18940</v>
      </c>
      <c r="D99" s="126" t="s">
        <v>1305</v>
      </c>
    </row>
    <row r="100" spans="1:4" x14ac:dyDescent="0.2">
      <c r="A100" s="123">
        <v>36</v>
      </c>
      <c r="B100" s="123" t="s">
        <v>18966</v>
      </c>
      <c r="C100" s="123" t="s">
        <v>18940</v>
      </c>
      <c r="D100" s="126" t="s">
        <v>14400</v>
      </c>
    </row>
    <row r="101" spans="1:4" x14ac:dyDescent="0.2">
      <c r="A101" s="123">
        <v>34456</v>
      </c>
      <c r="B101" s="123" t="s">
        <v>18967</v>
      </c>
      <c r="C101" s="123" t="s">
        <v>18940</v>
      </c>
      <c r="D101" s="126" t="s">
        <v>1305</v>
      </c>
    </row>
    <row r="102" spans="1:4" x14ac:dyDescent="0.2">
      <c r="A102" s="123">
        <v>39</v>
      </c>
      <c r="B102" s="123" t="s">
        <v>18968</v>
      </c>
      <c r="C102" s="123" t="s">
        <v>18940</v>
      </c>
      <c r="D102" s="126" t="s">
        <v>14400</v>
      </c>
    </row>
    <row r="103" spans="1:4" x14ac:dyDescent="0.2">
      <c r="A103" s="123">
        <v>34457</v>
      </c>
      <c r="B103" s="123" t="s">
        <v>18969</v>
      </c>
      <c r="C103" s="123" t="s">
        <v>18940</v>
      </c>
      <c r="D103" s="126" t="s">
        <v>8868</v>
      </c>
    </row>
    <row r="104" spans="1:4" x14ac:dyDescent="0.2">
      <c r="A104" s="123">
        <v>40</v>
      </c>
      <c r="B104" s="123" t="s">
        <v>18970</v>
      </c>
      <c r="C104" s="123" t="s">
        <v>18940</v>
      </c>
      <c r="D104" s="126" t="s">
        <v>1839</v>
      </c>
    </row>
    <row r="105" spans="1:4" x14ac:dyDescent="0.2">
      <c r="A105" s="123">
        <v>34460</v>
      </c>
      <c r="B105" s="123" t="s">
        <v>18971</v>
      </c>
      <c r="C105" s="123" t="s">
        <v>18940</v>
      </c>
      <c r="D105" s="126" t="s">
        <v>796</v>
      </c>
    </row>
    <row r="106" spans="1:4" x14ac:dyDescent="0.2">
      <c r="A106" s="123">
        <v>42</v>
      </c>
      <c r="B106" s="123" t="s">
        <v>18972</v>
      </c>
      <c r="C106" s="123" t="s">
        <v>18940</v>
      </c>
      <c r="D106" s="126" t="s">
        <v>780</v>
      </c>
    </row>
    <row r="107" spans="1:4" x14ac:dyDescent="0.2">
      <c r="A107" s="123">
        <v>38</v>
      </c>
      <c r="B107" s="123" t="s">
        <v>18973</v>
      </c>
      <c r="C107" s="123" t="s">
        <v>18940</v>
      </c>
      <c r="D107" s="126" t="s">
        <v>2980</v>
      </c>
    </row>
    <row r="108" spans="1:4" x14ac:dyDescent="0.2">
      <c r="A108" s="123">
        <v>34344</v>
      </c>
      <c r="B108" s="123" t="s">
        <v>18974</v>
      </c>
      <c r="C108" s="123" t="s">
        <v>18940</v>
      </c>
      <c r="D108" s="126" t="s">
        <v>9792</v>
      </c>
    </row>
    <row r="109" spans="1:4" x14ac:dyDescent="0.2">
      <c r="A109" s="123">
        <v>20063</v>
      </c>
      <c r="B109" s="123" t="s">
        <v>18975</v>
      </c>
      <c r="C109" s="123" t="s">
        <v>18851</v>
      </c>
      <c r="D109" s="126" t="s">
        <v>18976</v>
      </c>
    </row>
    <row r="110" spans="1:4" x14ac:dyDescent="0.2">
      <c r="A110" s="123">
        <v>40410</v>
      </c>
      <c r="B110" s="123" t="s">
        <v>18977</v>
      </c>
      <c r="C110" s="123" t="s">
        <v>18851</v>
      </c>
      <c r="D110" s="126" t="s">
        <v>4675</v>
      </c>
    </row>
    <row r="111" spans="1:4" x14ac:dyDescent="0.2">
      <c r="A111" s="123">
        <v>40411</v>
      </c>
      <c r="B111" s="123" t="s">
        <v>18978</v>
      </c>
      <c r="C111" s="123" t="s">
        <v>18851</v>
      </c>
      <c r="D111" s="126" t="s">
        <v>3133</v>
      </c>
    </row>
    <row r="112" spans="1:4" x14ac:dyDescent="0.2">
      <c r="A112" s="123">
        <v>40412</v>
      </c>
      <c r="B112" s="123" t="s">
        <v>18979</v>
      </c>
      <c r="C112" s="123" t="s">
        <v>18851</v>
      </c>
      <c r="D112" s="126" t="s">
        <v>10384</v>
      </c>
    </row>
    <row r="113" spans="1:4" x14ac:dyDescent="0.2">
      <c r="A113" s="123">
        <v>38838</v>
      </c>
      <c r="B113" s="123" t="s">
        <v>18980</v>
      </c>
      <c r="C113" s="123" t="s">
        <v>18851</v>
      </c>
      <c r="D113" s="126" t="s">
        <v>4714</v>
      </c>
    </row>
    <row r="114" spans="1:4" x14ac:dyDescent="0.2">
      <c r="A114" s="123">
        <v>38839</v>
      </c>
      <c r="B114" s="123" t="s">
        <v>18981</v>
      </c>
      <c r="C114" s="123" t="s">
        <v>18851</v>
      </c>
      <c r="D114" s="126" t="s">
        <v>1202</v>
      </c>
    </row>
    <row r="115" spans="1:4" x14ac:dyDescent="0.2">
      <c r="A115" s="123">
        <v>55</v>
      </c>
      <c r="B115" s="123" t="s">
        <v>18982</v>
      </c>
      <c r="C115" s="123" t="s">
        <v>18851</v>
      </c>
      <c r="D115" s="126" t="s">
        <v>1418</v>
      </c>
    </row>
    <row r="116" spans="1:4" x14ac:dyDescent="0.2">
      <c r="A116" s="123">
        <v>61</v>
      </c>
      <c r="B116" s="123" t="s">
        <v>18983</v>
      </c>
      <c r="C116" s="123" t="s">
        <v>18851</v>
      </c>
      <c r="D116" s="126" t="s">
        <v>7868</v>
      </c>
    </row>
    <row r="117" spans="1:4" x14ac:dyDescent="0.2">
      <c r="A117" s="123">
        <v>62</v>
      </c>
      <c r="B117" s="123" t="s">
        <v>18984</v>
      </c>
      <c r="C117" s="123" t="s">
        <v>18851</v>
      </c>
      <c r="D117" s="126" t="s">
        <v>18985</v>
      </c>
    </row>
    <row r="118" spans="1:4" x14ac:dyDescent="0.2">
      <c r="A118" s="123">
        <v>77</v>
      </c>
      <c r="B118" s="123" t="s">
        <v>18986</v>
      </c>
      <c r="C118" s="123" t="s">
        <v>18851</v>
      </c>
      <c r="D118" s="126" t="s">
        <v>1487</v>
      </c>
    </row>
    <row r="119" spans="1:4" x14ac:dyDescent="0.2">
      <c r="A119" s="123">
        <v>76</v>
      </c>
      <c r="B119" s="123" t="s">
        <v>18987</v>
      </c>
      <c r="C119" s="123" t="s">
        <v>18851</v>
      </c>
      <c r="D119" s="126" t="s">
        <v>1296</v>
      </c>
    </row>
    <row r="120" spans="1:4" x14ac:dyDescent="0.2">
      <c r="A120" s="123">
        <v>67</v>
      </c>
      <c r="B120" s="123" t="s">
        <v>18988</v>
      </c>
      <c r="C120" s="123" t="s">
        <v>18851</v>
      </c>
      <c r="D120" s="126" t="s">
        <v>4574</v>
      </c>
    </row>
    <row r="121" spans="1:4" x14ac:dyDescent="0.2">
      <c r="A121" s="123">
        <v>71</v>
      </c>
      <c r="B121" s="123" t="s">
        <v>18989</v>
      </c>
      <c r="C121" s="123" t="s">
        <v>18851</v>
      </c>
      <c r="D121" s="126" t="s">
        <v>4192</v>
      </c>
    </row>
    <row r="122" spans="1:4" x14ac:dyDescent="0.2">
      <c r="A122" s="123">
        <v>73</v>
      </c>
      <c r="B122" s="123" t="s">
        <v>18990</v>
      </c>
      <c r="C122" s="123" t="s">
        <v>18851</v>
      </c>
      <c r="D122" s="126" t="s">
        <v>17547</v>
      </c>
    </row>
    <row r="123" spans="1:4" x14ac:dyDescent="0.2">
      <c r="A123" s="123">
        <v>103</v>
      </c>
      <c r="B123" s="123" t="s">
        <v>18991</v>
      </c>
      <c r="C123" s="123" t="s">
        <v>18851</v>
      </c>
      <c r="D123" s="126" t="s">
        <v>18992</v>
      </c>
    </row>
    <row r="124" spans="1:4" x14ac:dyDescent="0.2">
      <c r="A124" s="123">
        <v>107</v>
      </c>
      <c r="B124" s="123" t="s">
        <v>18993</v>
      </c>
      <c r="C124" s="123" t="s">
        <v>18851</v>
      </c>
      <c r="D124" s="126" t="s">
        <v>1705</v>
      </c>
    </row>
    <row r="125" spans="1:4" x14ac:dyDescent="0.2">
      <c r="A125" s="123">
        <v>65</v>
      </c>
      <c r="B125" s="123" t="s">
        <v>18994</v>
      </c>
      <c r="C125" s="123" t="s">
        <v>18851</v>
      </c>
      <c r="D125" s="126" t="s">
        <v>1462</v>
      </c>
    </row>
    <row r="126" spans="1:4" x14ac:dyDescent="0.2">
      <c r="A126" s="123">
        <v>108</v>
      </c>
      <c r="B126" s="123" t="s">
        <v>18995</v>
      </c>
      <c r="C126" s="123" t="s">
        <v>18851</v>
      </c>
      <c r="D126" s="126" t="s">
        <v>623</v>
      </c>
    </row>
    <row r="127" spans="1:4" x14ac:dyDescent="0.2">
      <c r="A127" s="123">
        <v>110</v>
      </c>
      <c r="B127" s="123" t="s">
        <v>18996</v>
      </c>
      <c r="C127" s="123" t="s">
        <v>18851</v>
      </c>
      <c r="D127" s="126" t="s">
        <v>3541</v>
      </c>
    </row>
    <row r="128" spans="1:4" x14ac:dyDescent="0.2">
      <c r="A128" s="123">
        <v>109</v>
      </c>
      <c r="B128" s="123" t="s">
        <v>18997</v>
      </c>
      <c r="C128" s="123" t="s">
        <v>18851</v>
      </c>
      <c r="D128" s="126" t="s">
        <v>9766</v>
      </c>
    </row>
    <row r="129" spans="1:4" x14ac:dyDescent="0.2">
      <c r="A129" s="123">
        <v>111</v>
      </c>
      <c r="B129" s="123" t="s">
        <v>18998</v>
      </c>
      <c r="C129" s="123" t="s">
        <v>18851</v>
      </c>
      <c r="D129" s="126" t="s">
        <v>3485</v>
      </c>
    </row>
    <row r="130" spans="1:4" x14ac:dyDescent="0.2">
      <c r="A130" s="123">
        <v>112</v>
      </c>
      <c r="B130" s="123" t="s">
        <v>18999</v>
      </c>
      <c r="C130" s="123" t="s">
        <v>18851</v>
      </c>
      <c r="D130" s="126" t="s">
        <v>272</v>
      </c>
    </row>
    <row r="131" spans="1:4" x14ac:dyDescent="0.2">
      <c r="A131" s="123">
        <v>113</v>
      </c>
      <c r="B131" s="123" t="s">
        <v>19000</v>
      </c>
      <c r="C131" s="123" t="s">
        <v>18851</v>
      </c>
      <c r="D131" s="126" t="s">
        <v>19001</v>
      </c>
    </row>
    <row r="132" spans="1:4" x14ac:dyDescent="0.2">
      <c r="A132" s="123">
        <v>104</v>
      </c>
      <c r="B132" s="123" t="s">
        <v>19002</v>
      </c>
      <c r="C132" s="123" t="s">
        <v>18851</v>
      </c>
      <c r="D132" s="126" t="s">
        <v>19003</v>
      </c>
    </row>
    <row r="133" spans="1:4" x14ac:dyDescent="0.2">
      <c r="A133" s="123">
        <v>102</v>
      </c>
      <c r="B133" s="123" t="s">
        <v>19004</v>
      </c>
      <c r="C133" s="123" t="s">
        <v>18851</v>
      </c>
      <c r="D133" s="126" t="s">
        <v>12600</v>
      </c>
    </row>
    <row r="134" spans="1:4" x14ac:dyDescent="0.2">
      <c r="A134" s="123">
        <v>95</v>
      </c>
      <c r="B134" s="123" t="s">
        <v>19005</v>
      </c>
      <c r="C134" s="123" t="s">
        <v>18851</v>
      </c>
      <c r="D134" s="126" t="s">
        <v>8863</v>
      </c>
    </row>
    <row r="135" spans="1:4" x14ac:dyDescent="0.2">
      <c r="A135" s="123">
        <v>96</v>
      </c>
      <c r="B135" s="123" t="s">
        <v>19006</v>
      </c>
      <c r="C135" s="123" t="s">
        <v>18851</v>
      </c>
      <c r="D135" s="126" t="s">
        <v>8536</v>
      </c>
    </row>
    <row r="136" spans="1:4" x14ac:dyDescent="0.2">
      <c r="A136" s="123">
        <v>97</v>
      </c>
      <c r="B136" s="123" t="s">
        <v>19007</v>
      </c>
      <c r="C136" s="123" t="s">
        <v>18851</v>
      </c>
      <c r="D136" s="126" t="s">
        <v>5497</v>
      </c>
    </row>
    <row r="137" spans="1:4" x14ac:dyDescent="0.2">
      <c r="A137" s="123">
        <v>98</v>
      </c>
      <c r="B137" s="123" t="s">
        <v>19008</v>
      </c>
      <c r="C137" s="123" t="s">
        <v>18851</v>
      </c>
      <c r="D137" s="126" t="s">
        <v>4397</v>
      </c>
    </row>
    <row r="138" spans="1:4" x14ac:dyDescent="0.2">
      <c r="A138" s="123">
        <v>99</v>
      </c>
      <c r="B138" s="123" t="s">
        <v>19009</v>
      </c>
      <c r="C138" s="123" t="s">
        <v>18851</v>
      </c>
      <c r="D138" s="126" t="s">
        <v>3716</v>
      </c>
    </row>
    <row r="139" spans="1:4" x14ac:dyDescent="0.2">
      <c r="A139" s="123">
        <v>100</v>
      </c>
      <c r="B139" s="123" t="s">
        <v>19010</v>
      </c>
      <c r="C139" s="123" t="s">
        <v>18851</v>
      </c>
      <c r="D139" s="126" t="s">
        <v>8820</v>
      </c>
    </row>
    <row r="140" spans="1:4" x14ac:dyDescent="0.2">
      <c r="A140" s="123">
        <v>75</v>
      </c>
      <c r="B140" s="123" t="s">
        <v>19011</v>
      </c>
      <c r="C140" s="123" t="s">
        <v>18851</v>
      </c>
      <c r="D140" s="126" t="s">
        <v>19012</v>
      </c>
    </row>
    <row r="141" spans="1:4" x14ac:dyDescent="0.2">
      <c r="A141" s="123">
        <v>114</v>
      </c>
      <c r="B141" s="123" t="s">
        <v>19013</v>
      </c>
      <c r="C141" s="123" t="s">
        <v>18851</v>
      </c>
      <c r="D141" s="126" t="s">
        <v>3509</v>
      </c>
    </row>
    <row r="142" spans="1:4" x14ac:dyDescent="0.2">
      <c r="A142" s="123">
        <v>68</v>
      </c>
      <c r="B142" s="123" t="s">
        <v>19014</v>
      </c>
      <c r="C142" s="123" t="s">
        <v>18851</v>
      </c>
      <c r="D142" s="126" t="s">
        <v>10897</v>
      </c>
    </row>
    <row r="143" spans="1:4" x14ac:dyDescent="0.2">
      <c r="A143" s="123">
        <v>86</v>
      </c>
      <c r="B143" s="123" t="s">
        <v>19015</v>
      </c>
      <c r="C143" s="123" t="s">
        <v>18851</v>
      </c>
      <c r="D143" s="126" t="s">
        <v>1991</v>
      </c>
    </row>
    <row r="144" spans="1:4" x14ac:dyDescent="0.2">
      <c r="A144" s="123">
        <v>66</v>
      </c>
      <c r="B144" s="123" t="s">
        <v>19016</v>
      </c>
      <c r="C144" s="123" t="s">
        <v>18851</v>
      </c>
      <c r="D144" s="126" t="s">
        <v>5083</v>
      </c>
    </row>
    <row r="145" spans="1:4" x14ac:dyDescent="0.2">
      <c r="A145" s="123">
        <v>69</v>
      </c>
      <c r="B145" s="123" t="s">
        <v>19017</v>
      </c>
      <c r="C145" s="123" t="s">
        <v>18851</v>
      </c>
      <c r="D145" s="126" t="s">
        <v>19018</v>
      </c>
    </row>
    <row r="146" spans="1:4" x14ac:dyDescent="0.2">
      <c r="A146" s="123">
        <v>83</v>
      </c>
      <c r="B146" s="123" t="s">
        <v>19019</v>
      </c>
      <c r="C146" s="123" t="s">
        <v>18851</v>
      </c>
      <c r="D146" s="126" t="s">
        <v>19020</v>
      </c>
    </row>
    <row r="147" spans="1:4" x14ac:dyDescent="0.2">
      <c r="A147" s="123">
        <v>74</v>
      </c>
      <c r="B147" s="123" t="s">
        <v>19021</v>
      </c>
      <c r="C147" s="123" t="s">
        <v>18851</v>
      </c>
      <c r="D147" s="126" t="s">
        <v>19022</v>
      </c>
    </row>
    <row r="148" spans="1:4" x14ac:dyDescent="0.2">
      <c r="A148" s="123">
        <v>106</v>
      </c>
      <c r="B148" s="123" t="s">
        <v>19023</v>
      </c>
      <c r="C148" s="123" t="s">
        <v>18851</v>
      </c>
      <c r="D148" s="126" t="s">
        <v>19024</v>
      </c>
    </row>
    <row r="149" spans="1:4" x14ac:dyDescent="0.2">
      <c r="A149" s="123">
        <v>87</v>
      </c>
      <c r="B149" s="123" t="s">
        <v>19025</v>
      </c>
      <c r="C149" s="123" t="s">
        <v>18851</v>
      </c>
      <c r="D149" s="126" t="s">
        <v>8853</v>
      </c>
    </row>
    <row r="150" spans="1:4" x14ac:dyDescent="0.2">
      <c r="A150" s="123">
        <v>88</v>
      </c>
      <c r="B150" s="123" t="s">
        <v>19026</v>
      </c>
      <c r="C150" s="123" t="s">
        <v>18851</v>
      </c>
      <c r="D150" s="126" t="s">
        <v>5408</v>
      </c>
    </row>
    <row r="151" spans="1:4" x14ac:dyDescent="0.2">
      <c r="A151" s="123">
        <v>89</v>
      </c>
      <c r="B151" s="123" t="s">
        <v>19027</v>
      </c>
      <c r="C151" s="123" t="s">
        <v>18851</v>
      </c>
      <c r="D151" s="126" t="s">
        <v>19028</v>
      </c>
    </row>
    <row r="152" spans="1:4" x14ac:dyDescent="0.2">
      <c r="A152" s="123">
        <v>90</v>
      </c>
      <c r="B152" s="123" t="s">
        <v>19029</v>
      </c>
      <c r="C152" s="123" t="s">
        <v>18851</v>
      </c>
      <c r="D152" s="126" t="s">
        <v>8897</v>
      </c>
    </row>
    <row r="153" spans="1:4" x14ac:dyDescent="0.2">
      <c r="A153" s="123">
        <v>81</v>
      </c>
      <c r="B153" s="123" t="s">
        <v>19030</v>
      </c>
      <c r="C153" s="123" t="s">
        <v>18851</v>
      </c>
      <c r="D153" s="126" t="s">
        <v>19031</v>
      </c>
    </row>
    <row r="154" spans="1:4" x14ac:dyDescent="0.2">
      <c r="A154" s="123">
        <v>82</v>
      </c>
      <c r="B154" s="123" t="s">
        <v>19032</v>
      </c>
      <c r="C154" s="123" t="s">
        <v>18851</v>
      </c>
      <c r="D154" s="126" t="s">
        <v>19033</v>
      </c>
    </row>
    <row r="155" spans="1:4" x14ac:dyDescent="0.2">
      <c r="A155" s="123">
        <v>105</v>
      </c>
      <c r="B155" s="123" t="s">
        <v>19034</v>
      </c>
      <c r="C155" s="123" t="s">
        <v>18851</v>
      </c>
      <c r="D155" s="126" t="s">
        <v>19035</v>
      </c>
    </row>
    <row r="156" spans="1:4" x14ac:dyDescent="0.2">
      <c r="A156" s="123">
        <v>60</v>
      </c>
      <c r="B156" s="123" t="s">
        <v>19036</v>
      </c>
      <c r="C156" s="123" t="s">
        <v>18851</v>
      </c>
      <c r="D156" s="126" t="s">
        <v>8386</v>
      </c>
    </row>
    <row r="157" spans="1:4" x14ac:dyDescent="0.2">
      <c r="A157" s="123">
        <v>72</v>
      </c>
      <c r="B157" s="123" t="s">
        <v>19037</v>
      </c>
      <c r="C157" s="123" t="s">
        <v>18851</v>
      </c>
      <c r="D157" s="126" t="s">
        <v>7384</v>
      </c>
    </row>
    <row r="158" spans="1:4" x14ac:dyDescent="0.2">
      <c r="A158" s="123">
        <v>70</v>
      </c>
      <c r="B158" s="123" t="s">
        <v>19038</v>
      </c>
      <c r="C158" s="123" t="s">
        <v>18851</v>
      </c>
      <c r="D158" s="126" t="s">
        <v>9730</v>
      </c>
    </row>
    <row r="159" spans="1:4" x14ac:dyDescent="0.2">
      <c r="A159" s="123">
        <v>85</v>
      </c>
      <c r="B159" s="123" t="s">
        <v>19039</v>
      </c>
      <c r="C159" s="123" t="s">
        <v>18851</v>
      </c>
      <c r="D159" s="126" t="s">
        <v>19040</v>
      </c>
    </row>
    <row r="160" spans="1:4" x14ac:dyDescent="0.2">
      <c r="A160" s="123">
        <v>84</v>
      </c>
      <c r="B160" s="123" t="s">
        <v>19041</v>
      </c>
      <c r="C160" s="123" t="s">
        <v>18851</v>
      </c>
      <c r="D160" s="126" t="s">
        <v>8517</v>
      </c>
    </row>
    <row r="161" spans="1:4" x14ac:dyDescent="0.2">
      <c r="A161" s="123">
        <v>37997</v>
      </c>
      <c r="B161" s="123" t="s">
        <v>19042</v>
      </c>
      <c r="C161" s="123" t="s">
        <v>18851</v>
      </c>
      <c r="D161" s="126" t="s">
        <v>1504</v>
      </c>
    </row>
    <row r="162" spans="1:4" x14ac:dyDescent="0.2">
      <c r="A162" s="123">
        <v>37998</v>
      </c>
      <c r="B162" s="123" t="s">
        <v>19043</v>
      </c>
      <c r="C162" s="123" t="s">
        <v>18851</v>
      </c>
      <c r="D162" s="126" t="s">
        <v>1175</v>
      </c>
    </row>
    <row r="163" spans="1:4" x14ac:dyDescent="0.2">
      <c r="A163" s="123">
        <v>10899</v>
      </c>
      <c r="B163" s="123" t="s">
        <v>19044</v>
      </c>
      <c r="C163" s="123" t="s">
        <v>18851</v>
      </c>
      <c r="D163" s="126" t="s">
        <v>19045</v>
      </c>
    </row>
    <row r="164" spans="1:4" x14ac:dyDescent="0.2">
      <c r="A164" s="123">
        <v>10900</v>
      </c>
      <c r="B164" s="123" t="s">
        <v>19046</v>
      </c>
      <c r="C164" s="123" t="s">
        <v>18851</v>
      </c>
      <c r="D164" s="126" t="s">
        <v>8252</v>
      </c>
    </row>
    <row r="165" spans="1:4" x14ac:dyDescent="0.2">
      <c r="A165" s="123">
        <v>46</v>
      </c>
      <c r="B165" s="123" t="s">
        <v>19047</v>
      </c>
      <c r="C165" s="123" t="s">
        <v>18851</v>
      </c>
      <c r="D165" s="126" t="s">
        <v>19048</v>
      </c>
    </row>
    <row r="166" spans="1:4" x14ac:dyDescent="0.2">
      <c r="A166" s="123">
        <v>51</v>
      </c>
      <c r="B166" s="123" t="s">
        <v>19049</v>
      </c>
      <c r="C166" s="123" t="s">
        <v>18851</v>
      </c>
      <c r="D166" s="126" t="s">
        <v>19050</v>
      </c>
    </row>
    <row r="167" spans="1:4" x14ac:dyDescent="0.2">
      <c r="A167" s="123">
        <v>12863</v>
      </c>
      <c r="B167" s="123" t="s">
        <v>19051</v>
      </c>
      <c r="C167" s="123" t="s">
        <v>18851</v>
      </c>
      <c r="D167" s="126" t="s">
        <v>4386</v>
      </c>
    </row>
    <row r="168" spans="1:4" x14ac:dyDescent="0.2">
      <c r="A168" s="123">
        <v>50</v>
      </c>
      <c r="B168" s="123" t="s">
        <v>19052</v>
      </c>
      <c r="C168" s="123" t="s">
        <v>18851</v>
      </c>
      <c r="D168" s="126" t="s">
        <v>19053</v>
      </c>
    </row>
    <row r="169" spans="1:4" x14ac:dyDescent="0.2">
      <c r="A169" s="123">
        <v>47</v>
      </c>
      <c r="B169" s="123" t="s">
        <v>19054</v>
      </c>
      <c r="C169" s="123" t="s">
        <v>18851</v>
      </c>
      <c r="D169" s="126" t="s">
        <v>19055</v>
      </c>
    </row>
    <row r="170" spans="1:4" x14ac:dyDescent="0.2">
      <c r="A170" s="123">
        <v>48</v>
      </c>
      <c r="B170" s="123" t="s">
        <v>19056</v>
      </c>
      <c r="C170" s="123" t="s">
        <v>18851</v>
      </c>
      <c r="D170" s="126" t="s">
        <v>5749</v>
      </c>
    </row>
    <row r="171" spans="1:4" x14ac:dyDescent="0.2">
      <c r="A171" s="123">
        <v>52</v>
      </c>
      <c r="B171" s="123" t="s">
        <v>19057</v>
      </c>
      <c r="C171" s="123" t="s">
        <v>18851</v>
      </c>
      <c r="D171" s="126" t="s">
        <v>8727</v>
      </c>
    </row>
    <row r="172" spans="1:4" x14ac:dyDescent="0.2">
      <c r="A172" s="123">
        <v>43</v>
      </c>
      <c r="B172" s="123" t="s">
        <v>19058</v>
      </c>
      <c r="C172" s="123" t="s">
        <v>18851</v>
      </c>
      <c r="D172" s="126" t="s">
        <v>19059</v>
      </c>
    </row>
    <row r="173" spans="1:4" x14ac:dyDescent="0.2">
      <c r="A173" s="123">
        <v>4791</v>
      </c>
      <c r="B173" s="123" t="s">
        <v>19060</v>
      </c>
      <c r="C173" s="123" t="s">
        <v>18940</v>
      </c>
      <c r="D173" s="126" t="s">
        <v>19061</v>
      </c>
    </row>
    <row r="174" spans="1:4" x14ac:dyDescent="0.2">
      <c r="A174" s="123">
        <v>157</v>
      </c>
      <c r="B174" s="123" t="s">
        <v>19062</v>
      </c>
      <c r="C174" s="123" t="s">
        <v>18940</v>
      </c>
      <c r="D174" s="126" t="s">
        <v>19063</v>
      </c>
    </row>
    <row r="175" spans="1:4" x14ac:dyDescent="0.2">
      <c r="A175" s="123">
        <v>156</v>
      </c>
      <c r="B175" s="123" t="s">
        <v>19064</v>
      </c>
      <c r="C175" s="123" t="s">
        <v>18940</v>
      </c>
      <c r="D175" s="126" t="s">
        <v>12124</v>
      </c>
    </row>
    <row r="176" spans="1:4" x14ac:dyDescent="0.2">
      <c r="A176" s="123">
        <v>131</v>
      </c>
      <c r="B176" s="123" t="s">
        <v>19065</v>
      </c>
      <c r="C176" s="123" t="s">
        <v>18940</v>
      </c>
      <c r="D176" s="126" t="s">
        <v>19066</v>
      </c>
    </row>
    <row r="177" spans="1:4" x14ac:dyDescent="0.2">
      <c r="A177" s="123">
        <v>39719</v>
      </c>
      <c r="B177" s="123" t="s">
        <v>19067</v>
      </c>
      <c r="C177" s="123" t="s">
        <v>18942</v>
      </c>
      <c r="D177" s="126" t="s">
        <v>14250</v>
      </c>
    </row>
    <row r="178" spans="1:4" x14ac:dyDescent="0.2">
      <c r="A178" s="123">
        <v>21114</v>
      </c>
      <c r="B178" s="123" t="s">
        <v>19068</v>
      </c>
      <c r="C178" s="123" t="s">
        <v>18851</v>
      </c>
      <c r="D178" s="126" t="s">
        <v>4955</v>
      </c>
    </row>
    <row r="179" spans="1:4" x14ac:dyDescent="0.2">
      <c r="A179" s="123">
        <v>119</v>
      </c>
      <c r="B179" s="123" t="s">
        <v>19069</v>
      </c>
      <c r="C179" s="123" t="s">
        <v>18851</v>
      </c>
      <c r="D179" s="126" t="s">
        <v>6411</v>
      </c>
    </row>
    <row r="180" spans="1:4" x14ac:dyDescent="0.2">
      <c r="A180" s="123">
        <v>20080</v>
      </c>
      <c r="B180" s="123" t="s">
        <v>19070</v>
      </c>
      <c r="C180" s="123" t="s">
        <v>18851</v>
      </c>
      <c r="D180" s="126" t="s">
        <v>8957</v>
      </c>
    </row>
    <row r="181" spans="1:4" x14ac:dyDescent="0.2">
      <c r="A181" s="123">
        <v>122</v>
      </c>
      <c r="B181" s="123" t="s">
        <v>19071</v>
      </c>
      <c r="C181" s="123" t="s">
        <v>18851</v>
      </c>
      <c r="D181" s="126" t="s">
        <v>13523</v>
      </c>
    </row>
    <row r="182" spans="1:4" x14ac:dyDescent="0.2">
      <c r="A182" s="123">
        <v>3410</v>
      </c>
      <c r="B182" s="123" t="s">
        <v>19072</v>
      </c>
      <c r="C182" s="123" t="s">
        <v>18940</v>
      </c>
      <c r="D182" s="126" t="s">
        <v>8523</v>
      </c>
    </row>
    <row r="183" spans="1:4" x14ac:dyDescent="0.2">
      <c r="A183" s="123">
        <v>124</v>
      </c>
      <c r="B183" s="123" t="s">
        <v>19073</v>
      </c>
      <c r="C183" s="123" t="s">
        <v>18942</v>
      </c>
      <c r="D183" s="126" t="s">
        <v>4487</v>
      </c>
    </row>
    <row r="184" spans="1:4" x14ac:dyDescent="0.2">
      <c r="A184" s="123">
        <v>7334</v>
      </c>
      <c r="B184" s="123" t="s">
        <v>19074</v>
      </c>
      <c r="C184" s="123" t="s">
        <v>18942</v>
      </c>
      <c r="D184" s="126" t="s">
        <v>13203</v>
      </c>
    </row>
    <row r="185" spans="1:4" x14ac:dyDescent="0.2">
      <c r="A185" s="123">
        <v>7325</v>
      </c>
      <c r="B185" s="123" t="s">
        <v>19075</v>
      </c>
      <c r="C185" s="123" t="s">
        <v>18940</v>
      </c>
      <c r="D185" s="126" t="s">
        <v>4578</v>
      </c>
    </row>
    <row r="186" spans="1:4" x14ac:dyDescent="0.2">
      <c r="A186" s="123">
        <v>123</v>
      </c>
      <c r="B186" s="123" t="s">
        <v>19076</v>
      </c>
      <c r="C186" s="123" t="s">
        <v>18942</v>
      </c>
      <c r="D186" s="126" t="s">
        <v>9008</v>
      </c>
    </row>
    <row r="187" spans="1:4" x14ac:dyDescent="0.2">
      <c r="A187" s="123">
        <v>127</v>
      </c>
      <c r="B187" s="123" t="s">
        <v>19077</v>
      </c>
      <c r="C187" s="123" t="s">
        <v>18942</v>
      </c>
      <c r="D187" s="126" t="s">
        <v>1464</v>
      </c>
    </row>
    <row r="188" spans="1:4" x14ac:dyDescent="0.2">
      <c r="A188" s="123">
        <v>133</v>
      </c>
      <c r="B188" s="123" t="s">
        <v>19078</v>
      </c>
      <c r="C188" s="123" t="s">
        <v>18942</v>
      </c>
      <c r="D188" s="126" t="s">
        <v>6463</v>
      </c>
    </row>
    <row r="189" spans="1:4" x14ac:dyDescent="0.2">
      <c r="A189" s="123">
        <v>37538</v>
      </c>
      <c r="B189" s="123" t="s">
        <v>19079</v>
      </c>
      <c r="C189" s="123" t="s">
        <v>19080</v>
      </c>
      <c r="D189" s="126" t="s">
        <v>19081</v>
      </c>
    </row>
    <row r="190" spans="1:4" x14ac:dyDescent="0.2">
      <c r="A190" s="123">
        <v>132</v>
      </c>
      <c r="B190" s="123" t="s">
        <v>19082</v>
      </c>
      <c r="C190" s="123" t="s">
        <v>18942</v>
      </c>
      <c r="D190" s="126" t="s">
        <v>5623</v>
      </c>
    </row>
    <row r="191" spans="1:4" x14ac:dyDescent="0.2">
      <c r="A191" s="123">
        <v>13408</v>
      </c>
      <c r="B191" s="123" t="s">
        <v>19083</v>
      </c>
      <c r="C191" s="123" t="s">
        <v>19084</v>
      </c>
      <c r="D191" s="126" t="s">
        <v>19085</v>
      </c>
    </row>
    <row r="192" spans="1:4" x14ac:dyDescent="0.2">
      <c r="A192" s="123">
        <v>37476</v>
      </c>
      <c r="B192" s="123" t="s">
        <v>19086</v>
      </c>
      <c r="C192" s="123" t="s">
        <v>18851</v>
      </c>
      <c r="D192" s="126" t="s">
        <v>19087</v>
      </c>
    </row>
    <row r="193" spans="1:4" x14ac:dyDescent="0.2">
      <c r="A193" s="123">
        <v>37478</v>
      </c>
      <c r="B193" s="123" t="s">
        <v>19088</v>
      </c>
      <c r="C193" s="123" t="s">
        <v>18851</v>
      </c>
      <c r="D193" s="126" t="s">
        <v>19089</v>
      </c>
    </row>
    <row r="194" spans="1:4" x14ac:dyDescent="0.2">
      <c r="A194" s="123">
        <v>37477</v>
      </c>
      <c r="B194" s="123" t="s">
        <v>19090</v>
      </c>
      <c r="C194" s="123" t="s">
        <v>18851</v>
      </c>
      <c r="D194" s="126" t="s">
        <v>19091</v>
      </c>
    </row>
    <row r="195" spans="1:4" x14ac:dyDescent="0.2">
      <c r="A195" s="123">
        <v>37479</v>
      </c>
      <c r="B195" s="123" t="s">
        <v>19092</v>
      </c>
      <c r="C195" s="123" t="s">
        <v>18851</v>
      </c>
      <c r="D195" s="126" t="s">
        <v>19093</v>
      </c>
    </row>
    <row r="196" spans="1:4" x14ac:dyDescent="0.2">
      <c r="A196" s="123">
        <v>4319</v>
      </c>
      <c r="B196" s="123" t="s">
        <v>19094</v>
      </c>
      <c r="C196" s="123" t="s">
        <v>18851</v>
      </c>
      <c r="D196" s="126" t="s">
        <v>1327</v>
      </c>
    </row>
    <row r="197" spans="1:4" x14ac:dyDescent="0.2">
      <c r="A197" s="123">
        <v>43064</v>
      </c>
      <c r="B197" s="123" t="s">
        <v>19095</v>
      </c>
      <c r="C197" s="123" t="s">
        <v>18940</v>
      </c>
      <c r="D197" s="126" t="s">
        <v>4039</v>
      </c>
    </row>
    <row r="198" spans="1:4" x14ac:dyDescent="0.2">
      <c r="A198" s="123">
        <v>40553</v>
      </c>
      <c r="B198" s="123" t="s">
        <v>19096</v>
      </c>
      <c r="C198" s="123" t="s">
        <v>19097</v>
      </c>
      <c r="D198" s="126" t="s">
        <v>8287</v>
      </c>
    </row>
    <row r="199" spans="1:4" x14ac:dyDescent="0.2">
      <c r="A199" s="123">
        <v>13003</v>
      </c>
      <c r="B199" s="123" t="s">
        <v>19098</v>
      </c>
      <c r="C199" s="123" t="s">
        <v>18942</v>
      </c>
      <c r="D199" s="126" t="s">
        <v>6599</v>
      </c>
    </row>
    <row r="200" spans="1:4" x14ac:dyDescent="0.2">
      <c r="A200" s="123">
        <v>6114</v>
      </c>
      <c r="B200" s="123" t="s">
        <v>19099</v>
      </c>
      <c r="C200" s="123" t="s">
        <v>18871</v>
      </c>
      <c r="D200" s="126" t="s">
        <v>3120</v>
      </c>
    </row>
    <row r="201" spans="1:4" x14ac:dyDescent="0.2">
      <c r="A201" s="123">
        <v>40912</v>
      </c>
      <c r="B201" s="123" t="s">
        <v>19100</v>
      </c>
      <c r="C201" s="123" t="s">
        <v>19101</v>
      </c>
      <c r="D201" s="126" t="s">
        <v>19102</v>
      </c>
    </row>
    <row r="202" spans="1:4" x14ac:dyDescent="0.2">
      <c r="A202" s="123">
        <v>247</v>
      </c>
      <c r="B202" s="123" t="s">
        <v>19103</v>
      </c>
      <c r="C202" s="123" t="s">
        <v>18871</v>
      </c>
      <c r="D202" s="126" t="s">
        <v>19104</v>
      </c>
    </row>
    <row r="203" spans="1:4" x14ac:dyDescent="0.2">
      <c r="A203" s="123">
        <v>40919</v>
      </c>
      <c r="B203" s="123" t="s">
        <v>19105</v>
      </c>
      <c r="C203" s="123" t="s">
        <v>19101</v>
      </c>
      <c r="D203" s="126" t="s">
        <v>19106</v>
      </c>
    </row>
    <row r="204" spans="1:4" x14ac:dyDescent="0.2">
      <c r="A204" s="123">
        <v>25958</v>
      </c>
      <c r="B204" s="123" t="s">
        <v>19107</v>
      </c>
      <c r="C204" s="123" t="s">
        <v>18871</v>
      </c>
      <c r="D204" s="126" t="s">
        <v>1229</v>
      </c>
    </row>
    <row r="205" spans="1:4" x14ac:dyDescent="0.2">
      <c r="A205" s="123">
        <v>40984</v>
      </c>
      <c r="B205" s="123" t="s">
        <v>19108</v>
      </c>
      <c r="C205" s="123" t="s">
        <v>19101</v>
      </c>
      <c r="D205" s="126" t="s">
        <v>19109</v>
      </c>
    </row>
    <row r="206" spans="1:4" x14ac:dyDescent="0.2">
      <c r="A206" s="123">
        <v>248</v>
      </c>
      <c r="B206" s="123" t="s">
        <v>19110</v>
      </c>
      <c r="C206" s="123" t="s">
        <v>18871</v>
      </c>
      <c r="D206" s="126" t="s">
        <v>3406</v>
      </c>
    </row>
    <row r="207" spans="1:4" x14ac:dyDescent="0.2">
      <c r="A207" s="123">
        <v>41086</v>
      </c>
      <c r="B207" s="123" t="s">
        <v>19111</v>
      </c>
      <c r="C207" s="123" t="s">
        <v>19101</v>
      </c>
      <c r="D207" s="126" t="s">
        <v>19112</v>
      </c>
    </row>
    <row r="208" spans="1:4" x14ac:dyDescent="0.2">
      <c r="A208" s="123">
        <v>34466</v>
      </c>
      <c r="B208" s="123" t="s">
        <v>19113</v>
      </c>
      <c r="C208" s="123" t="s">
        <v>18871</v>
      </c>
      <c r="D208" s="126" t="s">
        <v>7108</v>
      </c>
    </row>
    <row r="209" spans="1:4" x14ac:dyDescent="0.2">
      <c r="A209" s="123">
        <v>41083</v>
      </c>
      <c r="B209" s="123" t="s">
        <v>19114</v>
      </c>
      <c r="C209" s="123" t="s">
        <v>19101</v>
      </c>
      <c r="D209" s="126" t="s">
        <v>19115</v>
      </c>
    </row>
    <row r="210" spans="1:4" x14ac:dyDescent="0.2">
      <c r="A210" s="123">
        <v>252</v>
      </c>
      <c r="B210" s="123" t="s">
        <v>19116</v>
      </c>
      <c r="C210" s="123" t="s">
        <v>18871</v>
      </c>
      <c r="D210" s="126" t="s">
        <v>19117</v>
      </c>
    </row>
    <row r="211" spans="1:4" x14ac:dyDescent="0.2">
      <c r="A211" s="123">
        <v>40909</v>
      </c>
      <c r="B211" s="123" t="s">
        <v>19118</v>
      </c>
      <c r="C211" s="123" t="s">
        <v>19101</v>
      </c>
      <c r="D211" s="126" t="s">
        <v>19119</v>
      </c>
    </row>
    <row r="212" spans="1:4" x14ac:dyDescent="0.2">
      <c r="A212" s="123">
        <v>242</v>
      </c>
      <c r="B212" s="123" t="s">
        <v>19120</v>
      </c>
      <c r="C212" s="123" t="s">
        <v>18871</v>
      </c>
      <c r="D212" s="126" t="s">
        <v>4905</v>
      </c>
    </row>
    <row r="213" spans="1:4" x14ac:dyDescent="0.2">
      <c r="A213" s="123">
        <v>41085</v>
      </c>
      <c r="B213" s="123" t="s">
        <v>19121</v>
      </c>
      <c r="C213" s="123" t="s">
        <v>19101</v>
      </c>
      <c r="D213" s="126" t="s">
        <v>19122</v>
      </c>
    </row>
    <row r="214" spans="1:4" x14ac:dyDescent="0.2">
      <c r="A214" s="123">
        <v>427</v>
      </c>
      <c r="B214" s="123" t="s">
        <v>19123</v>
      </c>
      <c r="C214" s="123" t="s">
        <v>18851</v>
      </c>
      <c r="D214" s="126" t="s">
        <v>3056</v>
      </c>
    </row>
    <row r="215" spans="1:4" x14ac:dyDescent="0.2">
      <c r="A215" s="123">
        <v>417</v>
      </c>
      <c r="B215" s="123" t="s">
        <v>19124</v>
      </c>
      <c r="C215" s="123" t="s">
        <v>18851</v>
      </c>
      <c r="D215" s="126" t="s">
        <v>7012</v>
      </c>
    </row>
    <row r="216" spans="1:4" x14ac:dyDescent="0.2">
      <c r="A216" s="123">
        <v>11273</v>
      </c>
      <c r="B216" s="123" t="s">
        <v>19125</v>
      </c>
      <c r="C216" s="123" t="s">
        <v>18851</v>
      </c>
      <c r="D216" s="126" t="s">
        <v>3539</v>
      </c>
    </row>
    <row r="217" spans="1:4" x14ac:dyDescent="0.2">
      <c r="A217" s="123">
        <v>11272</v>
      </c>
      <c r="B217" s="123" t="s">
        <v>19126</v>
      </c>
      <c r="C217" s="123" t="s">
        <v>18851</v>
      </c>
      <c r="D217" s="126" t="s">
        <v>1062</v>
      </c>
    </row>
    <row r="218" spans="1:4" x14ac:dyDescent="0.2">
      <c r="A218" s="123">
        <v>11275</v>
      </c>
      <c r="B218" s="123" t="s">
        <v>19127</v>
      </c>
      <c r="C218" s="123" t="s">
        <v>18851</v>
      </c>
      <c r="D218" s="126" t="s">
        <v>1292</v>
      </c>
    </row>
    <row r="219" spans="1:4" x14ac:dyDescent="0.2">
      <c r="A219" s="123">
        <v>11274</v>
      </c>
      <c r="B219" s="123" t="s">
        <v>19128</v>
      </c>
      <c r="C219" s="123" t="s">
        <v>18851</v>
      </c>
      <c r="D219" s="126" t="s">
        <v>6562</v>
      </c>
    </row>
    <row r="220" spans="1:4" x14ac:dyDescent="0.2">
      <c r="A220" s="123">
        <v>38470</v>
      </c>
      <c r="B220" s="123" t="s">
        <v>19129</v>
      </c>
      <c r="C220" s="123" t="s">
        <v>18851</v>
      </c>
      <c r="D220" s="126" t="s">
        <v>8274</v>
      </c>
    </row>
    <row r="221" spans="1:4" x14ac:dyDescent="0.2">
      <c r="A221" s="123">
        <v>38547</v>
      </c>
      <c r="B221" s="123" t="s">
        <v>19130</v>
      </c>
      <c r="C221" s="123" t="s">
        <v>18851</v>
      </c>
      <c r="D221" s="126" t="s">
        <v>19131</v>
      </c>
    </row>
    <row r="222" spans="1:4" x14ac:dyDescent="0.2">
      <c r="A222" s="123">
        <v>38469</v>
      </c>
      <c r="B222" s="123" t="s">
        <v>19132</v>
      </c>
      <c r="C222" s="123" t="s">
        <v>18851</v>
      </c>
      <c r="D222" s="126" t="s">
        <v>19133</v>
      </c>
    </row>
    <row r="223" spans="1:4" x14ac:dyDescent="0.2">
      <c r="A223" s="123">
        <v>38467</v>
      </c>
      <c r="B223" s="123" t="s">
        <v>19134</v>
      </c>
      <c r="C223" s="123" t="s">
        <v>18851</v>
      </c>
      <c r="D223" s="126" t="s">
        <v>19135</v>
      </c>
    </row>
    <row r="224" spans="1:4" x14ac:dyDescent="0.2">
      <c r="A224" s="123">
        <v>38468</v>
      </c>
      <c r="B224" s="123" t="s">
        <v>19136</v>
      </c>
      <c r="C224" s="123" t="s">
        <v>18851</v>
      </c>
      <c r="D224" s="126" t="s">
        <v>15289</v>
      </c>
    </row>
    <row r="225" spans="1:4" x14ac:dyDescent="0.2">
      <c r="A225" s="123">
        <v>38471</v>
      </c>
      <c r="B225" s="123" t="s">
        <v>19137</v>
      </c>
      <c r="C225" s="123" t="s">
        <v>18851</v>
      </c>
      <c r="D225" s="126" t="s">
        <v>19138</v>
      </c>
    </row>
    <row r="226" spans="1:4" x14ac:dyDescent="0.2">
      <c r="A226" s="123">
        <v>37370</v>
      </c>
      <c r="B226" s="123" t="s">
        <v>19139</v>
      </c>
      <c r="C226" s="123" t="s">
        <v>18871</v>
      </c>
      <c r="D226" s="126" t="s">
        <v>6559</v>
      </c>
    </row>
    <row r="227" spans="1:4" x14ac:dyDescent="0.2">
      <c r="A227" s="123">
        <v>40862</v>
      </c>
      <c r="B227" s="123" t="s">
        <v>19140</v>
      </c>
      <c r="C227" s="123" t="s">
        <v>19101</v>
      </c>
      <c r="D227" s="126" t="s">
        <v>8295</v>
      </c>
    </row>
    <row r="228" spans="1:4" x14ac:dyDescent="0.2">
      <c r="A228" s="123">
        <v>10658</v>
      </c>
      <c r="B228" s="123" t="s">
        <v>19141</v>
      </c>
      <c r="C228" s="123" t="s">
        <v>18851</v>
      </c>
      <c r="D228" s="126" t="s">
        <v>19142</v>
      </c>
    </row>
    <row r="229" spans="1:4" x14ac:dyDescent="0.2">
      <c r="A229" s="123">
        <v>253</v>
      </c>
      <c r="B229" s="123" t="s">
        <v>19143</v>
      </c>
      <c r="C229" s="123" t="s">
        <v>18871</v>
      </c>
      <c r="D229" s="126" t="s">
        <v>942</v>
      </c>
    </row>
    <row r="230" spans="1:4" x14ac:dyDescent="0.2">
      <c r="A230" s="123">
        <v>40809</v>
      </c>
      <c r="B230" s="123" t="s">
        <v>19144</v>
      </c>
      <c r="C230" s="123" t="s">
        <v>19101</v>
      </c>
      <c r="D230" s="126" t="s">
        <v>8296</v>
      </c>
    </row>
    <row r="231" spans="1:4" x14ac:dyDescent="0.2">
      <c r="A231" s="123">
        <v>42428</v>
      </c>
      <c r="B231" s="123" t="s">
        <v>19145</v>
      </c>
      <c r="C231" s="123" t="s">
        <v>18851</v>
      </c>
      <c r="D231" s="126" t="s">
        <v>19146</v>
      </c>
    </row>
    <row r="232" spans="1:4" x14ac:dyDescent="0.2">
      <c r="A232" s="123">
        <v>583</v>
      </c>
      <c r="B232" s="123" t="s">
        <v>19147</v>
      </c>
      <c r="C232" s="123" t="s">
        <v>18940</v>
      </c>
      <c r="D232" s="126" t="s">
        <v>1688</v>
      </c>
    </row>
    <row r="233" spans="1:4" x14ac:dyDescent="0.2">
      <c r="A233" s="123">
        <v>299</v>
      </c>
      <c r="B233" s="123" t="s">
        <v>19148</v>
      </c>
      <c r="C233" s="123" t="s">
        <v>18851</v>
      </c>
      <c r="D233" s="126" t="s">
        <v>8588</v>
      </c>
    </row>
    <row r="234" spans="1:4" x14ac:dyDescent="0.2">
      <c r="A234" s="123">
        <v>298</v>
      </c>
      <c r="B234" s="123" t="s">
        <v>19149</v>
      </c>
      <c r="C234" s="123" t="s">
        <v>18851</v>
      </c>
      <c r="D234" s="126" t="s">
        <v>6258</v>
      </c>
    </row>
    <row r="235" spans="1:4" x14ac:dyDescent="0.2">
      <c r="A235" s="123">
        <v>295</v>
      </c>
      <c r="B235" s="123" t="s">
        <v>19150</v>
      </c>
      <c r="C235" s="123" t="s">
        <v>18851</v>
      </c>
      <c r="D235" s="126" t="s">
        <v>8900</v>
      </c>
    </row>
    <row r="236" spans="1:4" x14ac:dyDescent="0.2">
      <c r="A236" s="123">
        <v>296</v>
      </c>
      <c r="B236" s="123" t="s">
        <v>19151</v>
      </c>
      <c r="C236" s="123" t="s">
        <v>18851</v>
      </c>
      <c r="D236" s="126" t="s">
        <v>6880</v>
      </c>
    </row>
    <row r="237" spans="1:4" x14ac:dyDescent="0.2">
      <c r="A237" s="123">
        <v>297</v>
      </c>
      <c r="B237" s="123" t="s">
        <v>19152</v>
      </c>
      <c r="C237" s="123" t="s">
        <v>18851</v>
      </c>
      <c r="D237" s="126" t="s">
        <v>346</v>
      </c>
    </row>
    <row r="238" spans="1:4" x14ac:dyDescent="0.2">
      <c r="A238" s="123">
        <v>301</v>
      </c>
      <c r="B238" s="123" t="s">
        <v>19153</v>
      </c>
      <c r="C238" s="123" t="s">
        <v>18851</v>
      </c>
      <c r="D238" s="126" t="s">
        <v>3280</v>
      </c>
    </row>
    <row r="239" spans="1:4" x14ac:dyDescent="0.2">
      <c r="A239" s="123">
        <v>300</v>
      </c>
      <c r="B239" s="123" t="s">
        <v>19154</v>
      </c>
      <c r="C239" s="123" t="s">
        <v>18851</v>
      </c>
      <c r="D239" s="126" t="s">
        <v>5538</v>
      </c>
    </row>
    <row r="240" spans="1:4" x14ac:dyDescent="0.2">
      <c r="A240" s="123">
        <v>20084</v>
      </c>
      <c r="B240" s="123" t="s">
        <v>19155</v>
      </c>
      <c r="C240" s="123" t="s">
        <v>18851</v>
      </c>
      <c r="D240" s="126" t="s">
        <v>8900</v>
      </c>
    </row>
    <row r="241" spans="1:4" x14ac:dyDescent="0.2">
      <c r="A241" s="123">
        <v>20085</v>
      </c>
      <c r="B241" s="123" t="s">
        <v>19156</v>
      </c>
      <c r="C241" s="123" t="s">
        <v>18851</v>
      </c>
      <c r="D241" s="126" t="s">
        <v>8214</v>
      </c>
    </row>
    <row r="242" spans="1:4" x14ac:dyDescent="0.2">
      <c r="A242" s="123">
        <v>311</v>
      </c>
      <c r="B242" s="123" t="s">
        <v>19157</v>
      </c>
      <c r="C242" s="123" t="s">
        <v>18851</v>
      </c>
      <c r="D242" s="126" t="s">
        <v>2975</v>
      </c>
    </row>
    <row r="243" spans="1:4" x14ac:dyDescent="0.2">
      <c r="A243" s="123">
        <v>318</v>
      </c>
      <c r="B243" s="123" t="s">
        <v>19158</v>
      </c>
      <c r="C243" s="123" t="s">
        <v>18851</v>
      </c>
      <c r="D243" s="126" t="s">
        <v>8531</v>
      </c>
    </row>
    <row r="244" spans="1:4" x14ac:dyDescent="0.2">
      <c r="A244" s="123">
        <v>319</v>
      </c>
      <c r="B244" s="123" t="s">
        <v>19159</v>
      </c>
      <c r="C244" s="123" t="s">
        <v>18851</v>
      </c>
      <c r="D244" s="126" t="s">
        <v>18579</v>
      </c>
    </row>
    <row r="245" spans="1:4" x14ac:dyDescent="0.2">
      <c r="A245" s="123">
        <v>320</v>
      </c>
      <c r="B245" s="123" t="s">
        <v>19160</v>
      </c>
      <c r="C245" s="123" t="s">
        <v>18851</v>
      </c>
      <c r="D245" s="126" t="s">
        <v>19161</v>
      </c>
    </row>
    <row r="246" spans="1:4" x14ac:dyDescent="0.2">
      <c r="A246" s="123">
        <v>314</v>
      </c>
      <c r="B246" s="123" t="s">
        <v>19162</v>
      </c>
      <c r="C246" s="123" t="s">
        <v>18851</v>
      </c>
      <c r="D246" s="126" t="s">
        <v>19163</v>
      </c>
    </row>
    <row r="247" spans="1:4" x14ac:dyDescent="0.2">
      <c r="A247" s="123">
        <v>303</v>
      </c>
      <c r="B247" s="123" t="s">
        <v>19164</v>
      </c>
      <c r="C247" s="123" t="s">
        <v>18851</v>
      </c>
      <c r="D247" s="126" t="s">
        <v>1130</v>
      </c>
    </row>
    <row r="248" spans="1:4" x14ac:dyDescent="0.2">
      <c r="A248" s="123">
        <v>304</v>
      </c>
      <c r="B248" s="123" t="s">
        <v>19165</v>
      </c>
      <c r="C248" s="123" t="s">
        <v>18851</v>
      </c>
      <c r="D248" s="126" t="s">
        <v>3567</v>
      </c>
    </row>
    <row r="249" spans="1:4" x14ac:dyDescent="0.2">
      <c r="A249" s="123">
        <v>305</v>
      </c>
      <c r="B249" s="123" t="s">
        <v>19166</v>
      </c>
      <c r="C249" s="123" t="s">
        <v>18851</v>
      </c>
      <c r="D249" s="126" t="s">
        <v>8597</v>
      </c>
    </row>
    <row r="250" spans="1:4" x14ac:dyDescent="0.2">
      <c r="A250" s="123">
        <v>306</v>
      </c>
      <c r="B250" s="123" t="s">
        <v>19167</v>
      </c>
      <c r="C250" s="123" t="s">
        <v>18851</v>
      </c>
      <c r="D250" s="126" t="s">
        <v>7332</v>
      </c>
    </row>
    <row r="251" spans="1:4" x14ac:dyDescent="0.2">
      <c r="A251" s="123">
        <v>307</v>
      </c>
      <c r="B251" s="123" t="s">
        <v>19168</v>
      </c>
      <c r="C251" s="123" t="s">
        <v>18851</v>
      </c>
      <c r="D251" s="126" t="s">
        <v>5461</v>
      </c>
    </row>
    <row r="252" spans="1:4" x14ac:dyDescent="0.2">
      <c r="A252" s="123">
        <v>309</v>
      </c>
      <c r="B252" s="123" t="s">
        <v>19169</v>
      </c>
      <c r="C252" s="123" t="s">
        <v>18851</v>
      </c>
      <c r="D252" s="126" t="s">
        <v>9143</v>
      </c>
    </row>
    <row r="253" spans="1:4" x14ac:dyDescent="0.2">
      <c r="A253" s="123">
        <v>310</v>
      </c>
      <c r="B253" s="123" t="s">
        <v>19170</v>
      </c>
      <c r="C253" s="123" t="s">
        <v>18851</v>
      </c>
      <c r="D253" s="126" t="s">
        <v>19171</v>
      </c>
    </row>
    <row r="254" spans="1:4" x14ac:dyDescent="0.2">
      <c r="A254" s="123">
        <v>328</v>
      </c>
      <c r="B254" s="123" t="s">
        <v>19172</v>
      </c>
      <c r="C254" s="123" t="s">
        <v>18851</v>
      </c>
      <c r="D254" s="126" t="s">
        <v>3030</v>
      </c>
    </row>
    <row r="255" spans="1:4" x14ac:dyDescent="0.2">
      <c r="A255" s="123">
        <v>325</v>
      </c>
      <c r="B255" s="123" t="s">
        <v>19173</v>
      </c>
      <c r="C255" s="123" t="s">
        <v>18851</v>
      </c>
      <c r="D255" s="126" t="s">
        <v>739</v>
      </c>
    </row>
    <row r="256" spans="1:4" x14ac:dyDescent="0.2">
      <c r="A256" s="123">
        <v>20326</v>
      </c>
      <c r="B256" s="123" t="s">
        <v>19174</v>
      </c>
      <c r="C256" s="123" t="s">
        <v>18851</v>
      </c>
      <c r="D256" s="126" t="s">
        <v>9121</v>
      </c>
    </row>
    <row r="257" spans="1:4" x14ac:dyDescent="0.2">
      <c r="A257" s="123">
        <v>329</v>
      </c>
      <c r="B257" s="123" t="s">
        <v>19175</v>
      </c>
      <c r="C257" s="123" t="s">
        <v>18851</v>
      </c>
      <c r="D257" s="126" t="s">
        <v>5475</v>
      </c>
    </row>
    <row r="258" spans="1:4" x14ac:dyDescent="0.2">
      <c r="A258" s="123">
        <v>308</v>
      </c>
      <c r="B258" s="123" t="s">
        <v>19176</v>
      </c>
      <c r="C258" s="123" t="s">
        <v>18851</v>
      </c>
      <c r="D258" s="126" t="s">
        <v>5746</v>
      </c>
    </row>
    <row r="259" spans="1:4" x14ac:dyDescent="0.2">
      <c r="A259" s="123">
        <v>39642</v>
      </c>
      <c r="B259" s="123" t="s">
        <v>19177</v>
      </c>
      <c r="C259" s="123" t="s">
        <v>18851</v>
      </c>
      <c r="D259" s="126" t="s">
        <v>7766</v>
      </c>
    </row>
    <row r="260" spans="1:4" x14ac:dyDescent="0.2">
      <c r="A260" s="123">
        <v>39641</v>
      </c>
      <c r="B260" s="123" t="s">
        <v>19178</v>
      </c>
      <c r="C260" s="123" t="s">
        <v>18851</v>
      </c>
      <c r="D260" s="126" t="s">
        <v>7927</v>
      </c>
    </row>
    <row r="261" spans="1:4" x14ac:dyDescent="0.2">
      <c r="A261" s="123">
        <v>39643</v>
      </c>
      <c r="B261" s="123" t="s">
        <v>19179</v>
      </c>
      <c r="C261" s="123" t="s">
        <v>18851</v>
      </c>
      <c r="D261" s="126" t="s">
        <v>6943</v>
      </c>
    </row>
    <row r="262" spans="1:4" x14ac:dyDescent="0.2">
      <c r="A262" s="123">
        <v>39644</v>
      </c>
      <c r="B262" s="123" t="s">
        <v>19180</v>
      </c>
      <c r="C262" s="123" t="s">
        <v>18851</v>
      </c>
      <c r="D262" s="126" t="s">
        <v>1734</v>
      </c>
    </row>
    <row r="263" spans="1:4" x14ac:dyDescent="0.2">
      <c r="A263" s="123">
        <v>39645</v>
      </c>
      <c r="B263" s="123" t="s">
        <v>19181</v>
      </c>
      <c r="C263" s="123" t="s">
        <v>18851</v>
      </c>
      <c r="D263" s="126" t="s">
        <v>3026</v>
      </c>
    </row>
    <row r="264" spans="1:4" x14ac:dyDescent="0.2">
      <c r="A264" s="123">
        <v>12548</v>
      </c>
      <c r="B264" s="123" t="s">
        <v>19182</v>
      </c>
      <c r="C264" s="123" t="s">
        <v>18851</v>
      </c>
      <c r="D264" s="126" t="s">
        <v>15045</v>
      </c>
    </row>
    <row r="265" spans="1:4" x14ac:dyDescent="0.2">
      <c r="A265" s="123">
        <v>13113</v>
      </c>
      <c r="B265" s="123" t="s">
        <v>19183</v>
      </c>
      <c r="C265" s="123" t="s">
        <v>18851</v>
      </c>
      <c r="D265" s="126" t="s">
        <v>8969</v>
      </c>
    </row>
    <row r="266" spans="1:4" x14ac:dyDescent="0.2">
      <c r="A266" s="123">
        <v>13114</v>
      </c>
      <c r="B266" s="123" t="s">
        <v>19184</v>
      </c>
      <c r="C266" s="123" t="s">
        <v>18851</v>
      </c>
      <c r="D266" s="126" t="s">
        <v>7102</v>
      </c>
    </row>
    <row r="267" spans="1:4" x14ac:dyDescent="0.2">
      <c r="A267" s="123">
        <v>12530</v>
      </c>
      <c r="B267" s="123" t="s">
        <v>19185</v>
      </c>
      <c r="C267" s="123" t="s">
        <v>18851</v>
      </c>
      <c r="D267" s="126" t="s">
        <v>19186</v>
      </c>
    </row>
    <row r="268" spans="1:4" x14ac:dyDescent="0.2">
      <c r="A268" s="123">
        <v>12531</v>
      </c>
      <c r="B268" s="123" t="s">
        <v>19187</v>
      </c>
      <c r="C268" s="123" t="s">
        <v>18851</v>
      </c>
      <c r="D268" s="126" t="s">
        <v>8637</v>
      </c>
    </row>
    <row r="269" spans="1:4" x14ac:dyDescent="0.2">
      <c r="A269" s="123">
        <v>12532</v>
      </c>
      <c r="B269" s="123" t="s">
        <v>19188</v>
      </c>
      <c r="C269" s="123" t="s">
        <v>18851</v>
      </c>
      <c r="D269" s="126" t="s">
        <v>19189</v>
      </c>
    </row>
    <row r="270" spans="1:4" x14ac:dyDescent="0.2">
      <c r="A270" s="123">
        <v>12533</v>
      </c>
      <c r="B270" s="123" t="s">
        <v>19190</v>
      </c>
      <c r="C270" s="123" t="s">
        <v>18851</v>
      </c>
      <c r="D270" s="126" t="s">
        <v>19191</v>
      </c>
    </row>
    <row r="271" spans="1:4" x14ac:dyDescent="0.2">
      <c r="A271" s="123">
        <v>12544</v>
      </c>
      <c r="B271" s="123" t="s">
        <v>19192</v>
      </c>
      <c r="C271" s="123" t="s">
        <v>18851</v>
      </c>
      <c r="D271" s="126" t="s">
        <v>7225</v>
      </c>
    </row>
    <row r="272" spans="1:4" x14ac:dyDescent="0.2">
      <c r="A272" s="123">
        <v>12546</v>
      </c>
      <c r="B272" s="123" t="s">
        <v>19193</v>
      </c>
      <c r="C272" s="123" t="s">
        <v>18851</v>
      </c>
      <c r="D272" s="126" t="s">
        <v>19194</v>
      </c>
    </row>
    <row r="273" spans="1:4" x14ac:dyDescent="0.2">
      <c r="A273" s="123">
        <v>12547</v>
      </c>
      <c r="B273" s="123" t="s">
        <v>19195</v>
      </c>
      <c r="C273" s="123" t="s">
        <v>18851</v>
      </c>
      <c r="D273" s="126" t="s">
        <v>19196</v>
      </c>
    </row>
    <row r="274" spans="1:4" x14ac:dyDescent="0.2">
      <c r="A274" s="123">
        <v>12551</v>
      </c>
      <c r="B274" s="123" t="s">
        <v>19197</v>
      </c>
      <c r="C274" s="123" t="s">
        <v>18851</v>
      </c>
      <c r="D274" s="126" t="s">
        <v>19198</v>
      </c>
    </row>
    <row r="275" spans="1:4" x14ac:dyDescent="0.2">
      <c r="A275" s="123">
        <v>12563</v>
      </c>
      <c r="B275" s="123" t="s">
        <v>19199</v>
      </c>
      <c r="C275" s="123" t="s">
        <v>18851</v>
      </c>
      <c r="D275" s="126" t="s">
        <v>19200</v>
      </c>
    </row>
    <row r="276" spans="1:4" x14ac:dyDescent="0.2">
      <c r="A276" s="123">
        <v>12565</v>
      </c>
      <c r="B276" s="123" t="s">
        <v>19201</v>
      </c>
      <c r="C276" s="123" t="s">
        <v>18851</v>
      </c>
      <c r="D276" s="126" t="s">
        <v>19202</v>
      </c>
    </row>
    <row r="277" spans="1:4" x14ac:dyDescent="0.2">
      <c r="A277" s="123">
        <v>12567</v>
      </c>
      <c r="B277" s="123" t="s">
        <v>19203</v>
      </c>
      <c r="C277" s="123" t="s">
        <v>18851</v>
      </c>
      <c r="D277" s="126" t="s">
        <v>19204</v>
      </c>
    </row>
    <row r="278" spans="1:4" x14ac:dyDescent="0.2">
      <c r="A278" s="123">
        <v>12568</v>
      </c>
      <c r="B278" s="123" t="s">
        <v>19205</v>
      </c>
      <c r="C278" s="123" t="s">
        <v>18851</v>
      </c>
      <c r="D278" s="126" t="s">
        <v>19206</v>
      </c>
    </row>
    <row r="279" spans="1:4" x14ac:dyDescent="0.2">
      <c r="A279" s="123">
        <v>11789</v>
      </c>
      <c r="B279" s="123" t="s">
        <v>19207</v>
      </c>
      <c r="C279" s="123" t="s">
        <v>18851</v>
      </c>
      <c r="D279" s="126" t="s">
        <v>852</v>
      </c>
    </row>
    <row r="280" spans="1:4" x14ac:dyDescent="0.2">
      <c r="A280" s="123">
        <v>20975</v>
      </c>
      <c r="B280" s="123" t="s">
        <v>19208</v>
      </c>
      <c r="C280" s="123" t="s">
        <v>18851</v>
      </c>
      <c r="D280" s="126" t="s">
        <v>6405</v>
      </c>
    </row>
    <row r="281" spans="1:4" x14ac:dyDescent="0.2">
      <c r="A281" s="123">
        <v>20976</v>
      </c>
      <c r="B281" s="123" t="s">
        <v>19209</v>
      </c>
      <c r="C281" s="123" t="s">
        <v>18851</v>
      </c>
      <c r="D281" s="126" t="s">
        <v>879</v>
      </c>
    </row>
    <row r="282" spans="1:4" x14ac:dyDescent="0.2">
      <c r="A282" s="123">
        <v>40340</v>
      </c>
      <c r="B282" s="123" t="s">
        <v>19210</v>
      </c>
      <c r="C282" s="123" t="s">
        <v>18851</v>
      </c>
      <c r="D282" s="126" t="s">
        <v>8638</v>
      </c>
    </row>
    <row r="283" spans="1:4" x14ac:dyDescent="0.2">
      <c r="A283" s="123">
        <v>40341</v>
      </c>
      <c r="B283" s="123" t="s">
        <v>19211</v>
      </c>
      <c r="C283" s="123" t="s">
        <v>18851</v>
      </c>
      <c r="D283" s="126" t="s">
        <v>19212</v>
      </c>
    </row>
    <row r="284" spans="1:4" x14ac:dyDescent="0.2">
      <c r="A284" s="123">
        <v>40342</v>
      </c>
      <c r="B284" s="123" t="s">
        <v>19213</v>
      </c>
      <c r="C284" s="123" t="s">
        <v>18851</v>
      </c>
      <c r="D284" s="126" t="s">
        <v>19214</v>
      </c>
    </row>
    <row r="285" spans="1:4" x14ac:dyDescent="0.2">
      <c r="A285" s="123">
        <v>40343</v>
      </c>
      <c r="B285" s="123" t="s">
        <v>19215</v>
      </c>
      <c r="C285" s="123" t="s">
        <v>18851</v>
      </c>
      <c r="D285" s="126" t="s">
        <v>8860</v>
      </c>
    </row>
    <row r="286" spans="1:4" x14ac:dyDescent="0.2">
      <c r="A286" s="123">
        <v>40344</v>
      </c>
      <c r="B286" s="123" t="s">
        <v>19216</v>
      </c>
      <c r="C286" s="123" t="s">
        <v>18851</v>
      </c>
      <c r="D286" s="126" t="s">
        <v>19217</v>
      </c>
    </row>
    <row r="287" spans="1:4" x14ac:dyDescent="0.2">
      <c r="A287" s="123">
        <v>40345</v>
      </c>
      <c r="B287" s="123" t="s">
        <v>19218</v>
      </c>
      <c r="C287" s="123" t="s">
        <v>18851</v>
      </c>
      <c r="D287" s="126" t="s">
        <v>19219</v>
      </c>
    </row>
    <row r="288" spans="1:4" x14ac:dyDescent="0.2">
      <c r="A288" s="123">
        <v>40346</v>
      </c>
      <c r="B288" s="123" t="s">
        <v>19220</v>
      </c>
      <c r="C288" s="123" t="s">
        <v>18851</v>
      </c>
      <c r="D288" s="126" t="s">
        <v>19221</v>
      </c>
    </row>
    <row r="289" spans="1:4" x14ac:dyDescent="0.2">
      <c r="A289" s="123">
        <v>40347</v>
      </c>
      <c r="B289" s="123" t="s">
        <v>19222</v>
      </c>
      <c r="C289" s="123" t="s">
        <v>18851</v>
      </c>
      <c r="D289" s="126" t="s">
        <v>19223</v>
      </c>
    </row>
    <row r="290" spans="1:4" x14ac:dyDescent="0.2">
      <c r="A290" s="123">
        <v>38840</v>
      </c>
      <c r="B290" s="123" t="s">
        <v>19224</v>
      </c>
      <c r="C290" s="123" t="s">
        <v>18851</v>
      </c>
      <c r="D290" s="126" t="s">
        <v>6584</v>
      </c>
    </row>
    <row r="291" spans="1:4" x14ac:dyDescent="0.2">
      <c r="A291" s="123">
        <v>38841</v>
      </c>
      <c r="B291" s="123" t="s">
        <v>19225</v>
      </c>
      <c r="C291" s="123" t="s">
        <v>18851</v>
      </c>
      <c r="D291" s="126" t="s">
        <v>1043</v>
      </c>
    </row>
    <row r="292" spans="1:4" x14ac:dyDescent="0.2">
      <c r="A292" s="123">
        <v>38842</v>
      </c>
      <c r="B292" s="123" t="s">
        <v>19226</v>
      </c>
      <c r="C292" s="123" t="s">
        <v>18851</v>
      </c>
      <c r="D292" s="126" t="s">
        <v>9008</v>
      </c>
    </row>
    <row r="293" spans="1:4" x14ac:dyDescent="0.2">
      <c r="A293" s="123">
        <v>38843</v>
      </c>
      <c r="B293" s="123" t="s">
        <v>19227</v>
      </c>
      <c r="C293" s="123" t="s">
        <v>18851</v>
      </c>
      <c r="D293" s="126" t="s">
        <v>3149</v>
      </c>
    </row>
    <row r="294" spans="1:4" x14ac:dyDescent="0.2">
      <c r="A294" s="123">
        <v>13761</v>
      </c>
      <c r="B294" s="123" t="s">
        <v>19228</v>
      </c>
      <c r="C294" s="123" t="s">
        <v>18851</v>
      </c>
      <c r="D294" s="126" t="s">
        <v>19229</v>
      </c>
    </row>
    <row r="295" spans="1:4" x14ac:dyDescent="0.2">
      <c r="A295" s="123">
        <v>12888</v>
      </c>
      <c r="B295" s="123" t="s">
        <v>19230</v>
      </c>
      <c r="C295" s="123" t="s">
        <v>19231</v>
      </c>
      <c r="D295" s="126" t="s">
        <v>6838</v>
      </c>
    </row>
    <row r="296" spans="1:4" x14ac:dyDescent="0.2">
      <c r="A296" s="123">
        <v>12889</v>
      </c>
      <c r="B296" s="123" t="s">
        <v>19232</v>
      </c>
      <c r="C296" s="123" t="s">
        <v>19231</v>
      </c>
      <c r="D296" s="126" t="s">
        <v>19233</v>
      </c>
    </row>
    <row r="297" spans="1:4" x14ac:dyDescent="0.2">
      <c r="A297" s="123">
        <v>4814</v>
      </c>
      <c r="B297" s="123" t="s">
        <v>19234</v>
      </c>
      <c r="C297" s="123" t="s">
        <v>18851</v>
      </c>
      <c r="D297" s="126" t="s">
        <v>9496</v>
      </c>
    </row>
    <row r="298" spans="1:4" x14ac:dyDescent="0.2">
      <c r="A298" s="123">
        <v>25967</v>
      </c>
      <c r="B298" s="123" t="s">
        <v>19235</v>
      </c>
      <c r="C298" s="123" t="s">
        <v>18851</v>
      </c>
      <c r="D298" s="126" t="s">
        <v>19236</v>
      </c>
    </row>
    <row r="299" spans="1:4" x14ac:dyDescent="0.2">
      <c r="A299" s="123">
        <v>6122</v>
      </c>
      <c r="B299" s="123" t="s">
        <v>19237</v>
      </c>
      <c r="C299" s="123" t="s">
        <v>18871</v>
      </c>
      <c r="D299" s="126" t="s">
        <v>8311</v>
      </c>
    </row>
    <row r="300" spans="1:4" x14ac:dyDescent="0.2">
      <c r="A300" s="123">
        <v>40810</v>
      </c>
      <c r="B300" s="123" t="s">
        <v>19238</v>
      </c>
      <c r="C300" s="123" t="s">
        <v>19101</v>
      </c>
      <c r="D300" s="126" t="s">
        <v>8312</v>
      </c>
    </row>
    <row r="301" spans="1:4" x14ac:dyDescent="0.2">
      <c r="A301" s="123">
        <v>21100</v>
      </c>
      <c r="B301" s="123" t="s">
        <v>19239</v>
      </c>
      <c r="C301" s="123" t="s">
        <v>18851</v>
      </c>
      <c r="D301" s="126" t="s">
        <v>19240</v>
      </c>
    </row>
    <row r="302" spans="1:4" x14ac:dyDescent="0.2">
      <c r="A302" s="123">
        <v>11816</v>
      </c>
      <c r="B302" s="123" t="s">
        <v>19241</v>
      </c>
      <c r="C302" s="123" t="s">
        <v>18851</v>
      </c>
      <c r="D302" s="126" t="s">
        <v>19242</v>
      </c>
    </row>
    <row r="303" spans="1:4" x14ac:dyDescent="0.2">
      <c r="A303" s="123">
        <v>11814</v>
      </c>
      <c r="B303" s="123" t="s">
        <v>19243</v>
      </c>
      <c r="C303" s="123" t="s">
        <v>18851</v>
      </c>
      <c r="D303" s="126" t="s">
        <v>19244</v>
      </c>
    </row>
    <row r="304" spans="1:4" x14ac:dyDescent="0.2">
      <c r="A304" s="123">
        <v>14186</v>
      </c>
      <c r="B304" s="123" t="s">
        <v>19245</v>
      </c>
      <c r="C304" s="123" t="s">
        <v>18851</v>
      </c>
      <c r="D304" s="126" t="s">
        <v>19246</v>
      </c>
    </row>
    <row r="305" spans="1:4" x14ac:dyDescent="0.2">
      <c r="A305" s="123">
        <v>14185</v>
      </c>
      <c r="B305" s="123" t="s">
        <v>19247</v>
      </c>
      <c r="C305" s="123" t="s">
        <v>18851</v>
      </c>
      <c r="D305" s="126" t="s">
        <v>19248</v>
      </c>
    </row>
    <row r="306" spans="1:4" x14ac:dyDescent="0.2">
      <c r="A306" s="123">
        <v>11811</v>
      </c>
      <c r="B306" s="123" t="s">
        <v>19249</v>
      </c>
      <c r="C306" s="123" t="s">
        <v>18851</v>
      </c>
      <c r="D306" s="126" t="s">
        <v>19250</v>
      </c>
    </row>
    <row r="307" spans="1:4" x14ac:dyDescent="0.2">
      <c r="A307" s="123">
        <v>26038</v>
      </c>
      <c r="B307" s="123" t="s">
        <v>19251</v>
      </c>
      <c r="C307" s="123" t="s">
        <v>18851</v>
      </c>
      <c r="D307" s="126" t="s">
        <v>8313</v>
      </c>
    </row>
    <row r="308" spans="1:4" x14ac:dyDescent="0.2">
      <c r="A308" s="123">
        <v>34482</v>
      </c>
      <c r="B308" s="123" t="s">
        <v>19252</v>
      </c>
      <c r="C308" s="123" t="s">
        <v>18851</v>
      </c>
      <c r="D308" s="126" t="s">
        <v>19253</v>
      </c>
    </row>
    <row r="309" spans="1:4" x14ac:dyDescent="0.2">
      <c r="A309" s="123">
        <v>34469</v>
      </c>
      <c r="B309" s="123" t="s">
        <v>19254</v>
      </c>
      <c r="C309" s="123" t="s">
        <v>18851</v>
      </c>
      <c r="D309" s="126" t="s">
        <v>19255</v>
      </c>
    </row>
    <row r="310" spans="1:4" x14ac:dyDescent="0.2">
      <c r="A310" s="123">
        <v>34472</v>
      </c>
      <c r="B310" s="123" t="s">
        <v>19256</v>
      </c>
      <c r="C310" s="123" t="s">
        <v>18851</v>
      </c>
      <c r="D310" s="126" t="s">
        <v>9033</v>
      </c>
    </row>
    <row r="311" spans="1:4" x14ac:dyDescent="0.2">
      <c r="A311" s="123">
        <v>34476</v>
      </c>
      <c r="B311" s="123" t="s">
        <v>19257</v>
      </c>
      <c r="C311" s="123" t="s">
        <v>18851</v>
      </c>
      <c r="D311" s="126" t="s">
        <v>19258</v>
      </c>
    </row>
    <row r="312" spans="1:4" x14ac:dyDescent="0.2">
      <c r="A312" s="123">
        <v>34477</v>
      </c>
      <c r="B312" s="123" t="s">
        <v>19259</v>
      </c>
      <c r="C312" s="123" t="s">
        <v>18851</v>
      </c>
      <c r="D312" s="126" t="s">
        <v>19260</v>
      </c>
    </row>
    <row r="313" spans="1:4" x14ac:dyDescent="0.2">
      <c r="A313" s="123">
        <v>42425</v>
      </c>
      <c r="B313" s="123" t="s">
        <v>19261</v>
      </c>
      <c r="C313" s="123" t="s">
        <v>18851</v>
      </c>
      <c r="D313" s="126" t="s">
        <v>19262</v>
      </c>
    </row>
    <row r="314" spans="1:4" x14ac:dyDescent="0.2">
      <c r="A314" s="123">
        <v>42422</v>
      </c>
      <c r="B314" s="123" t="s">
        <v>19263</v>
      </c>
      <c r="C314" s="123" t="s">
        <v>18851</v>
      </c>
      <c r="D314" s="126" t="s">
        <v>19264</v>
      </c>
    </row>
    <row r="315" spans="1:4" x14ac:dyDescent="0.2">
      <c r="A315" s="123">
        <v>42424</v>
      </c>
      <c r="B315" s="123" t="s">
        <v>19265</v>
      </c>
      <c r="C315" s="123" t="s">
        <v>18851</v>
      </c>
      <c r="D315" s="126" t="s">
        <v>19266</v>
      </c>
    </row>
    <row r="316" spans="1:4" x14ac:dyDescent="0.2">
      <c r="A316" s="123">
        <v>42416</v>
      </c>
      <c r="B316" s="123" t="s">
        <v>19267</v>
      </c>
      <c r="C316" s="123" t="s">
        <v>18851</v>
      </c>
      <c r="D316" s="126" t="s">
        <v>19268</v>
      </c>
    </row>
    <row r="317" spans="1:4" x14ac:dyDescent="0.2">
      <c r="A317" s="123">
        <v>42417</v>
      </c>
      <c r="B317" s="123" t="s">
        <v>19269</v>
      </c>
      <c r="C317" s="123" t="s">
        <v>18851</v>
      </c>
      <c r="D317" s="126" t="s">
        <v>19270</v>
      </c>
    </row>
    <row r="318" spans="1:4" x14ac:dyDescent="0.2">
      <c r="A318" s="123">
        <v>42419</v>
      </c>
      <c r="B318" s="123" t="s">
        <v>19271</v>
      </c>
      <c r="C318" s="123" t="s">
        <v>18851</v>
      </c>
      <c r="D318" s="126" t="s">
        <v>19272</v>
      </c>
    </row>
    <row r="319" spans="1:4" x14ac:dyDescent="0.2">
      <c r="A319" s="123">
        <v>42420</v>
      </c>
      <c r="B319" s="123" t="s">
        <v>19273</v>
      </c>
      <c r="C319" s="123" t="s">
        <v>18851</v>
      </c>
      <c r="D319" s="126" t="s">
        <v>19274</v>
      </c>
    </row>
    <row r="320" spans="1:4" x14ac:dyDescent="0.2">
      <c r="A320" s="123">
        <v>42421</v>
      </c>
      <c r="B320" s="123" t="s">
        <v>19275</v>
      </c>
      <c r="C320" s="123" t="s">
        <v>18851</v>
      </c>
      <c r="D320" s="126" t="s">
        <v>19276</v>
      </c>
    </row>
    <row r="321" spans="1:4" x14ac:dyDescent="0.2">
      <c r="A321" s="123">
        <v>39556</v>
      </c>
      <c r="B321" s="123" t="s">
        <v>19277</v>
      </c>
      <c r="C321" s="123" t="s">
        <v>18851</v>
      </c>
      <c r="D321" s="126" t="s">
        <v>19278</v>
      </c>
    </row>
    <row r="322" spans="1:4" x14ac:dyDescent="0.2">
      <c r="A322" s="123">
        <v>39557</v>
      </c>
      <c r="B322" s="123" t="s">
        <v>19279</v>
      </c>
      <c r="C322" s="123" t="s">
        <v>18851</v>
      </c>
      <c r="D322" s="126" t="s">
        <v>19280</v>
      </c>
    </row>
    <row r="323" spans="1:4" x14ac:dyDescent="0.2">
      <c r="A323" s="123">
        <v>39558</v>
      </c>
      <c r="B323" s="123" t="s">
        <v>19281</v>
      </c>
      <c r="C323" s="123" t="s">
        <v>18851</v>
      </c>
      <c r="D323" s="126" t="s">
        <v>19282</v>
      </c>
    </row>
    <row r="324" spans="1:4" x14ac:dyDescent="0.2">
      <c r="A324" s="123">
        <v>39559</v>
      </c>
      <c r="B324" s="123" t="s">
        <v>19283</v>
      </c>
      <c r="C324" s="123" t="s">
        <v>18851</v>
      </c>
      <c r="D324" s="126" t="s">
        <v>19284</v>
      </c>
    </row>
    <row r="325" spans="1:4" x14ac:dyDescent="0.2">
      <c r="A325" s="123">
        <v>39560</v>
      </c>
      <c r="B325" s="123" t="s">
        <v>19285</v>
      </c>
      <c r="C325" s="123" t="s">
        <v>18851</v>
      </c>
      <c r="D325" s="126" t="s">
        <v>19286</v>
      </c>
    </row>
    <row r="326" spans="1:4" x14ac:dyDescent="0.2">
      <c r="A326" s="123">
        <v>39561</v>
      </c>
      <c r="B326" s="123" t="s">
        <v>19287</v>
      </c>
      <c r="C326" s="123" t="s">
        <v>18851</v>
      </c>
      <c r="D326" s="126" t="s">
        <v>19288</v>
      </c>
    </row>
    <row r="327" spans="1:4" x14ac:dyDescent="0.2">
      <c r="A327" s="123">
        <v>39555</v>
      </c>
      <c r="B327" s="123" t="s">
        <v>19289</v>
      </c>
      <c r="C327" s="123" t="s">
        <v>18851</v>
      </c>
      <c r="D327" s="126" t="s">
        <v>19290</v>
      </c>
    </row>
    <row r="328" spans="1:4" x14ac:dyDescent="0.2">
      <c r="A328" s="123">
        <v>39548</v>
      </c>
      <c r="B328" s="123" t="s">
        <v>19291</v>
      </c>
      <c r="C328" s="123" t="s">
        <v>18851</v>
      </c>
      <c r="D328" s="126" t="s">
        <v>19292</v>
      </c>
    </row>
    <row r="329" spans="1:4" x14ac:dyDescent="0.2">
      <c r="A329" s="123">
        <v>39554</v>
      </c>
      <c r="B329" s="123" t="s">
        <v>19293</v>
      </c>
      <c r="C329" s="123" t="s">
        <v>18851</v>
      </c>
      <c r="D329" s="126" t="s">
        <v>19294</v>
      </c>
    </row>
    <row r="330" spans="1:4" x14ac:dyDescent="0.2">
      <c r="A330" s="123">
        <v>39550</v>
      </c>
      <c r="B330" s="123" t="s">
        <v>19295</v>
      </c>
      <c r="C330" s="123" t="s">
        <v>18851</v>
      </c>
      <c r="D330" s="126" t="s">
        <v>19296</v>
      </c>
    </row>
    <row r="331" spans="1:4" x14ac:dyDescent="0.2">
      <c r="A331" s="123">
        <v>39551</v>
      </c>
      <c r="B331" s="123" t="s">
        <v>19297</v>
      </c>
      <c r="C331" s="123" t="s">
        <v>18851</v>
      </c>
      <c r="D331" s="126" t="s">
        <v>19298</v>
      </c>
    </row>
    <row r="332" spans="1:4" x14ac:dyDescent="0.2">
      <c r="A332" s="123">
        <v>39580</v>
      </c>
      <c r="B332" s="123" t="s">
        <v>19299</v>
      </c>
      <c r="C332" s="123" t="s">
        <v>18851</v>
      </c>
      <c r="D332" s="126" t="s">
        <v>19300</v>
      </c>
    </row>
    <row r="333" spans="1:4" x14ac:dyDescent="0.2">
      <c r="A333" s="123">
        <v>39577</v>
      </c>
      <c r="B333" s="123" t="s">
        <v>19301</v>
      </c>
      <c r="C333" s="123" t="s">
        <v>18851</v>
      </c>
      <c r="D333" s="126" t="s">
        <v>19302</v>
      </c>
    </row>
    <row r="334" spans="1:4" x14ac:dyDescent="0.2">
      <c r="A334" s="123">
        <v>39578</v>
      </c>
      <c r="B334" s="123" t="s">
        <v>19303</v>
      </c>
      <c r="C334" s="123" t="s">
        <v>18851</v>
      </c>
      <c r="D334" s="126" t="s">
        <v>19304</v>
      </c>
    </row>
    <row r="335" spans="1:4" x14ac:dyDescent="0.2">
      <c r="A335" s="123">
        <v>39579</v>
      </c>
      <c r="B335" s="123" t="s">
        <v>19305</v>
      </c>
      <c r="C335" s="123" t="s">
        <v>18851</v>
      </c>
      <c r="D335" s="126" t="s">
        <v>19306</v>
      </c>
    </row>
    <row r="336" spans="1:4" x14ac:dyDescent="0.2">
      <c r="A336" s="123">
        <v>39826</v>
      </c>
      <c r="B336" s="123" t="s">
        <v>19307</v>
      </c>
      <c r="C336" s="123" t="s">
        <v>18851</v>
      </c>
      <c r="D336" s="126" t="s">
        <v>19308</v>
      </c>
    </row>
    <row r="337" spans="1:4" x14ac:dyDescent="0.2">
      <c r="A337" s="123">
        <v>10700</v>
      </c>
      <c r="B337" s="123" t="s">
        <v>19309</v>
      </c>
      <c r="C337" s="123" t="s">
        <v>18851</v>
      </c>
      <c r="D337" s="126" t="s">
        <v>19310</v>
      </c>
    </row>
    <row r="338" spans="1:4" x14ac:dyDescent="0.2">
      <c r="A338" s="123">
        <v>346</v>
      </c>
      <c r="B338" s="123" t="s">
        <v>19311</v>
      </c>
      <c r="C338" s="123" t="s">
        <v>18940</v>
      </c>
      <c r="D338" s="126" t="s">
        <v>5122</v>
      </c>
    </row>
    <row r="339" spans="1:4" x14ac:dyDescent="0.2">
      <c r="A339" s="123">
        <v>3312</v>
      </c>
      <c r="B339" s="123" t="s">
        <v>19312</v>
      </c>
      <c r="C339" s="123" t="s">
        <v>18940</v>
      </c>
      <c r="D339" s="126" t="s">
        <v>8314</v>
      </c>
    </row>
    <row r="340" spans="1:4" x14ac:dyDescent="0.2">
      <c r="A340" s="123">
        <v>339</v>
      </c>
      <c r="B340" s="123" t="s">
        <v>19313</v>
      </c>
      <c r="C340" s="123" t="s">
        <v>18885</v>
      </c>
      <c r="D340" s="126" t="s">
        <v>1377</v>
      </c>
    </row>
    <row r="341" spans="1:4" x14ac:dyDescent="0.2">
      <c r="A341" s="123">
        <v>340</v>
      </c>
      <c r="B341" s="123" t="s">
        <v>19314</v>
      </c>
      <c r="C341" s="123" t="s">
        <v>18885</v>
      </c>
      <c r="D341" s="126" t="s">
        <v>8816</v>
      </c>
    </row>
    <row r="342" spans="1:4" x14ac:dyDescent="0.2">
      <c r="A342" s="123">
        <v>338</v>
      </c>
      <c r="B342" s="123" t="s">
        <v>19315</v>
      </c>
      <c r="C342" s="123" t="s">
        <v>18940</v>
      </c>
      <c r="D342" s="126" t="s">
        <v>8338</v>
      </c>
    </row>
    <row r="343" spans="1:4" x14ac:dyDescent="0.2">
      <c r="A343" s="123">
        <v>334</v>
      </c>
      <c r="B343" s="123" t="s">
        <v>19316</v>
      </c>
      <c r="C343" s="123" t="s">
        <v>18940</v>
      </c>
      <c r="D343" s="126" t="s">
        <v>6520</v>
      </c>
    </row>
    <row r="344" spans="1:4" x14ac:dyDescent="0.2">
      <c r="A344" s="123">
        <v>335</v>
      </c>
      <c r="B344" s="123" t="s">
        <v>19317</v>
      </c>
      <c r="C344" s="123" t="s">
        <v>18940</v>
      </c>
      <c r="D344" s="126" t="s">
        <v>9006</v>
      </c>
    </row>
    <row r="345" spans="1:4" x14ac:dyDescent="0.2">
      <c r="A345" s="123">
        <v>342</v>
      </c>
      <c r="B345" s="123" t="s">
        <v>19318</v>
      </c>
      <c r="C345" s="123" t="s">
        <v>18940</v>
      </c>
      <c r="D345" s="126" t="s">
        <v>8618</v>
      </c>
    </row>
    <row r="346" spans="1:4" x14ac:dyDescent="0.2">
      <c r="A346" s="123">
        <v>333</v>
      </c>
      <c r="B346" s="123" t="s">
        <v>19319</v>
      </c>
      <c r="C346" s="123" t="s">
        <v>18940</v>
      </c>
      <c r="D346" s="126" t="s">
        <v>5668</v>
      </c>
    </row>
    <row r="347" spans="1:4" x14ac:dyDescent="0.2">
      <c r="A347" s="123">
        <v>343</v>
      </c>
      <c r="B347" s="123" t="s">
        <v>19320</v>
      </c>
      <c r="C347" s="123" t="s">
        <v>18885</v>
      </c>
      <c r="D347" s="126" t="s">
        <v>7750</v>
      </c>
    </row>
    <row r="348" spans="1:4" x14ac:dyDescent="0.2">
      <c r="A348" s="123">
        <v>344</v>
      </c>
      <c r="B348" s="123" t="s">
        <v>19321</v>
      </c>
      <c r="C348" s="123" t="s">
        <v>18940</v>
      </c>
      <c r="D348" s="126" t="s">
        <v>7525</v>
      </c>
    </row>
    <row r="349" spans="1:4" x14ac:dyDescent="0.2">
      <c r="A349" s="123">
        <v>341</v>
      </c>
      <c r="B349" s="123" t="s">
        <v>19322</v>
      </c>
      <c r="C349" s="123" t="s">
        <v>18885</v>
      </c>
      <c r="D349" s="126" t="s">
        <v>733</v>
      </c>
    </row>
    <row r="350" spans="1:4" x14ac:dyDescent="0.2">
      <c r="A350" s="123">
        <v>345</v>
      </c>
      <c r="B350" s="123" t="s">
        <v>19322</v>
      </c>
      <c r="C350" s="123" t="s">
        <v>18940</v>
      </c>
      <c r="D350" s="126" t="s">
        <v>19323</v>
      </c>
    </row>
    <row r="351" spans="1:4" x14ac:dyDescent="0.2">
      <c r="A351" s="123">
        <v>11107</v>
      </c>
      <c r="B351" s="123" t="s">
        <v>19324</v>
      </c>
      <c r="C351" s="123" t="s">
        <v>18940</v>
      </c>
      <c r="D351" s="126" t="s">
        <v>14257</v>
      </c>
    </row>
    <row r="352" spans="1:4" x14ac:dyDescent="0.2">
      <c r="A352" s="123">
        <v>3313</v>
      </c>
      <c r="B352" s="123" t="s">
        <v>19325</v>
      </c>
      <c r="C352" s="123" t="s">
        <v>18940</v>
      </c>
      <c r="D352" s="126" t="s">
        <v>8316</v>
      </c>
    </row>
    <row r="353" spans="1:4" x14ac:dyDescent="0.2">
      <c r="A353" s="123">
        <v>34562</v>
      </c>
      <c r="B353" s="123" t="s">
        <v>19326</v>
      </c>
      <c r="C353" s="123" t="s">
        <v>18940</v>
      </c>
      <c r="D353" s="126" t="s">
        <v>19327</v>
      </c>
    </row>
    <row r="354" spans="1:4" x14ac:dyDescent="0.2">
      <c r="A354" s="123">
        <v>337</v>
      </c>
      <c r="B354" s="123" t="s">
        <v>19328</v>
      </c>
      <c r="C354" s="123" t="s">
        <v>18940</v>
      </c>
      <c r="D354" s="126" t="s">
        <v>2728</v>
      </c>
    </row>
    <row r="355" spans="1:4" x14ac:dyDescent="0.2">
      <c r="A355" s="123">
        <v>369</v>
      </c>
      <c r="B355" s="123" t="s">
        <v>19329</v>
      </c>
      <c r="C355" s="123" t="s">
        <v>19097</v>
      </c>
      <c r="D355" s="126" t="s">
        <v>8358</v>
      </c>
    </row>
    <row r="356" spans="1:4" x14ac:dyDescent="0.2">
      <c r="A356" s="123">
        <v>366</v>
      </c>
      <c r="B356" s="123" t="s">
        <v>19330</v>
      </c>
      <c r="C356" s="123" t="s">
        <v>19097</v>
      </c>
      <c r="D356" s="126" t="s">
        <v>15799</v>
      </c>
    </row>
    <row r="357" spans="1:4" x14ac:dyDescent="0.2">
      <c r="A357" s="123">
        <v>367</v>
      </c>
      <c r="B357" s="123" t="s">
        <v>19331</v>
      </c>
      <c r="C357" s="123" t="s">
        <v>19097</v>
      </c>
      <c r="D357" s="126" t="s">
        <v>19332</v>
      </c>
    </row>
    <row r="358" spans="1:4" x14ac:dyDescent="0.2">
      <c r="A358" s="123">
        <v>370</v>
      </c>
      <c r="B358" s="123" t="s">
        <v>19333</v>
      </c>
      <c r="C358" s="123" t="s">
        <v>19097</v>
      </c>
      <c r="D358" s="126" t="s">
        <v>1051</v>
      </c>
    </row>
    <row r="359" spans="1:4" x14ac:dyDescent="0.2">
      <c r="A359" s="123">
        <v>368</v>
      </c>
      <c r="B359" s="123" t="s">
        <v>19334</v>
      </c>
      <c r="C359" s="123" t="s">
        <v>19097</v>
      </c>
      <c r="D359" s="126" t="s">
        <v>8320</v>
      </c>
    </row>
    <row r="360" spans="1:4" x14ac:dyDescent="0.2">
      <c r="A360" s="123">
        <v>11075</v>
      </c>
      <c r="B360" s="123" t="s">
        <v>19335</v>
      </c>
      <c r="C360" s="123" t="s">
        <v>19097</v>
      </c>
      <c r="D360" s="126" t="s">
        <v>19336</v>
      </c>
    </row>
    <row r="361" spans="1:4" x14ac:dyDescent="0.2">
      <c r="A361" s="123">
        <v>11076</v>
      </c>
      <c r="B361" s="123" t="s">
        <v>19337</v>
      </c>
      <c r="C361" s="123" t="s">
        <v>19097</v>
      </c>
      <c r="D361" s="126" t="s">
        <v>9144</v>
      </c>
    </row>
    <row r="362" spans="1:4" x14ac:dyDescent="0.2">
      <c r="A362" s="123">
        <v>1381</v>
      </c>
      <c r="B362" s="123" t="s">
        <v>19338</v>
      </c>
      <c r="C362" s="123" t="s">
        <v>18940</v>
      </c>
      <c r="D362" s="126" t="s">
        <v>7744</v>
      </c>
    </row>
    <row r="363" spans="1:4" x14ac:dyDescent="0.2">
      <c r="A363" s="123">
        <v>34353</v>
      </c>
      <c r="B363" s="123" t="s">
        <v>19339</v>
      </c>
      <c r="C363" s="123" t="s">
        <v>18940</v>
      </c>
      <c r="D363" s="126" t="s">
        <v>1013</v>
      </c>
    </row>
    <row r="364" spans="1:4" x14ac:dyDescent="0.2">
      <c r="A364" s="123">
        <v>37595</v>
      </c>
      <c r="B364" s="123" t="s">
        <v>19340</v>
      </c>
      <c r="C364" s="123" t="s">
        <v>18940</v>
      </c>
      <c r="D364" s="126" t="s">
        <v>6578</v>
      </c>
    </row>
    <row r="365" spans="1:4" x14ac:dyDescent="0.2">
      <c r="A365" s="123">
        <v>37596</v>
      </c>
      <c r="B365" s="123" t="s">
        <v>19341</v>
      </c>
      <c r="C365" s="123" t="s">
        <v>18940</v>
      </c>
      <c r="D365" s="126" t="s">
        <v>1369</v>
      </c>
    </row>
    <row r="366" spans="1:4" x14ac:dyDescent="0.2">
      <c r="A366" s="123">
        <v>371</v>
      </c>
      <c r="B366" s="123" t="s">
        <v>19342</v>
      </c>
      <c r="C366" s="123" t="s">
        <v>18940</v>
      </c>
      <c r="D366" s="126" t="s">
        <v>1695</v>
      </c>
    </row>
    <row r="367" spans="1:4" x14ac:dyDescent="0.2">
      <c r="A367" s="123">
        <v>37553</v>
      </c>
      <c r="B367" s="123" t="s">
        <v>19343</v>
      </c>
      <c r="C367" s="123" t="s">
        <v>18940</v>
      </c>
      <c r="D367" s="126" t="s">
        <v>8293</v>
      </c>
    </row>
    <row r="368" spans="1:4" x14ac:dyDescent="0.2">
      <c r="A368" s="123">
        <v>37552</v>
      </c>
      <c r="B368" s="123" t="s">
        <v>19344</v>
      </c>
      <c r="C368" s="123" t="s">
        <v>18940</v>
      </c>
      <c r="D368" s="126" t="s">
        <v>8399</v>
      </c>
    </row>
    <row r="369" spans="1:4" x14ac:dyDescent="0.2">
      <c r="A369" s="123">
        <v>36880</v>
      </c>
      <c r="B369" s="123" t="s">
        <v>19345</v>
      </c>
      <c r="C369" s="123" t="s">
        <v>18940</v>
      </c>
      <c r="D369" s="126" t="s">
        <v>1197</v>
      </c>
    </row>
    <row r="370" spans="1:4" x14ac:dyDescent="0.2">
      <c r="A370" s="123">
        <v>34355</v>
      </c>
      <c r="B370" s="123" t="s">
        <v>19346</v>
      </c>
      <c r="C370" s="123" t="s">
        <v>18940</v>
      </c>
      <c r="D370" s="126" t="s">
        <v>6888</v>
      </c>
    </row>
    <row r="371" spans="1:4" x14ac:dyDescent="0.2">
      <c r="A371" s="123">
        <v>130</v>
      </c>
      <c r="B371" s="123" t="s">
        <v>19347</v>
      </c>
      <c r="C371" s="123" t="s">
        <v>18940</v>
      </c>
      <c r="D371" s="126" t="s">
        <v>8548</v>
      </c>
    </row>
    <row r="372" spans="1:4" x14ac:dyDescent="0.2">
      <c r="A372" s="123">
        <v>135</v>
      </c>
      <c r="B372" s="123" t="s">
        <v>19348</v>
      </c>
      <c r="C372" s="123" t="s">
        <v>18940</v>
      </c>
      <c r="D372" s="126" t="s">
        <v>4578</v>
      </c>
    </row>
    <row r="373" spans="1:4" x14ac:dyDescent="0.2">
      <c r="A373" s="123">
        <v>36886</v>
      </c>
      <c r="B373" s="123" t="s">
        <v>19349</v>
      </c>
      <c r="C373" s="123" t="s">
        <v>18940</v>
      </c>
      <c r="D373" s="126" t="s">
        <v>792</v>
      </c>
    </row>
    <row r="374" spans="1:4" x14ac:dyDescent="0.2">
      <c r="A374" s="123">
        <v>374</v>
      </c>
      <c r="B374" s="123" t="s">
        <v>19350</v>
      </c>
      <c r="C374" s="123" t="s">
        <v>18940</v>
      </c>
      <c r="D374" s="126" t="s">
        <v>1171</v>
      </c>
    </row>
    <row r="375" spans="1:4" x14ac:dyDescent="0.2">
      <c r="A375" s="123">
        <v>38546</v>
      </c>
      <c r="B375" s="123" t="s">
        <v>19351</v>
      </c>
      <c r="C375" s="123" t="s">
        <v>19097</v>
      </c>
      <c r="D375" s="126" t="s">
        <v>19352</v>
      </c>
    </row>
    <row r="376" spans="1:4" x14ac:dyDescent="0.2">
      <c r="A376" s="123">
        <v>34549</v>
      </c>
      <c r="B376" s="123" t="s">
        <v>19353</v>
      </c>
      <c r="C376" s="123" t="s">
        <v>19097</v>
      </c>
      <c r="D376" s="126" t="s">
        <v>19354</v>
      </c>
    </row>
    <row r="377" spans="1:4" x14ac:dyDescent="0.2">
      <c r="A377" s="123">
        <v>6081</v>
      </c>
      <c r="B377" s="123" t="s">
        <v>19355</v>
      </c>
      <c r="C377" s="123" t="s">
        <v>19097</v>
      </c>
      <c r="D377" s="126" t="s">
        <v>19356</v>
      </c>
    </row>
    <row r="378" spans="1:4" x14ac:dyDescent="0.2">
      <c r="A378" s="123">
        <v>6077</v>
      </c>
      <c r="B378" s="123" t="s">
        <v>19357</v>
      </c>
      <c r="C378" s="123" t="s">
        <v>19097</v>
      </c>
      <c r="D378" s="126" t="s">
        <v>5749</v>
      </c>
    </row>
    <row r="379" spans="1:4" x14ac:dyDescent="0.2">
      <c r="A379" s="123">
        <v>6079</v>
      </c>
      <c r="B379" s="123" t="s">
        <v>19358</v>
      </c>
      <c r="C379" s="123" t="s">
        <v>19097</v>
      </c>
      <c r="D379" s="126" t="s">
        <v>1277</v>
      </c>
    </row>
    <row r="380" spans="1:4" x14ac:dyDescent="0.2">
      <c r="A380" s="123">
        <v>1091</v>
      </c>
      <c r="B380" s="123" t="s">
        <v>19359</v>
      </c>
      <c r="C380" s="123" t="s">
        <v>18851</v>
      </c>
      <c r="D380" s="126" t="s">
        <v>5017</v>
      </c>
    </row>
    <row r="381" spans="1:4" x14ac:dyDescent="0.2">
      <c r="A381" s="123">
        <v>1094</v>
      </c>
      <c r="B381" s="123" t="s">
        <v>19360</v>
      </c>
      <c r="C381" s="123" t="s">
        <v>18851</v>
      </c>
      <c r="D381" s="126" t="s">
        <v>12802</v>
      </c>
    </row>
    <row r="382" spans="1:4" x14ac:dyDescent="0.2">
      <c r="A382" s="123">
        <v>1095</v>
      </c>
      <c r="B382" s="123" t="s">
        <v>19361</v>
      </c>
      <c r="C382" s="123" t="s">
        <v>18851</v>
      </c>
      <c r="D382" s="126" t="s">
        <v>8089</v>
      </c>
    </row>
    <row r="383" spans="1:4" x14ac:dyDescent="0.2">
      <c r="A383" s="123">
        <v>1092</v>
      </c>
      <c r="B383" s="123" t="s">
        <v>19362</v>
      </c>
      <c r="C383" s="123" t="s">
        <v>18851</v>
      </c>
      <c r="D383" s="126" t="s">
        <v>8017</v>
      </c>
    </row>
    <row r="384" spans="1:4" x14ac:dyDescent="0.2">
      <c r="A384" s="123">
        <v>1093</v>
      </c>
      <c r="B384" s="123" t="s">
        <v>19363</v>
      </c>
      <c r="C384" s="123" t="s">
        <v>18851</v>
      </c>
      <c r="D384" s="126" t="s">
        <v>19364</v>
      </c>
    </row>
    <row r="385" spans="1:4" x14ac:dyDescent="0.2">
      <c r="A385" s="123">
        <v>1090</v>
      </c>
      <c r="B385" s="123" t="s">
        <v>19365</v>
      </c>
      <c r="C385" s="123" t="s">
        <v>18851</v>
      </c>
      <c r="D385" s="126" t="s">
        <v>4285</v>
      </c>
    </row>
    <row r="386" spans="1:4" x14ac:dyDescent="0.2">
      <c r="A386" s="123">
        <v>1096</v>
      </c>
      <c r="B386" s="123" t="s">
        <v>19366</v>
      </c>
      <c r="C386" s="123" t="s">
        <v>18851</v>
      </c>
      <c r="D386" s="126" t="s">
        <v>19367</v>
      </c>
    </row>
    <row r="387" spans="1:4" x14ac:dyDescent="0.2">
      <c r="A387" s="123">
        <v>1097</v>
      </c>
      <c r="B387" s="123" t="s">
        <v>19368</v>
      </c>
      <c r="C387" s="123" t="s">
        <v>18851</v>
      </c>
      <c r="D387" s="126" t="s">
        <v>19369</v>
      </c>
    </row>
    <row r="388" spans="1:4" x14ac:dyDescent="0.2">
      <c r="A388" s="123">
        <v>378</v>
      </c>
      <c r="B388" s="123" t="s">
        <v>19370</v>
      </c>
      <c r="C388" s="123" t="s">
        <v>18871</v>
      </c>
      <c r="D388" s="126" t="s">
        <v>8538</v>
      </c>
    </row>
    <row r="389" spans="1:4" x14ac:dyDescent="0.2">
      <c r="A389" s="123">
        <v>40911</v>
      </c>
      <c r="B389" s="123" t="s">
        <v>19371</v>
      </c>
      <c r="C389" s="123" t="s">
        <v>19101</v>
      </c>
      <c r="D389" s="126" t="s">
        <v>19372</v>
      </c>
    </row>
    <row r="390" spans="1:4" x14ac:dyDescent="0.2">
      <c r="A390" s="123">
        <v>33939</v>
      </c>
      <c r="B390" s="123" t="s">
        <v>19373</v>
      </c>
      <c r="C390" s="123" t="s">
        <v>18871</v>
      </c>
      <c r="D390" s="126" t="s">
        <v>8327</v>
      </c>
    </row>
    <row r="391" spans="1:4" x14ac:dyDescent="0.2">
      <c r="A391" s="123">
        <v>40815</v>
      </c>
      <c r="B391" s="123" t="s">
        <v>19374</v>
      </c>
      <c r="C391" s="123" t="s">
        <v>19101</v>
      </c>
      <c r="D391" s="126" t="s">
        <v>8328</v>
      </c>
    </row>
    <row r="392" spans="1:4" x14ac:dyDescent="0.2">
      <c r="A392" s="123">
        <v>34760</v>
      </c>
      <c r="B392" s="123" t="s">
        <v>19375</v>
      </c>
      <c r="C392" s="123" t="s">
        <v>18871</v>
      </c>
      <c r="D392" s="126" t="s">
        <v>8329</v>
      </c>
    </row>
    <row r="393" spans="1:4" x14ac:dyDescent="0.2">
      <c r="A393" s="123">
        <v>40935</v>
      </c>
      <c r="B393" s="123" t="s">
        <v>19376</v>
      </c>
      <c r="C393" s="123" t="s">
        <v>19101</v>
      </c>
      <c r="D393" s="126" t="s">
        <v>8330</v>
      </c>
    </row>
    <row r="394" spans="1:4" x14ac:dyDescent="0.2">
      <c r="A394" s="123">
        <v>33952</v>
      </c>
      <c r="B394" s="123" t="s">
        <v>19377</v>
      </c>
      <c r="C394" s="123" t="s">
        <v>18871</v>
      </c>
      <c r="D394" s="126" t="s">
        <v>8331</v>
      </c>
    </row>
    <row r="395" spans="1:4" x14ac:dyDescent="0.2">
      <c r="A395" s="123">
        <v>40816</v>
      </c>
      <c r="B395" s="123" t="s">
        <v>19378</v>
      </c>
      <c r="C395" s="123" t="s">
        <v>19101</v>
      </c>
      <c r="D395" s="126" t="s">
        <v>8332</v>
      </c>
    </row>
    <row r="396" spans="1:4" x14ac:dyDescent="0.2">
      <c r="A396" s="123">
        <v>33953</v>
      </c>
      <c r="B396" s="123" t="s">
        <v>19379</v>
      </c>
      <c r="C396" s="123" t="s">
        <v>18871</v>
      </c>
      <c r="D396" s="126" t="s">
        <v>8333</v>
      </c>
    </row>
    <row r="397" spans="1:4" x14ac:dyDescent="0.2">
      <c r="A397" s="123">
        <v>40817</v>
      </c>
      <c r="B397" s="123" t="s">
        <v>19380</v>
      </c>
      <c r="C397" s="123" t="s">
        <v>19101</v>
      </c>
      <c r="D397" s="126" t="s">
        <v>8334</v>
      </c>
    </row>
    <row r="398" spans="1:4" x14ac:dyDescent="0.2">
      <c r="A398" s="123">
        <v>13348</v>
      </c>
      <c r="B398" s="123" t="s">
        <v>19381</v>
      </c>
      <c r="C398" s="123" t="s">
        <v>18851</v>
      </c>
      <c r="D398" s="126" t="s">
        <v>1145</v>
      </c>
    </row>
    <row r="399" spans="1:4" x14ac:dyDescent="0.2">
      <c r="A399" s="123">
        <v>39211</v>
      </c>
      <c r="B399" s="123" t="s">
        <v>19382</v>
      </c>
      <c r="C399" s="123" t="s">
        <v>18851</v>
      </c>
      <c r="D399" s="126" t="s">
        <v>7920</v>
      </c>
    </row>
    <row r="400" spans="1:4" x14ac:dyDescent="0.2">
      <c r="A400" s="123">
        <v>39212</v>
      </c>
      <c r="B400" s="123" t="s">
        <v>19383</v>
      </c>
      <c r="C400" s="123" t="s">
        <v>18851</v>
      </c>
      <c r="D400" s="126" t="s">
        <v>8388</v>
      </c>
    </row>
    <row r="401" spans="1:4" x14ac:dyDescent="0.2">
      <c r="A401" s="123">
        <v>39208</v>
      </c>
      <c r="B401" s="123" t="s">
        <v>19384</v>
      </c>
      <c r="C401" s="123" t="s">
        <v>18851</v>
      </c>
      <c r="D401" s="126" t="s">
        <v>8980</v>
      </c>
    </row>
    <row r="402" spans="1:4" x14ac:dyDescent="0.2">
      <c r="A402" s="123">
        <v>39210</v>
      </c>
      <c r="B402" s="123" t="s">
        <v>19385</v>
      </c>
      <c r="C402" s="123" t="s">
        <v>18851</v>
      </c>
      <c r="D402" s="126" t="s">
        <v>1451</v>
      </c>
    </row>
    <row r="403" spans="1:4" x14ac:dyDescent="0.2">
      <c r="A403" s="123">
        <v>39214</v>
      </c>
      <c r="B403" s="123" t="s">
        <v>19386</v>
      </c>
      <c r="C403" s="123" t="s">
        <v>18851</v>
      </c>
      <c r="D403" s="126" t="s">
        <v>268</v>
      </c>
    </row>
    <row r="404" spans="1:4" x14ac:dyDescent="0.2">
      <c r="A404" s="123">
        <v>39213</v>
      </c>
      <c r="B404" s="123" t="s">
        <v>19387</v>
      </c>
      <c r="C404" s="123" t="s">
        <v>18851</v>
      </c>
      <c r="D404" s="126" t="s">
        <v>1219</v>
      </c>
    </row>
    <row r="405" spans="1:4" x14ac:dyDescent="0.2">
      <c r="A405" s="123">
        <v>39209</v>
      </c>
      <c r="B405" s="123" t="s">
        <v>19388</v>
      </c>
      <c r="C405" s="123" t="s">
        <v>18851</v>
      </c>
      <c r="D405" s="126" t="s">
        <v>1171</v>
      </c>
    </row>
    <row r="406" spans="1:4" x14ac:dyDescent="0.2">
      <c r="A406" s="123">
        <v>39207</v>
      </c>
      <c r="B406" s="123" t="s">
        <v>19389</v>
      </c>
      <c r="C406" s="123" t="s">
        <v>18851</v>
      </c>
      <c r="D406" s="126" t="s">
        <v>1451</v>
      </c>
    </row>
    <row r="407" spans="1:4" x14ac:dyDescent="0.2">
      <c r="A407" s="123">
        <v>39215</v>
      </c>
      <c r="B407" s="123" t="s">
        <v>19390</v>
      </c>
      <c r="C407" s="123" t="s">
        <v>18851</v>
      </c>
      <c r="D407" s="126" t="s">
        <v>8769</v>
      </c>
    </row>
    <row r="408" spans="1:4" x14ac:dyDescent="0.2">
      <c r="A408" s="123">
        <v>39216</v>
      </c>
      <c r="B408" s="123" t="s">
        <v>19391</v>
      </c>
      <c r="C408" s="123" t="s">
        <v>18851</v>
      </c>
      <c r="D408" s="126" t="s">
        <v>3091</v>
      </c>
    </row>
    <row r="409" spans="1:4" x14ac:dyDescent="0.2">
      <c r="A409" s="123">
        <v>379</v>
      </c>
      <c r="B409" s="123" t="s">
        <v>19392</v>
      </c>
      <c r="C409" s="123" t="s">
        <v>18851</v>
      </c>
      <c r="D409" s="126" t="s">
        <v>9984</v>
      </c>
    </row>
    <row r="410" spans="1:4" x14ac:dyDescent="0.2">
      <c r="A410" s="123">
        <v>11267</v>
      </c>
      <c r="B410" s="123" t="s">
        <v>19393</v>
      </c>
      <c r="C410" s="123" t="s">
        <v>18851</v>
      </c>
      <c r="D410" s="126" t="s">
        <v>7608</v>
      </c>
    </row>
    <row r="411" spans="1:4" x14ac:dyDescent="0.2">
      <c r="A411" s="123">
        <v>41901</v>
      </c>
      <c r="B411" s="123" t="s">
        <v>19394</v>
      </c>
      <c r="C411" s="123" t="s">
        <v>18940</v>
      </c>
      <c r="D411" s="126" t="s">
        <v>8490</v>
      </c>
    </row>
    <row r="412" spans="1:4" x14ac:dyDescent="0.2">
      <c r="A412" s="123">
        <v>510</v>
      </c>
      <c r="B412" s="123" t="s">
        <v>19395</v>
      </c>
      <c r="C412" s="123" t="s">
        <v>18940</v>
      </c>
      <c r="D412" s="126" t="s">
        <v>8522</v>
      </c>
    </row>
    <row r="413" spans="1:4" x14ac:dyDescent="0.2">
      <c r="A413" s="123">
        <v>516</v>
      </c>
      <c r="B413" s="123" t="s">
        <v>19396</v>
      </c>
      <c r="C413" s="123" t="s">
        <v>18940</v>
      </c>
      <c r="D413" s="126" t="s">
        <v>4764</v>
      </c>
    </row>
    <row r="414" spans="1:4" x14ac:dyDescent="0.2">
      <c r="A414" s="123">
        <v>509</v>
      </c>
      <c r="B414" s="123" t="s">
        <v>19397</v>
      </c>
      <c r="C414" s="123" t="s">
        <v>18940</v>
      </c>
      <c r="D414" s="126" t="s">
        <v>3011</v>
      </c>
    </row>
    <row r="415" spans="1:4" x14ac:dyDescent="0.2">
      <c r="A415" s="123">
        <v>40331</v>
      </c>
      <c r="B415" s="123" t="s">
        <v>19398</v>
      </c>
      <c r="C415" s="123" t="s">
        <v>18871</v>
      </c>
      <c r="D415" s="126" t="s">
        <v>1732</v>
      </c>
    </row>
    <row r="416" spans="1:4" x14ac:dyDescent="0.2">
      <c r="A416" s="123">
        <v>40930</v>
      </c>
      <c r="B416" s="123" t="s">
        <v>19399</v>
      </c>
      <c r="C416" s="123" t="s">
        <v>19101</v>
      </c>
      <c r="D416" s="126" t="s">
        <v>19400</v>
      </c>
    </row>
    <row r="417" spans="1:4" x14ac:dyDescent="0.2">
      <c r="A417" s="123">
        <v>11761</v>
      </c>
      <c r="B417" s="123" t="s">
        <v>19401</v>
      </c>
      <c r="C417" s="123" t="s">
        <v>18851</v>
      </c>
      <c r="D417" s="126" t="s">
        <v>8705</v>
      </c>
    </row>
    <row r="418" spans="1:4" x14ac:dyDescent="0.2">
      <c r="A418" s="123">
        <v>377</v>
      </c>
      <c r="B418" s="123" t="s">
        <v>19402</v>
      </c>
      <c r="C418" s="123" t="s">
        <v>18851</v>
      </c>
      <c r="D418" s="126" t="s">
        <v>3251</v>
      </c>
    </row>
    <row r="419" spans="1:4" x14ac:dyDescent="0.2">
      <c r="A419" s="123">
        <v>7588</v>
      </c>
      <c r="B419" s="123" t="s">
        <v>19403</v>
      </c>
      <c r="C419" s="123" t="s">
        <v>18851</v>
      </c>
      <c r="D419" s="126" t="s">
        <v>12048</v>
      </c>
    </row>
    <row r="420" spans="1:4" x14ac:dyDescent="0.2">
      <c r="A420" s="123">
        <v>34392</v>
      </c>
      <c r="B420" s="123" t="s">
        <v>19404</v>
      </c>
      <c r="C420" s="123" t="s">
        <v>18871</v>
      </c>
      <c r="D420" s="126" t="s">
        <v>8338</v>
      </c>
    </row>
    <row r="421" spans="1:4" x14ac:dyDescent="0.2">
      <c r="A421" s="123">
        <v>40908</v>
      </c>
      <c r="B421" s="123" t="s">
        <v>19405</v>
      </c>
      <c r="C421" s="123" t="s">
        <v>19101</v>
      </c>
      <c r="D421" s="126" t="s">
        <v>8339</v>
      </c>
    </row>
    <row r="422" spans="1:4" x14ac:dyDescent="0.2">
      <c r="A422" s="123">
        <v>34551</v>
      </c>
      <c r="B422" s="123" t="s">
        <v>19406</v>
      </c>
      <c r="C422" s="123" t="s">
        <v>18871</v>
      </c>
      <c r="D422" s="126" t="s">
        <v>4868</v>
      </c>
    </row>
    <row r="423" spans="1:4" x14ac:dyDescent="0.2">
      <c r="A423" s="123">
        <v>41078</v>
      </c>
      <c r="B423" s="123" t="s">
        <v>19407</v>
      </c>
      <c r="C423" s="123" t="s">
        <v>19101</v>
      </c>
      <c r="D423" s="126" t="s">
        <v>19408</v>
      </c>
    </row>
    <row r="424" spans="1:4" x14ac:dyDescent="0.2">
      <c r="A424" s="123">
        <v>246</v>
      </c>
      <c r="B424" s="123" t="s">
        <v>19409</v>
      </c>
      <c r="C424" s="123" t="s">
        <v>18871</v>
      </c>
      <c r="D424" s="126" t="s">
        <v>5685</v>
      </c>
    </row>
    <row r="425" spans="1:4" x14ac:dyDescent="0.2">
      <c r="A425" s="123">
        <v>40927</v>
      </c>
      <c r="B425" s="123" t="s">
        <v>19410</v>
      </c>
      <c r="C425" s="123" t="s">
        <v>19101</v>
      </c>
      <c r="D425" s="126" t="s">
        <v>19411</v>
      </c>
    </row>
    <row r="426" spans="1:4" x14ac:dyDescent="0.2">
      <c r="A426" s="123">
        <v>2350</v>
      </c>
      <c r="B426" s="123" t="s">
        <v>19412</v>
      </c>
      <c r="C426" s="123" t="s">
        <v>18871</v>
      </c>
      <c r="D426" s="126" t="s">
        <v>7425</v>
      </c>
    </row>
    <row r="427" spans="1:4" x14ac:dyDescent="0.2">
      <c r="A427" s="123">
        <v>40812</v>
      </c>
      <c r="B427" s="123" t="s">
        <v>19413</v>
      </c>
      <c r="C427" s="123" t="s">
        <v>19101</v>
      </c>
      <c r="D427" s="126" t="s">
        <v>8340</v>
      </c>
    </row>
    <row r="428" spans="1:4" x14ac:dyDescent="0.2">
      <c r="A428" s="123">
        <v>245</v>
      </c>
      <c r="B428" s="123" t="s">
        <v>19414</v>
      </c>
      <c r="C428" s="123" t="s">
        <v>18871</v>
      </c>
      <c r="D428" s="126" t="s">
        <v>8341</v>
      </c>
    </row>
    <row r="429" spans="1:4" x14ac:dyDescent="0.2">
      <c r="A429" s="123">
        <v>41090</v>
      </c>
      <c r="B429" s="123" t="s">
        <v>19415</v>
      </c>
      <c r="C429" s="123" t="s">
        <v>19101</v>
      </c>
      <c r="D429" s="126" t="s">
        <v>8342</v>
      </c>
    </row>
    <row r="430" spans="1:4" x14ac:dyDescent="0.2">
      <c r="A430" s="123">
        <v>251</v>
      </c>
      <c r="B430" s="123" t="s">
        <v>19416</v>
      </c>
      <c r="C430" s="123" t="s">
        <v>18871</v>
      </c>
      <c r="D430" s="126" t="s">
        <v>9132</v>
      </c>
    </row>
    <row r="431" spans="1:4" x14ac:dyDescent="0.2">
      <c r="A431" s="123">
        <v>40975</v>
      </c>
      <c r="B431" s="123" t="s">
        <v>19417</v>
      </c>
      <c r="C431" s="123" t="s">
        <v>19101</v>
      </c>
      <c r="D431" s="126" t="s">
        <v>19418</v>
      </c>
    </row>
    <row r="432" spans="1:4" x14ac:dyDescent="0.2">
      <c r="A432" s="123">
        <v>6127</v>
      </c>
      <c r="B432" s="123" t="s">
        <v>19419</v>
      </c>
      <c r="C432" s="123" t="s">
        <v>18871</v>
      </c>
      <c r="D432" s="126" t="s">
        <v>627</v>
      </c>
    </row>
    <row r="433" spans="1:4" x14ac:dyDescent="0.2">
      <c r="A433" s="123">
        <v>41072</v>
      </c>
      <c r="B433" s="123" t="s">
        <v>19420</v>
      </c>
      <c r="C433" s="123" t="s">
        <v>19101</v>
      </c>
      <c r="D433" s="126" t="s">
        <v>19421</v>
      </c>
    </row>
    <row r="434" spans="1:4" x14ac:dyDescent="0.2">
      <c r="A434" s="123">
        <v>6121</v>
      </c>
      <c r="B434" s="123" t="s">
        <v>19422</v>
      </c>
      <c r="C434" s="123" t="s">
        <v>18871</v>
      </c>
      <c r="D434" s="126" t="s">
        <v>3606</v>
      </c>
    </row>
    <row r="435" spans="1:4" x14ac:dyDescent="0.2">
      <c r="A435" s="123">
        <v>41071</v>
      </c>
      <c r="B435" s="123" t="s">
        <v>19423</v>
      </c>
      <c r="C435" s="123" t="s">
        <v>19101</v>
      </c>
      <c r="D435" s="126" t="s">
        <v>19424</v>
      </c>
    </row>
    <row r="436" spans="1:4" x14ac:dyDescent="0.2">
      <c r="A436" s="123">
        <v>244</v>
      </c>
      <c r="B436" s="123" t="s">
        <v>19425</v>
      </c>
      <c r="C436" s="123" t="s">
        <v>18871</v>
      </c>
      <c r="D436" s="126" t="s">
        <v>5080</v>
      </c>
    </row>
    <row r="437" spans="1:4" x14ac:dyDescent="0.2">
      <c r="A437" s="123">
        <v>41093</v>
      </c>
      <c r="B437" s="123" t="s">
        <v>19426</v>
      </c>
      <c r="C437" s="123" t="s">
        <v>19101</v>
      </c>
      <c r="D437" s="126" t="s">
        <v>19427</v>
      </c>
    </row>
    <row r="438" spans="1:4" x14ac:dyDescent="0.2">
      <c r="A438" s="123">
        <v>532</v>
      </c>
      <c r="B438" s="123" t="s">
        <v>19428</v>
      </c>
      <c r="C438" s="123" t="s">
        <v>18871</v>
      </c>
      <c r="D438" s="126" t="s">
        <v>8343</v>
      </c>
    </row>
    <row r="439" spans="1:4" x14ac:dyDescent="0.2">
      <c r="A439" s="123">
        <v>40931</v>
      </c>
      <c r="B439" s="123" t="s">
        <v>19429</v>
      </c>
      <c r="C439" s="123" t="s">
        <v>19101</v>
      </c>
      <c r="D439" s="126" t="s">
        <v>8344</v>
      </c>
    </row>
    <row r="440" spans="1:4" x14ac:dyDescent="0.2">
      <c r="A440" s="123">
        <v>36150</v>
      </c>
      <c r="B440" s="123" t="s">
        <v>19430</v>
      </c>
      <c r="C440" s="123" t="s">
        <v>18851</v>
      </c>
      <c r="D440" s="126" t="s">
        <v>9267</v>
      </c>
    </row>
    <row r="441" spans="1:4" x14ac:dyDescent="0.2">
      <c r="A441" s="123">
        <v>41069</v>
      </c>
      <c r="B441" s="123" t="s">
        <v>19431</v>
      </c>
      <c r="C441" s="123" t="s">
        <v>19101</v>
      </c>
      <c r="D441" s="126" t="s">
        <v>19432</v>
      </c>
    </row>
    <row r="442" spans="1:4" x14ac:dyDescent="0.2">
      <c r="A442" s="123">
        <v>4760</v>
      </c>
      <c r="B442" s="123" t="s">
        <v>19433</v>
      </c>
      <c r="C442" s="123" t="s">
        <v>18871</v>
      </c>
      <c r="D442" s="126" t="s">
        <v>8904</v>
      </c>
    </row>
    <row r="443" spans="1:4" x14ac:dyDescent="0.2">
      <c r="A443" s="123">
        <v>10422</v>
      </c>
      <c r="B443" s="123" t="s">
        <v>19434</v>
      </c>
      <c r="C443" s="123" t="s">
        <v>18851</v>
      </c>
      <c r="D443" s="126" t="s">
        <v>19435</v>
      </c>
    </row>
    <row r="444" spans="1:4" x14ac:dyDescent="0.2">
      <c r="A444" s="123">
        <v>10420</v>
      </c>
      <c r="B444" s="123" t="s">
        <v>19436</v>
      </c>
      <c r="C444" s="123" t="s">
        <v>18851</v>
      </c>
      <c r="D444" s="126" t="s">
        <v>3460</v>
      </c>
    </row>
    <row r="445" spans="1:4" x14ac:dyDescent="0.2">
      <c r="A445" s="123">
        <v>10421</v>
      </c>
      <c r="B445" s="123" t="s">
        <v>19437</v>
      </c>
      <c r="C445" s="123" t="s">
        <v>18851</v>
      </c>
      <c r="D445" s="126" t="s">
        <v>16697</v>
      </c>
    </row>
    <row r="446" spans="1:4" x14ac:dyDescent="0.2">
      <c r="A446" s="123">
        <v>36520</v>
      </c>
      <c r="B446" s="123" t="s">
        <v>19438</v>
      </c>
      <c r="C446" s="123" t="s">
        <v>18851</v>
      </c>
      <c r="D446" s="126" t="s">
        <v>19439</v>
      </c>
    </row>
    <row r="447" spans="1:4" x14ac:dyDescent="0.2">
      <c r="A447" s="123">
        <v>11784</v>
      </c>
      <c r="B447" s="123" t="s">
        <v>19440</v>
      </c>
      <c r="C447" s="123" t="s">
        <v>18851</v>
      </c>
      <c r="D447" s="126" t="s">
        <v>19441</v>
      </c>
    </row>
    <row r="448" spans="1:4" x14ac:dyDescent="0.2">
      <c r="A448" s="123">
        <v>10</v>
      </c>
      <c r="B448" s="123" t="s">
        <v>19442</v>
      </c>
      <c r="C448" s="123" t="s">
        <v>18851</v>
      </c>
      <c r="D448" s="126" t="s">
        <v>1094</v>
      </c>
    </row>
    <row r="449" spans="1:4" x14ac:dyDescent="0.2">
      <c r="A449" s="123">
        <v>4815</v>
      </c>
      <c r="B449" s="123" t="s">
        <v>19443</v>
      </c>
      <c r="C449" s="123" t="s">
        <v>18851</v>
      </c>
      <c r="D449" s="126" t="s">
        <v>5067</v>
      </c>
    </row>
    <row r="450" spans="1:4" x14ac:dyDescent="0.2">
      <c r="A450" s="123">
        <v>541</v>
      </c>
      <c r="B450" s="123" t="s">
        <v>19444</v>
      </c>
      <c r="C450" s="123" t="s">
        <v>18851</v>
      </c>
      <c r="D450" s="126" t="s">
        <v>19445</v>
      </c>
    </row>
    <row r="451" spans="1:4" x14ac:dyDescent="0.2">
      <c r="A451" s="123">
        <v>542</v>
      </c>
      <c r="B451" s="123" t="s">
        <v>19446</v>
      </c>
      <c r="C451" s="123" t="s">
        <v>18851</v>
      </c>
      <c r="D451" s="126" t="s">
        <v>19447</v>
      </c>
    </row>
    <row r="452" spans="1:4" x14ac:dyDescent="0.2">
      <c r="A452" s="123">
        <v>540</v>
      </c>
      <c r="B452" s="123" t="s">
        <v>19448</v>
      </c>
      <c r="C452" s="123" t="s">
        <v>18851</v>
      </c>
      <c r="D452" s="126" t="s">
        <v>19449</v>
      </c>
    </row>
    <row r="453" spans="1:4" x14ac:dyDescent="0.2">
      <c r="A453" s="123">
        <v>38364</v>
      </c>
      <c r="B453" s="123" t="s">
        <v>19450</v>
      </c>
      <c r="C453" s="123" t="s">
        <v>18851</v>
      </c>
      <c r="D453" s="126" t="s">
        <v>19451</v>
      </c>
    </row>
    <row r="454" spans="1:4" x14ac:dyDescent="0.2">
      <c r="A454" s="123">
        <v>11692</v>
      </c>
      <c r="B454" s="123" t="s">
        <v>19452</v>
      </c>
      <c r="C454" s="123" t="s">
        <v>18868</v>
      </c>
      <c r="D454" s="126" t="s">
        <v>19453</v>
      </c>
    </row>
    <row r="455" spans="1:4" x14ac:dyDescent="0.2">
      <c r="A455" s="123">
        <v>1746</v>
      </c>
      <c r="B455" s="123" t="s">
        <v>19454</v>
      </c>
      <c r="C455" s="123" t="s">
        <v>18851</v>
      </c>
      <c r="D455" s="126" t="s">
        <v>19455</v>
      </c>
    </row>
    <row r="456" spans="1:4" x14ac:dyDescent="0.2">
      <c r="A456" s="123">
        <v>1748</v>
      </c>
      <c r="B456" s="123" t="s">
        <v>19456</v>
      </c>
      <c r="C456" s="123" t="s">
        <v>18851</v>
      </c>
      <c r="D456" s="126" t="s">
        <v>19457</v>
      </c>
    </row>
    <row r="457" spans="1:4" x14ac:dyDescent="0.2">
      <c r="A457" s="123">
        <v>1749</v>
      </c>
      <c r="B457" s="123" t="s">
        <v>19458</v>
      </c>
      <c r="C457" s="123" t="s">
        <v>18851</v>
      </c>
      <c r="D457" s="126" t="s">
        <v>19459</v>
      </c>
    </row>
    <row r="458" spans="1:4" x14ac:dyDescent="0.2">
      <c r="A458" s="123">
        <v>37412</v>
      </c>
      <c r="B458" s="123" t="s">
        <v>19460</v>
      </c>
      <c r="C458" s="123" t="s">
        <v>18851</v>
      </c>
      <c r="D458" s="126" t="s">
        <v>19461</v>
      </c>
    </row>
    <row r="459" spans="1:4" x14ac:dyDescent="0.2">
      <c r="A459" s="123">
        <v>1745</v>
      </c>
      <c r="B459" s="123" t="s">
        <v>19462</v>
      </c>
      <c r="C459" s="123" t="s">
        <v>18851</v>
      </c>
      <c r="D459" s="126" t="s">
        <v>19463</v>
      </c>
    </row>
    <row r="460" spans="1:4" x14ac:dyDescent="0.2">
      <c r="A460" s="123">
        <v>1750</v>
      </c>
      <c r="B460" s="123" t="s">
        <v>19464</v>
      </c>
      <c r="C460" s="123" t="s">
        <v>18851</v>
      </c>
      <c r="D460" s="126" t="s">
        <v>19465</v>
      </c>
    </row>
    <row r="461" spans="1:4" x14ac:dyDescent="0.2">
      <c r="A461" s="123">
        <v>11687</v>
      </c>
      <c r="B461" s="123" t="s">
        <v>19466</v>
      </c>
      <c r="C461" s="123" t="s">
        <v>18885</v>
      </c>
      <c r="D461" s="126" t="s">
        <v>19467</v>
      </c>
    </row>
    <row r="462" spans="1:4" x14ac:dyDescent="0.2">
      <c r="A462" s="123">
        <v>11689</v>
      </c>
      <c r="B462" s="123" t="s">
        <v>19468</v>
      </c>
      <c r="C462" s="123" t="s">
        <v>18885</v>
      </c>
      <c r="D462" s="126" t="s">
        <v>19469</v>
      </c>
    </row>
    <row r="463" spans="1:4" x14ac:dyDescent="0.2">
      <c r="A463" s="123">
        <v>11693</v>
      </c>
      <c r="B463" s="123" t="s">
        <v>19470</v>
      </c>
      <c r="C463" s="123" t="s">
        <v>18868</v>
      </c>
      <c r="D463" s="126" t="s">
        <v>19471</v>
      </c>
    </row>
    <row r="464" spans="1:4" x14ac:dyDescent="0.2">
      <c r="A464" s="123">
        <v>36215</v>
      </c>
      <c r="B464" s="123" t="s">
        <v>19472</v>
      </c>
      <c r="C464" s="123" t="s">
        <v>18851</v>
      </c>
      <c r="D464" s="126" t="s">
        <v>19473</v>
      </c>
    </row>
    <row r="465" spans="1:4" x14ac:dyDescent="0.2">
      <c r="A465" s="123">
        <v>42439</v>
      </c>
      <c r="B465" s="123" t="s">
        <v>19474</v>
      </c>
      <c r="C465" s="123" t="s">
        <v>18851</v>
      </c>
      <c r="D465" s="126" t="s">
        <v>19475</v>
      </c>
    </row>
    <row r="466" spans="1:4" x14ac:dyDescent="0.2">
      <c r="A466" s="123">
        <v>38381</v>
      </c>
      <c r="B466" s="123" t="s">
        <v>19476</v>
      </c>
      <c r="C466" s="123" t="s">
        <v>18851</v>
      </c>
      <c r="D466" s="126" t="s">
        <v>9792</v>
      </c>
    </row>
    <row r="467" spans="1:4" x14ac:dyDescent="0.2">
      <c r="A467" s="123">
        <v>39621</v>
      </c>
      <c r="B467" s="123" t="s">
        <v>19477</v>
      </c>
      <c r="C467" s="123" t="s">
        <v>19478</v>
      </c>
      <c r="D467" s="126" t="s">
        <v>19479</v>
      </c>
    </row>
    <row r="468" spans="1:4" x14ac:dyDescent="0.2">
      <c r="A468" s="123">
        <v>39624</v>
      </c>
      <c r="B468" s="123" t="s">
        <v>19480</v>
      </c>
      <c r="C468" s="123" t="s">
        <v>19478</v>
      </c>
      <c r="D468" s="126" t="s">
        <v>19481</v>
      </c>
    </row>
    <row r="469" spans="1:4" x14ac:dyDescent="0.2">
      <c r="A469" s="123">
        <v>39615</v>
      </c>
      <c r="B469" s="123" t="s">
        <v>19482</v>
      </c>
      <c r="C469" s="123" t="s">
        <v>18851</v>
      </c>
      <c r="D469" s="126" t="s">
        <v>19483</v>
      </c>
    </row>
    <row r="470" spans="1:4" x14ac:dyDescent="0.2">
      <c r="A470" s="123">
        <v>39620</v>
      </c>
      <c r="B470" s="123" t="s">
        <v>19484</v>
      </c>
      <c r="C470" s="123" t="s">
        <v>18851</v>
      </c>
      <c r="D470" s="126" t="s">
        <v>19485</v>
      </c>
    </row>
    <row r="471" spans="1:4" x14ac:dyDescent="0.2">
      <c r="A471" s="123">
        <v>39623</v>
      </c>
      <c r="B471" s="123" t="s">
        <v>19486</v>
      </c>
      <c r="C471" s="123" t="s">
        <v>18851</v>
      </c>
      <c r="D471" s="126" t="s">
        <v>19487</v>
      </c>
    </row>
    <row r="472" spans="1:4" x14ac:dyDescent="0.2">
      <c r="A472" s="123">
        <v>36207</v>
      </c>
      <c r="B472" s="123" t="s">
        <v>19488</v>
      </c>
      <c r="C472" s="123" t="s">
        <v>18851</v>
      </c>
      <c r="D472" s="126" t="s">
        <v>19489</v>
      </c>
    </row>
    <row r="473" spans="1:4" x14ac:dyDescent="0.2">
      <c r="A473" s="123">
        <v>36209</v>
      </c>
      <c r="B473" s="123" t="s">
        <v>19490</v>
      </c>
      <c r="C473" s="123" t="s">
        <v>18851</v>
      </c>
      <c r="D473" s="126" t="s">
        <v>19491</v>
      </c>
    </row>
    <row r="474" spans="1:4" x14ac:dyDescent="0.2">
      <c r="A474" s="123">
        <v>36210</v>
      </c>
      <c r="B474" s="123" t="s">
        <v>19492</v>
      </c>
      <c r="C474" s="123" t="s">
        <v>18851</v>
      </c>
      <c r="D474" s="126" t="s">
        <v>19493</v>
      </c>
    </row>
    <row r="475" spans="1:4" x14ac:dyDescent="0.2">
      <c r="A475" s="123">
        <v>36204</v>
      </c>
      <c r="B475" s="123" t="s">
        <v>19494</v>
      </c>
      <c r="C475" s="123" t="s">
        <v>18851</v>
      </c>
      <c r="D475" s="126" t="s">
        <v>19495</v>
      </c>
    </row>
    <row r="476" spans="1:4" x14ac:dyDescent="0.2">
      <c r="A476" s="123">
        <v>36205</v>
      </c>
      <c r="B476" s="123" t="s">
        <v>19496</v>
      </c>
      <c r="C476" s="123" t="s">
        <v>18851</v>
      </c>
      <c r="D476" s="126" t="s">
        <v>9202</v>
      </c>
    </row>
    <row r="477" spans="1:4" x14ac:dyDescent="0.2">
      <c r="A477" s="123">
        <v>36081</v>
      </c>
      <c r="B477" s="123" t="s">
        <v>19497</v>
      </c>
      <c r="C477" s="123" t="s">
        <v>18851</v>
      </c>
      <c r="D477" s="126" t="s">
        <v>9062</v>
      </c>
    </row>
    <row r="478" spans="1:4" x14ac:dyDescent="0.2">
      <c r="A478" s="123">
        <v>36206</v>
      </c>
      <c r="B478" s="123" t="s">
        <v>19498</v>
      </c>
      <c r="C478" s="123" t="s">
        <v>18851</v>
      </c>
      <c r="D478" s="126" t="s">
        <v>737</v>
      </c>
    </row>
    <row r="479" spans="1:4" x14ac:dyDescent="0.2">
      <c r="A479" s="123">
        <v>36218</v>
      </c>
      <c r="B479" s="123" t="s">
        <v>19499</v>
      </c>
      <c r="C479" s="123" t="s">
        <v>18851</v>
      </c>
      <c r="D479" s="126" t="s">
        <v>19500</v>
      </c>
    </row>
    <row r="480" spans="1:4" x14ac:dyDescent="0.2">
      <c r="A480" s="123">
        <v>36220</v>
      </c>
      <c r="B480" s="123" t="s">
        <v>19501</v>
      </c>
      <c r="C480" s="123" t="s">
        <v>18851</v>
      </c>
      <c r="D480" s="126" t="s">
        <v>19502</v>
      </c>
    </row>
    <row r="481" spans="1:4" x14ac:dyDescent="0.2">
      <c r="A481" s="123">
        <v>36080</v>
      </c>
      <c r="B481" s="123" t="s">
        <v>19503</v>
      </c>
      <c r="C481" s="123" t="s">
        <v>18851</v>
      </c>
      <c r="D481" s="126" t="s">
        <v>19504</v>
      </c>
    </row>
    <row r="482" spans="1:4" x14ac:dyDescent="0.2">
      <c r="A482" s="123">
        <v>36223</v>
      </c>
      <c r="B482" s="123" t="s">
        <v>19505</v>
      </c>
      <c r="C482" s="123" t="s">
        <v>18851</v>
      </c>
      <c r="D482" s="126" t="s">
        <v>9083</v>
      </c>
    </row>
    <row r="483" spans="1:4" x14ac:dyDescent="0.2">
      <c r="A483" s="123">
        <v>546</v>
      </c>
      <c r="B483" s="123" t="s">
        <v>19506</v>
      </c>
      <c r="C483" s="123" t="s">
        <v>18940</v>
      </c>
      <c r="D483" s="126" t="s">
        <v>4758</v>
      </c>
    </row>
    <row r="484" spans="1:4" x14ac:dyDescent="0.2">
      <c r="A484" s="123">
        <v>557</v>
      </c>
      <c r="B484" s="123" t="s">
        <v>19507</v>
      </c>
      <c r="C484" s="123" t="s">
        <v>18885</v>
      </c>
      <c r="D484" s="126" t="s">
        <v>183</v>
      </c>
    </row>
    <row r="485" spans="1:4" x14ac:dyDescent="0.2">
      <c r="A485" s="123">
        <v>552</v>
      </c>
      <c r="B485" s="123" t="s">
        <v>19508</v>
      </c>
      <c r="C485" s="123" t="s">
        <v>18885</v>
      </c>
      <c r="D485" s="126" t="s">
        <v>4122</v>
      </c>
    </row>
    <row r="486" spans="1:4" x14ac:dyDescent="0.2">
      <c r="A486" s="123">
        <v>555</v>
      </c>
      <c r="B486" s="123" t="s">
        <v>19509</v>
      </c>
      <c r="C486" s="123" t="s">
        <v>18885</v>
      </c>
      <c r="D486" s="126" t="s">
        <v>3541</v>
      </c>
    </row>
    <row r="487" spans="1:4" x14ac:dyDescent="0.2">
      <c r="A487" s="123">
        <v>565</v>
      </c>
      <c r="B487" s="123" t="s">
        <v>19510</v>
      </c>
      <c r="C487" s="123" t="s">
        <v>18885</v>
      </c>
      <c r="D487" s="126" t="s">
        <v>8654</v>
      </c>
    </row>
    <row r="488" spans="1:4" x14ac:dyDescent="0.2">
      <c r="A488" s="123">
        <v>549</v>
      </c>
      <c r="B488" s="123" t="s">
        <v>19511</v>
      </c>
      <c r="C488" s="123" t="s">
        <v>18885</v>
      </c>
      <c r="D488" s="126" t="s">
        <v>16187</v>
      </c>
    </row>
    <row r="489" spans="1:4" x14ac:dyDescent="0.2">
      <c r="A489" s="123">
        <v>559</v>
      </c>
      <c r="B489" s="123" t="s">
        <v>19512</v>
      </c>
      <c r="C489" s="123" t="s">
        <v>18885</v>
      </c>
      <c r="D489" s="126" t="s">
        <v>8809</v>
      </c>
    </row>
    <row r="490" spans="1:4" x14ac:dyDescent="0.2">
      <c r="A490" s="123">
        <v>551</v>
      </c>
      <c r="B490" s="123" t="s">
        <v>19513</v>
      </c>
      <c r="C490" s="123" t="s">
        <v>18885</v>
      </c>
      <c r="D490" s="126" t="s">
        <v>19514</v>
      </c>
    </row>
    <row r="491" spans="1:4" x14ac:dyDescent="0.2">
      <c r="A491" s="123">
        <v>547</v>
      </c>
      <c r="B491" s="123" t="s">
        <v>19515</v>
      </c>
      <c r="C491" s="123" t="s">
        <v>18885</v>
      </c>
      <c r="D491" s="126" t="s">
        <v>5658</v>
      </c>
    </row>
    <row r="492" spans="1:4" x14ac:dyDescent="0.2">
      <c r="A492" s="123">
        <v>560</v>
      </c>
      <c r="B492" s="123" t="s">
        <v>19516</v>
      </c>
      <c r="C492" s="123" t="s">
        <v>18885</v>
      </c>
      <c r="D492" s="126" t="s">
        <v>3137</v>
      </c>
    </row>
    <row r="493" spans="1:4" x14ac:dyDescent="0.2">
      <c r="A493" s="123">
        <v>566</v>
      </c>
      <c r="B493" s="123" t="s">
        <v>19517</v>
      </c>
      <c r="C493" s="123" t="s">
        <v>18885</v>
      </c>
      <c r="D493" s="126" t="s">
        <v>357</v>
      </c>
    </row>
    <row r="494" spans="1:4" x14ac:dyDescent="0.2">
      <c r="A494" s="123">
        <v>563</v>
      </c>
      <c r="B494" s="123" t="s">
        <v>19518</v>
      </c>
      <c r="C494" s="123" t="s">
        <v>18885</v>
      </c>
      <c r="D494" s="126" t="s">
        <v>1893</v>
      </c>
    </row>
    <row r="495" spans="1:4" x14ac:dyDescent="0.2">
      <c r="A495" s="123">
        <v>38127</v>
      </c>
      <c r="B495" s="123" t="s">
        <v>19519</v>
      </c>
      <c r="C495" s="123" t="s">
        <v>18851</v>
      </c>
      <c r="D495" s="126" t="s">
        <v>19520</v>
      </c>
    </row>
    <row r="496" spans="1:4" x14ac:dyDescent="0.2">
      <c r="A496" s="123">
        <v>38060</v>
      </c>
      <c r="B496" s="123" t="s">
        <v>19521</v>
      </c>
      <c r="C496" s="123" t="s">
        <v>18851</v>
      </c>
      <c r="D496" s="126" t="s">
        <v>8355</v>
      </c>
    </row>
    <row r="497" spans="1:4" x14ac:dyDescent="0.2">
      <c r="A497" s="123">
        <v>10956</v>
      </c>
      <c r="B497" s="123" t="s">
        <v>19522</v>
      </c>
      <c r="C497" s="123" t="s">
        <v>18851</v>
      </c>
      <c r="D497" s="126" t="s">
        <v>1920</v>
      </c>
    </row>
    <row r="498" spans="1:4" x14ac:dyDescent="0.2">
      <c r="A498" s="123">
        <v>39380</v>
      </c>
      <c r="B498" s="123" t="s">
        <v>19523</v>
      </c>
      <c r="C498" s="123" t="s">
        <v>18851</v>
      </c>
      <c r="D498" s="126" t="s">
        <v>16510</v>
      </c>
    </row>
    <row r="499" spans="1:4" x14ac:dyDescent="0.2">
      <c r="A499" s="123">
        <v>13374</v>
      </c>
      <c r="B499" s="123" t="s">
        <v>19524</v>
      </c>
      <c r="C499" s="123" t="s">
        <v>18851</v>
      </c>
      <c r="D499" s="126" t="s">
        <v>19525</v>
      </c>
    </row>
    <row r="500" spans="1:4" x14ac:dyDescent="0.2">
      <c r="A500" s="123">
        <v>37597</v>
      </c>
      <c r="B500" s="123" t="s">
        <v>19526</v>
      </c>
      <c r="C500" s="123" t="s">
        <v>18851</v>
      </c>
      <c r="D500" s="126" t="s">
        <v>19527</v>
      </c>
    </row>
    <row r="501" spans="1:4" x14ac:dyDescent="0.2">
      <c r="A501" s="123">
        <v>183</v>
      </c>
      <c r="B501" s="123" t="s">
        <v>19528</v>
      </c>
      <c r="C501" s="123" t="s">
        <v>19529</v>
      </c>
      <c r="D501" s="126" t="s">
        <v>19530</v>
      </c>
    </row>
    <row r="502" spans="1:4" x14ac:dyDescent="0.2">
      <c r="A502" s="123">
        <v>184</v>
      </c>
      <c r="B502" s="123" t="s">
        <v>19531</v>
      </c>
      <c r="C502" s="123" t="s">
        <v>19529</v>
      </c>
      <c r="D502" s="126" t="s">
        <v>13032</v>
      </c>
    </row>
    <row r="503" spans="1:4" x14ac:dyDescent="0.2">
      <c r="A503" s="123">
        <v>195</v>
      </c>
      <c r="B503" s="123" t="s">
        <v>19532</v>
      </c>
      <c r="C503" s="123" t="s">
        <v>19529</v>
      </c>
      <c r="D503" s="126" t="s">
        <v>19533</v>
      </c>
    </row>
    <row r="504" spans="1:4" x14ac:dyDescent="0.2">
      <c r="A504" s="123">
        <v>194</v>
      </c>
      <c r="B504" s="123" t="s">
        <v>19534</v>
      </c>
      <c r="C504" s="123" t="s">
        <v>19529</v>
      </c>
      <c r="D504" s="126" t="s">
        <v>17637</v>
      </c>
    </row>
    <row r="505" spans="1:4" x14ac:dyDescent="0.2">
      <c r="A505" s="123">
        <v>20001</v>
      </c>
      <c r="B505" s="123" t="s">
        <v>19535</v>
      </c>
      <c r="C505" s="123" t="s">
        <v>19529</v>
      </c>
      <c r="D505" s="126" t="s">
        <v>7473</v>
      </c>
    </row>
    <row r="506" spans="1:4" x14ac:dyDescent="0.2">
      <c r="A506" s="123">
        <v>181</v>
      </c>
      <c r="B506" s="123" t="s">
        <v>19536</v>
      </c>
      <c r="C506" s="123" t="s">
        <v>19529</v>
      </c>
      <c r="D506" s="126" t="s">
        <v>14998</v>
      </c>
    </row>
    <row r="507" spans="1:4" x14ac:dyDescent="0.2">
      <c r="A507" s="123">
        <v>39837</v>
      </c>
      <c r="B507" s="123" t="s">
        <v>19537</v>
      </c>
      <c r="C507" s="123" t="s">
        <v>19529</v>
      </c>
      <c r="D507" s="126" t="s">
        <v>19538</v>
      </c>
    </row>
    <row r="508" spans="1:4" x14ac:dyDescent="0.2">
      <c r="A508" s="123">
        <v>10535</v>
      </c>
      <c r="B508" s="123" t="s">
        <v>19539</v>
      </c>
      <c r="C508" s="123" t="s">
        <v>18851</v>
      </c>
      <c r="D508" s="126" t="s">
        <v>19540</v>
      </c>
    </row>
    <row r="509" spans="1:4" x14ac:dyDescent="0.2">
      <c r="A509" s="123">
        <v>10537</v>
      </c>
      <c r="B509" s="123" t="s">
        <v>19541</v>
      </c>
      <c r="C509" s="123" t="s">
        <v>18851</v>
      </c>
      <c r="D509" s="126" t="s">
        <v>19542</v>
      </c>
    </row>
    <row r="510" spans="1:4" x14ac:dyDescent="0.2">
      <c r="A510" s="123">
        <v>13891</v>
      </c>
      <c r="B510" s="123" t="s">
        <v>19543</v>
      </c>
      <c r="C510" s="123" t="s">
        <v>18851</v>
      </c>
      <c r="D510" s="126" t="s">
        <v>19544</v>
      </c>
    </row>
    <row r="511" spans="1:4" x14ac:dyDescent="0.2">
      <c r="A511" s="123">
        <v>25975</v>
      </c>
      <c r="B511" s="123" t="s">
        <v>19545</v>
      </c>
      <c r="C511" s="123" t="s">
        <v>18851</v>
      </c>
      <c r="D511" s="126" t="s">
        <v>19546</v>
      </c>
    </row>
    <row r="512" spans="1:4" x14ac:dyDescent="0.2">
      <c r="A512" s="123">
        <v>36396</v>
      </c>
      <c r="B512" s="123" t="s">
        <v>19547</v>
      </c>
      <c r="C512" s="123" t="s">
        <v>18851</v>
      </c>
      <c r="D512" s="126" t="s">
        <v>19548</v>
      </c>
    </row>
    <row r="513" spans="1:4" x14ac:dyDescent="0.2">
      <c r="A513" s="123">
        <v>36397</v>
      </c>
      <c r="B513" s="123" t="s">
        <v>19549</v>
      </c>
      <c r="C513" s="123" t="s">
        <v>18851</v>
      </c>
      <c r="D513" s="126" t="s">
        <v>19550</v>
      </c>
    </row>
    <row r="514" spans="1:4" x14ac:dyDescent="0.2">
      <c r="A514" s="123">
        <v>36398</v>
      </c>
      <c r="B514" s="123" t="s">
        <v>19551</v>
      </c>
      <c r="C514" s="123" t="s">
        <v>18851</v>
      </c>
      <c r="D514" s="126" t="s">
        <v>19552</v>
      </c>
    </row>
    <row r="515" spans="1:4" x14ac:dyDescent="0.2">
      <c r="A515" s="123">
        <v>647</v>
      </c>
      <c r="B515" s="123" t="s">
        <v>19553</v>
      </c>
      <c r="C515" s="123" t="s">
        <v>18871</v>
      </c>
      <c r="D515" s="126" t="s">
        <v>8442</v>
      </c>
    </row>
    <row r="516" spans="1:4" x14ac:dyDescent="0.2">
      <c r="A516" s="123">
        <v>40920</v>
      </c>
      <c r="B516" s="123" t="s">
        <v>19554</v>
      </c>
      <c r="C516" s="123" t="s">
        <v>19101</v>
      </c>
      <c r="D516" s="126" t="s">
        <v>19555</v>
      </c>
    </row>
    <row r="517" spans="1:4" x14ac:dyDescent="0.2">
      <c r="A517" s="123">
        <v>7266</v>
      </c>
      <c r="B517" s="123" t="s">
        <v>19556</v>
      </c>
      <c r="C517" s="123" t="s">
        <v>19557</v>
      </c>
      <c r="D517" s="126" t="s">
        <v>8360</v>
      </c>
    </row>
    <row r="518" spans="1:4" x14ac:dyDescent="0.2">
      <c r="A518" s="123">
        <v>7270</v>
      </c>
      <c r="B518" s="123" t="s">
        <v>19558</v>
      </c>
      <c r="C518" s="123" t="s">
        <v>18851</v>
      </c>
      <c r="D518" s="126" t="s">
        <v>1199</v>
      </c>
    </row>
    <row r="519" spans="1:4" x14ac:dyDescent="0.2">
      <c r="A519" s="123">
        <v>7269</v>
      </c>
      <c r="B519" s="123" t="s">
        <v>19559</v>
      </c>
      <c r="C519" s="123" t="s">
        <v>18851</v>
      </c>
      <c r="D519" s="126" t="s">
        <v>1101</v>
      </c>
    </row>
    <row r="520" spans="1:4" x14ac:dyDescent="0.2">
      <c r="A520" s="123">
        <v>7271</v>
      </c>
      <c r="B520" s="123" t="s">
        <v>19560</v>
      </c>
      <c r="C520" s="123" t="s">
        <v>18851</v>
      </c>
      <c r="D520" s="126" t="s">
        <v>908</v>
      </c>
    </row>
    <row r="521" spans="1:4" x14ac:dyDescent="0.2">
      <c r="A521" s="123">
        <v>7268</v>
      </c>
      <c r="B521" s="123" t="s">
        <v>19561</v>
      </c>
      <c r="C521" s="123" t="s">
        <v>18851</v>
      </c>
      <c r="D521" s="126" t="s">
        <v>1377</v>
      </c>
    </row>
    <row r="522" spans="1:4" x14ac:dyDescent="0.2">
      <c r="A522" s="123">
        <v>7267</v>
      </c>
      <c r="B522" s="123" t="s">
        <v>19562</v>
      </c>
      <c r="C522" s="123" t="s">
        <v>18851</v>
      </c>
      <c r="D522" s="126" t="s">
        <v>1725</v>
      </c>
    </row>
    <row r="523" spans="1:4" x14ac:dyDescent="0.2">
      <c r="A523" s="123">
        <v>38783</v>
      </c>
      <c r="B523" s="123" t="s">
        <v>19563</v>
      </c>
      <c r="C523" s="123" t="s">
        <v>18851</v>
      </c>
      <c r="D523" s="126" t="s">
        <v>1357</v>
      </c>
    </row>
    <row r="524" spans="1:4" x14ac:dyDescent="0.2">
      <c r="A524" s="123">
        <v>37593</v>
      </c>
      <c r="B524" s="123" t="s">
        <v>19564</v>
      </c>
      <c r="C524" s="123" t="s">
        <v>18851</v>
      </c>
      <c r="D524" s="126" t="s">
        <v>1099</v>
      </c>
    </row>
    <row r="525" spans="1:4" x14ac:dyDescent="0.2">
      <c r="A525" s="123">
        <v>37594</v>
      </c>
      <c r="B525" s="123" t="s">
        <v>19565</v>
      </c>
      <c r="C525" s="123" t="s">
        <v>18851</v>
      </c>
      <c r="D525" s="126" t="s">
        <v>7901</v>
      </c>
    </row>
    <row r="526" spans="1:4" x14ac:dyDescent="0.2">
      <c r="A526" s="123">
        <v>37592</v>
      </c>
      <c r="B526" s="123" t="s">
        <v>19566</v>
      </c>
      <c r="C526" s="123" t="s">
        <v>18851</v>
      </c>
      <c r="D526" s="126" t="s">
        <v>8361</v>
      </c>
    </row>
    <row r="527" spans="1:4" x14ac:dyDescent="0.2">
      <c r="A527" s="123">
        <v>34556</v>
      </c>
      <c r="B527" s="123" t="s">
        <v>19567</v>
      </c>
      <c r="C527" s="123" t="s">
        <v>18851</v>
      </c>
      <c r="D527" s="126" t="s">
        <v>3553</v>
      </c>
    </row>
    <row r="528" spans="1:4" x14ac:dyDescent="0.2">
      <c r="A528" s="123">
        <v>37873</v>
      </c>
      <c r="B528" s="123" t="s">
        <v>19568</v>
      </c>
      <c r="C528" s="123" t="s">
        <v>18851</v>
      </c>
      <c r="D528" s="126" t="s">
        <v>6988</v>
      </c>
    </row>
    <row r="529" spans="1:4" x14ac:dyDescent="0.2">
      <c r="A529" s="123">
        <v>34564</v>
      </c>
      <c r="B529" s="123" t="s">
        <v>19569</v>
      </c>
      <c r="C529" s="123" t="s">
        <v>18851</v>
      </c>
      <c r="D529" s="126" t="s">
        <v>9766</v>
      </c>
    </row>
    <row r="530" spans="1:4" x14ac:dyDescent="0.2">
      <c r="A530" s="123">
        <v>34565</v>
      </c>
      <c r="B530" s="123" t="s">
        <v>19570</v>
      </c>
      <c r="C530" s="123" t="s">
        <v>18851</v>
      </c>
      <c r="D530" s="126" t="s">
        <v>8464</v>
      </c>
    </row>
    <row r="531" spans="1:4" x14ac:dyDescent="0.2">
      <c r="A531" s="123">
        <v>38590</v>
      </c>
      <c r="B531" s="123" t="s">
        <v>19571</v>
      </c>
      <c r="C531" s="123" t="s">
        <v>18851</v>
      </c>
      <c r="D531" s="126" t="s">
        <v>7938</v>
      </c>
    </row>
    <row r="532" spans="1:4" x14ac:dyDescent="0.2">
      <c r="A532" s="123">
        <v>34566</v>
      </c>
      <c r="B532" s="123" t="s">
        <v>19572</v>
      </c>
      <c r="C532" s="123" t="s">
        <v>18851</v>
      </c>
      <c r="D532" s="126" t="s">
        <v>1219</v>
      </c>
    </row>
    <row r="533" spans="1:4" x14ac:dyDescent="0.2">
      <c r="A533" s="123">
        <v>34567</v>
      </c>
      <c r="B533" s="123" t="s">
        <v>19573</v>
      </c>
      <c r="C533" s="123" t="s">
        <v>18851</v>
      </c>
      <c r="D533" s="126" t="s">
        <v>1407</v>
      </c>
    </row>
    <row r="534" spans="1:4" x14ac:dyDescent="0.2">
      <c r="A534" s="123">
        <v>38591</v>
      </c>
      <c r="B534" s="123" t="s">
        <v>19574</v>
      </c>
      <c r="C534" s="123" t="s">
        <v>18851</v>
      </c>
      <c r="D534" s="126" t="s">
        <v>6252</v>
      </c>
    </row>
    <row r="535" spans="1:4" x14ac:dyDescent="0.2">
      <c r="A535" s="123">
        <v>34568</v>
      </c>
      <c r="B535" s="123" t="s">
        <v>19575</v>
      </c>
      <c r="C535" s="123" t="s">
        <v>18851</v>
      </c>
      <c r="D535" s="126" t="s">
        <v>8847</v>
      </c>
    </row>
    <row r="536" spans="1:4" x14ac:dyDescent="0.2">
      <c r="A536" s="123">
        <v>34569</v>
      </c>
      <c r="B536" s="123" t="s">
        <v>19576</v>
      </c>
      <c r="C536" s="123" t="s">
        <v>18851</v>
      </c>
      <c r="D536" s="126" t="s">
        <v>1470</v>
      </c>
    </row>
    <row r="537" spans="1:4" x14ac:dyDescent="0.2">
      <c r="A537" s="123">
        <v>34570</v>
      </c>
      <c r="B537" s="123" t="s">
        <v>19577</v>
      </c>
      <c r="C537" s="123" t="s">
        <v>18851</v>
      </c>
      <c r="D537" s="126" t="s">
        <v>8473</v>
      </c>
    </row>
    <row r="538" spans="1:4" x14ac:dyDescent="0.2">
      <c r="A538" s="123">
        <v>25070</v>
      </c>
      <c r="B538" s="123" t="s">
        <v>19578</v>
      </c>
      <c r="C538" s="123" t="s">
        <v>18851</v>
      </c>
      <c r="D538" s="126" t="s">
        <v>1632</v>
      </c>
    </row>
    <row r="539" spans="1:4" x14ac:dyDescent="0.2">
      <c r="A539" s="123">
        <v>34571</v>
      </c>
      <c r="B539" s="123" t="s">
        <v>19579</v>
      </c>
      <c r="C539" s="123" t="s">
        <v>18851</v>
      </c>
      <c r="D539" s="126" t="s">
        <v>1787</v>
      </c>
    </row>
    <row r="540" spans="1:4" x14ac:dyDescent="0.2">
      <c r="A540" s="123">
        <v>34573</v>
      </c>
      <c r="B540" s="123" t="s">
        <v>19580</v>
      </c>
      <c r="C540" s="123" t="s">
        <v>18851</v>
      </c>
      <c r="D540" s="126" t="s">
        <v>1108</v>
      </c>
    </row>
    <row r="541" spans="1:4" x14ac:dyDescent="0.2">
      <c r="A541" s="123">
        <v>37107</v>
      </c>
      <c r="B541" s="123" t="s">
        <v>19581</v>
      </c>
      <c r="C541" s="123" t="s">
        <v>18851</v>
      </c>
      <c r="D541" s="126" t="s">
        <v>1175</v>
      </c>
    </row>
    <row r="542" spans="1:4" x14ac:dyDescent="0.2">
      <c r="A542" s="123">
        <v>34576</v>
      </c>
      <c r="B542" s="123" t="s">
        <v>19582</v>
      </c>
      <c r="C542" s="123" t="s">
        <v>18851</v>
      </c>
      <c r="D542" s="126" t="s">
        <v>1375</v>
      </c>
    </row>
    <row r="543" spans="1:4" x14ac:dyDescent="0.2">
      <c r="A543" s="123">
        <v>34577</v>
      </c>
      <c r="B543" s="123" t="s">
        <v>19583</v>
      </c>
      <c r="C543" s="123" t="s">
        <v>18851</v>
      </c>
      <c r="D543" s="126" t="s">
        <v>1175</v>
      </c>
    </row>
    <row r="544" spans="1:4" x14ac:dyDescent="0.2">
      <c r="A544" s="123">
        <v>34578</v>
      </c>
      <c r="B544" s="123" t="s">
        <v>19584</v>
      </c>
      <c r="C544" s="123" t="s">
        <v>18851</v>
      </c>
      <c r="D544" s="126" t="s">
        <v>611</v>
      </c>
    </row>
    <row r="545" spans="1:4" x14ac:dyDescent="0.2">
      <c r="A545" s="123">
        <v>34579</v>
      </c>
      <c r="B545" s="123" t="s">
        <v>19585</v>
      </c>
      <c r="C545" s="123" t="s">
        <v>18851</v>
      </c>
      <c r="D545" s="126" t="s">
        <v>8405</v>
      </c>
    </row>
    <row r="546" spans="1:4" x14ac:dyDescent="0.2">
      <c r="A546" s="123">
        <v>25067</v>
      </c>
      <c r="B546" s="123" t="s">
        <v>19586</v>
      </c>
      <c r="C546" s="123" t="s">
        <v>18851</v>
      </c>
      <c r="D546" s="126" t="s">
        <v>9766</v>
      </c>
    </row>
    <row r="547" spans="1:4" x14ac:dyDescent="0.2">
      <c r="A547" s="123">
        <v>34580</v>
      </c>
      <c r="B547" s="123" t="s">
        <v>19587</v>
      </c>
      <c r="C547" s="123" t="s">
        <v>18851</v>
      </c>
      <c r="D547" s="126" t="s">
        <v>1638</v>
      </c>
    </row>
    <row r="548" spans="1:4" x14ac:dyDescent="0.2">
      <c r="A548" s="123">
        <v>25071</v>
      </c>
      <c r="B548" s="123" t="s">
        <v>19588</v>
      </c>
      <c r="C548" s="123" t="s">
        <v>18851</v>
      </c>
      <c r="D548" s="126" t="s">
        <v>623</v>
      </c>
    </row>
    <row r="549" spans="1:4" x14ac:dyDescent="0.2">
      <c r="A549" s="123">
        <v>38395</v>
      </c>
      <c r="B549" s="123" t="s">
        <v>19589</v>
      </c>
      <c r="C549" s="123" t="s">
        <v>18851</v>
      </c>
      <c r="D549" s="126" t="s">
        <v>7350</v>
      </c>
    </row>
    <row r="550" spans="1:4" x14ac:dyDescent="0.2">
      <c r="A550" s="123">
        <v>34583</v>
      </c>
      <c r="B550" s="123" t="s">
        <v>19590</v>
      </c>
      <c r="C550" s="123" t="s">
        <v>18868</v>
      </c>
      <c r="D550" s="126" t="s">
        <v>19591</v>
      </c>
    </row>
    <row r="551" spans="1:4" x14ac:dyDescent="0.2">
      <c r="A551" s="123">
        <v>34584</v>
      </c>
      <c r="B551" s="123" t="s">
        <v>19592</v>
      </c>
      <c r="C551" s="123" t="s">
        <v>18868</v>
      </c>
      <c r="D551" s="126" t="s">
        <v>19593</v>
      </c>
    </row>
    <row r="552" spans="1:4" x14ac:dyDescent="0.2">
      <c r="A552" s="123">
        <v>709</v>
      </c>
      <c r="B552" s="123" t="s">
        <v>19594</v>
      </c>
      <c r="C552" s="123" t="s">
        <v>18868</v>
      </c>
      <c r="D552" s="126" t="s">
        <v>19595</v>
      </c>
    </row>
    <row r="553" spans="1:4" x14ac:dyDescent="0.2">
      <c r="A553" s="123">
        <v>716</v>
      </c>
      <c r="B553" s="123" t="s">
        <v>19596</v>
      </c>
      <c r="C553" s="123" t="s">
        <v>18851</v>
      </c>
      <c r="D553" s="126" t="s">
        <v>8369</v>
      </c>
    </row>
    <row r="554" spans="1:4" x14ac:dyDescent="0.2">
      <c r="A554" s="123">
        <v>715</v>
      </c>
      <c r="B554" s="123" t="s">
        <v>19597</v>
      </c>
      <c r="C554" s="123" t="s">
        <v>18851</v>
      </c>
      <c r="D554" s="126" t="s">
        <v>4770</v>
      </c>
    </row>
    <row r="555" spans="1:4" x14ac:dyDescent="0.2">
      <c r="A555" s="123">
        <v>718</v>
      </c>
      <c r="B555" s="123" t="s">
        <v>19598</v>
      </c>
      <c r="C555" s="123" t="s">
        <v>18851</v>
      </c>
      <c r="D555" s="126" t="s">
        <v>6544</v>
      </c>
    </row>
    <row r="556" spans="1:4" x14ac:dyDescent="0.2">
      <c r="A556" s="123">
        <v>11981</v>
      </c>
      <c r="B556" s="123" t="s">
        <v>19599</v>
      </c>
      <c r="C556" s="123" t="s">
        <v>18851</v>
      </c>
      <c r="D556" s="126" t="s">
        <v>8370</v>
      </c>
    </row>
    <row r="557" spans="1:4" x14ac:dyDescent="0.2">
      <c r="A557" s="123">
        <v>10610</v>
      </c>
      <c r="B557" s="123" t="s">
        <v>19600</v>
      </c>
      <c r="C557" s="123" t="s">
        <v>18851</v>
      </c>
      <c r="D557" s="126" t="s">
        <v>8371</v>
      </c>
    </row>
    <row r="558" spans="1:4" x14ac:dyDescent="0.2">
      <c r="A558" s="123">
        <v>34585</v>
      </c>
      <c r="B558" s="123" t="s">
        <v>19601</v>
      </c>
      <c r="C558" s="123" t="s">
        <v>18851</v>
      </c>
      <c r="D558" s="126" t="s">
        <v>8372</v>
      </c>
    </row>
    <row r="559" spans="1:4" x14ac:dyDescent="0.2">
      <c r="A559" s="123">
        <v>34586</v>
      </c>
      <c r="B559" s="123" t="s">
        <v>19602</v>
      </c>
      <c r="C559" s="123" t="s">
        <v>18851</v>
      </c>
      <c r="D559" s="126" t="s">
        <v>7856</v>
      </c>
    </row>
    <row r="560" spans="1:4" x14ac:dyDescent="0.2">
      <c r="A560" s="123">
        <v>38603</v>
      </c>
      <c r="B560" s="123" t="s">
        <v>19603</v>
      </c>
      <c r="C560" s="123" t="s">
        <v>18851</v>
      </c>
      <c r="D560" s="126" t="s">
        <v>761</v>
      </c>
    </row>
    <row r="561" spans="1:4" x14ac:dyDescent="0.2">
      <c r="A561" s="123">
        <v>34588</v>
      </c>
      <c r="B561" s="123" t="s">
        <v>19604</v>
      </c>
      <c r="C561" s="123" t="s">
        <v>18851</v>
      </c>
      <c r="D561" s="126" t="s">
        <v>8363</v>
      </c>
    </row>
    <row r="562" spans="1:4" x14ac:dyDescent="0.2">
      <c r="A562" s="123">
        <v>34590</v>
      </c>
      <c r="B562" s="123" t="s">
        <v>19605</v>
      </c>
      <c r="C562" s="123" t="s">
        <v>18851</v>
      </c>
      <c r="D562" s="126" t="s">
        <v>8373</v>
      </c>
    </row>
    <row r="563" spans="1:4" x14ac:dyDescent="0.2">
      <c r="A563" s="123">
        <v>34591</v>
      </c>
      <c r="B563" s="123" t="s">
        <v>19606</v>
      </c>
      <c r="C563" s="123" t="s">
        <v>18851</v>
      </c>
      <c r="D563" s="126" t="s">
        <v>6368</v>
      </c>
    </row>
    <row r="564" spans="1:4" x14ac:dyDescent="0.2">
      <c r="A564" s="123">
        <v>37103</v>
      </c>
      <c r="B564" s="123" t="s">
        <v>19607</v>
      </c>
      <c r="C564" s="123" t="s">
        <v>18851</v>
      </c>
      <c r="D564" s="126" t="s">
        <v>346</v>
      </c>
    </row>
    <row r="565" spans="1:4" x14ac:dyDescent="0.2">
      <c r="A565" s="123">
        <v>34555</v>
      </c>
      <c r="B565" s="123" t="s">
        <v>19608</v>
      </c>
      <c r="C565" s="123" t="s">
        <v>18851</v>
      </c>
      <c r="D565" s="126" t="s">
        <v>3280</v>
      </c>
    </row>
    <row r="566" spans="1:4" x14ac:dyDescent="0.2">
      <c r="A566" s="123">
        <v>34599</v>
      </c>
      <c r="B566" s="123" t="s">
        <v>19609</v>
      </c>
      <c r="C566" s="123" t="s">
        <v>18851</v>
      </c>
      <c r="D566" s="126" t="s">
        <v>8439</v>
      </c>
    </row>
    <row r="567" spans="1:4" x14ac:dyDescent="0.2">
      <c r="A567" s="123">
        <v>674</v>
      </c>
      <c r="B567" s="123" t="s">
        <v>19610</v>
      </c>
      <c r="C567" s="123" t="s">
        <v>18868</v>
      </c>
      <c r="D567" s="126" t="s">
        <v>8907</v>
      </c>
    </row>
    <row r="568" spans="1:4" x14ac:dyDescent="0.2">
      <c r="A568" s="123">
        <v>34600</v>
      </c>
      <c r="B568" s="123" t="s">
        <v>19611</v>
      </c>
      <c r="C568" s="123" t="s">
        <v>18868</v>
      </c>
      <c r="D568" s="126" t="s">
        <v>19612</v>
      </c>
    </row>
    <row r="569" spans="1:4" x14ac:dyDescent="0.2">
      <c r="A569" s="123">
        <v>652</v>
      </c>
      <c r="B569" s="123" t="s">
        <v>19613</v>
      </c>
      <c r="C569" s="123" t="s">
        <v>18868</v>
      </c>
      <c r="D569" s="126" t="s">
        <v>19614</v>
      </c>
    </row>
    <row r="570" spans="1:4" x14ac:dyDescent="0.2">
      <c r="A570" s="123">
        <v>34592</v>
      </c>
      <c r="B570" s="123" t="s">
        <v>19615</v>
      </c>
      <c r="C570" s="123" t="s">
        <v>18851</v>
      </c>
      <c r="D570" s="126" t="s">
        <v>7957</v>
      </c>
    </row>
    <row r="571" spans="1:4" x14ac:dyDescent="0.2">
      <c r="A571" s="123">
        <v>651</v>
      </c>
      <c r="B571" s="123" t="s">
        <v>19616</v>
      </c>
      <c r="C571" s="123" t="s">
        <v>18851</v>
      </c>
      <c r="D571" s="126" t="s">
        <v>8363</v>
      </c>
    </row>
    <row r="572" spans="1:4" x14ac:dyDescent="0.2">
      <c r="A572" s="123">
        <v>654</v>
      </c>
      <c r="B572" s="123" t="s">
        <v>19617</v>
      </c>
      <c r="C572" s="123" t="s">
        <v>18851</v>
      </c>
      <c r="D572" s="126" t="s">
        <v>7012</v>
      </c>
    </row>
    <row r="573" spans="1:4" x14ac:dyDescent="0.2">
      <c r="A573" s="123">
        <v>650</v>
      </c>
      <c r="B573" s="123" t="s">
        <v>19618</v>
      </c>
      <c r="C573" s="123" t="s">
        <v>18851</v>
      </c>
      <c r="D573" s="126" t="s">
        <v>8304</v>
      </c>
    </row>
    <row r="574" spans="1:4" x14ac:dyDescent="0.2">
      <c r="A574" s="123">
        <v>40517</v>
      </c>
      <c r="B574" s="123" t="s">
        <v>19619</v>
      </c>
      <c r="C574" s="123" t="s">
        <v>18868</v>
      </c>
      <c r="D574" s="126" t="s">
        <v>10115</v>
      </c>
    </row>
    <row r="575" spans="1:4" x14ac:dyDescent="0.2">
      <c r="A575" s="123">
        <v>40520</v>
      </c>
      <c r="B575" s="123" t="s">
        <v>19620</v>
      </c>
      <c r="C575" s="123" t="s">
        <v>18868</v>
      </c>
      <c r="D575" s="126" t="s">
        <v>1060</v>
      </c>
    </row>
    <row r="576" spans="1:4" x14ac:dyDescent="0.2">
      <c r="A576" s="123">
        <v>40515</v>
      </c>
      <c r="B576" s="123" t="s">
        <v>19621</v>
      </c>
      <c r="C576" s="123" t="s">
        <v>18868</v>
      </c>
      <c r="D576" s="126" t="s">
        <v>19622</v>
      </c>
    </row>
    <row r="577" spans="1:4" x14ac:dyDescent="0.2">
      <c r="A577" s="123">
        <v>40516</v>
      </c>
      <c r="B577" s="123" t="s">
        <v>19623</v>
      </c>
      <c r="C577" s="123" t="s">
        <v>18868</v>
      </c>
      <c r="D577" s="126" t="s">
        <v>13804</v>
      </c>
    </row>
    <row r="578" spans="1:4" x14ac:dyDescent="0.2">
      <c r="A578" s="123">
        <v>40529</v>
      </c>
      <c r="B578" s="123" t="s">
        <v>19624</v>
      </c>
      <c r="C578" s="123" t="s">
        <v>18868</v>
      </c>
      <c r="D578" s="126" t="s">
        <v>873</v>
      </c>
    </row>
    <row r="579" spans="1:4" x14ac:dyDescent="0.2">
      <c r="A579" s="123">
        <v>36170</v>
      </c>
      <c r="B579" s="123" t="s">
        <v>19625</v>
      </c>
      <c r="C579" s="123" t="s">
        <v>18868</v>
      </c>
      <c r="D579" s="126" t="s">
        <v>6352</v>
      </c>
    </row>
    <row r="580" spans="1:4" x14ac:dyDescent="0.2">
      <c r="A580" s="123">
        <v>40524</v>
      </c>
      <c r="B580" s="123" t="s">
        <v>19626</v>
      </c>
      <c r="C580" s="123" t="s">
        <v>18868</v>
      </c>
      <c r="D580" s="126" t="s">
        <v>19627</v>
      </c>
    </row>
    <row r="581" spans="1:4" x14ac:dyDescent="0.2">
      <c r="A581" s="123">
        <v>36156</v>
      </c>
      <c r="B581" s="123" t="s">
        <v>19628</v>
      </c>
      <c r="C581" s="123" t="s">
        <v>18868</v>
      </c>
      <c r="D581" s="126" t="s">
        <v>19629</v>
      </c>
    </row>
    <row r="582" spans="1:4" x14ac:dyDescent="0.2">
      <c r="A582" s="123">
        <v>36155</v>
      </c>
      <c r="B582" s="123" t="s">
        <v>19630</v>
      </c>
      <c r="C582" s="123" t="s">
        <v>18868</v>
      </c>
      <c r="D582" s="126" t="s">
        <v>4320</v>
      </c>
    </row>
    <row r="583" spans="1:4" x14ac:dyDescent="0.2">
      <c r="A583" s="123">
        <v>36154</v>
      </c>
      <c r="B583" s="123" t="s">
        <v>19631</v>
      </c>
      <c r="C583" s="123" t="s">
        <v>18868</v>
      </c>
      <c r="D583" s="126" t="s">
        <v>18300</v>
      </c>
    </row>
    <row r="584" spans="1:4" x14ac:dyDescent="0.2">
      <c r="A584" s="123">
        <v>695</v>
      </c>
      <c r="B584" s="123" t="s">
        <v>19632</v>
      </c>
      <c r="C584" s="123" t="s">
        <v>18868</v>
      </c>
      <c r="D584" s="126" t="s">
        <v>3913</v>
      </c>
    </row>
    <row r="585" spans="1:4" x14ac:dyDescent="0.2">
      <c r="A585" s="123">
        <v>679</v>
      </c>
      <c r="B585" s="123" t="s">
        <v>19633</v>
      </c>
      <c r="C585" s="123" t="s">
        <v>18868</v>
      </c>
      <c r="D585" s="126" t="s">
        <v>4351</v>
      </c>
    </row>
    <row r="586" spans="1:4" x14ac:dyDescent="0.2">
      <c r="A586" s="123">
        <v>711</v>
      </c>
      <c r="B586" s="123" t="s">
        <v>19634</v>
      </c>
      <c r="C586" s="123" t="s">
        <v>18868</v>
      </c>
      <c r="D586" s="126" t="s">
        <v>1925</v>
      </c>
    </row>
    <row r="587" spans="1:4" x14ac:dyDescent="0.2">
      <c r="A587" s="123">
        <v>712</v>
      </c>
      <c r="B587" s="123" t="s">
        <v>19635</v>
      </c>
      <c r="C587" s="123" t="s">
        <v>18868</v>
      </c>
      <c r="D587" s="126" t="s">
        <v>6352</v>
      </c>
    </row>
    <row r="588" spans="1:4" x14ac:dyDescent="0.2">
      <c r="A588" s="123">
        <v>12614</v>
      </c>
      <c r="B588" s="123" t="s">
        <v>19636</v>
      </c>
      <c r="C588" s="123" t="s">
        <v>18851</v>
      </c>
      <c r="D588" s="126" t="s">
        <v>3663</v>
      </c>
    </row>
    <row r="589" spans="1:4" x14ac:dyDescent="0.2">
      <c r="A589" s="123">
        <v>6140</v>
      </c>
      <c r="B589" s="123" t="s">
        <v>19637</v>
      </c>
      <c r="C589" s="123" t="s">
        <v>18851</v>
      </c>
      <c r="D589" s="126" t="s">
        <v>7753</v>
      </c>
    </row>
    <row r="590" spans="1:4" x14ac:dyDescent="0.2">
      <c r="A590" s="123">
        <v>38399</v>
      </c>
      <c r="B590" s="123" t="s">
        <v>19638</v>
      </c>
      <c r="C590" s="123" t="s">
        <v>18851</v>
      </c>
      <c r="D590" s="126" t="s">
        <v>19639</v>
      </c>
    </row>
    <row r="591" spans="1:4" x14ac:dyDescent="0.2">
      <c r="A591" s="123">
        <v>735</v>
      </c>
      <c r="B591" s="123" t="s">
        <v>19640</v>
      </c>
      <c r="C591" s="123" t="s">
        <v>18851</v>
      </c>
      <c r="D591" s="126" t="s">
        <v>19641</v>
      </c>
    </row>
    <row r="592" spans="1:4" x14ac:dyDescent="0.2">
      <c r="A592" s="123">
        <v>736</v>
      </c>
      <c r="B592" s="123" t="s">
        <v>19642</v>
      </c>
      <c r="C592" s="123" t="s">
        <v>18851</v>
      </c>
      <c r="D592" s="126" t="s">
        <v>19643</v>
      </c>
    </row>
    <row r="593" spans="1:4" x14ac:dyDescent="0.2">
      <c r="A593" s="123">
        <v>729</v>
      </c>
      <c r="B593" s="123" t="s">
        <v>19644</v>
      </c>
      <c r="C593" s="123" t="s">
        <v>18851</v>
      </c>
      <c r="D593" s="126" t="s">
        <v>19645</v>
      </c>
    </row>
    <row r="594" spans="1:4" x14ac:dyDescent="0.2">
      <c r="A594" s="123">
        <v>39925</v>
      </c>
      <c r="B594" s="123" t="s">
        <v>19646</v>
      </c>
      <c r="C594" s="123" t="s">
        <v>18851</v>
      </c>
      <c r="D594" s="126" t="s">
        <v>19647</v>
      </c>
    </row>
    <row r="595" spans="1:4" x14ac:dyDescent="0.2">
      <c r="A595" s="123">
        <v>731</v>
      </c>
      <c r="B595" s="123" t="s">
        <v>19648</v>
      </c>
      <c r="C595" s="123" t="s">
        <v>18851</v>
      </c>
      <c r="D595" s="126" t="s">
        <v>19649</v>
      </c>
    </row>
    <row r="596" spans="1:4" x14ac:dyDescent="0.2">
      <c r="A596" s="123">
        <v>10575</v>
      </c>
      <c r="B596" s="123" t="s">
        <v>19650</v>
      </c>
      <c r="C596" s="123" t="s">
        <v>18851</v>
      </c>
      <c r="D596" s="126" t="s">
        <v>19651</v>
      </c>
    </row>
    <row r="597" spans="1:4" x14ac:dyDescent="0.2">
      <c r="A597" s="123">
        <v>733</v>
      </c>
      <c r="B597" s="123" t="s">
        <v>19652</v>
      </c>
      <c r="C597" s="123" t="s">
        <v>18851</v>
      </c>
      <c r="D597" s="126" t="s">
        <v>19653</v>
      </c>
    </row>
    <row r="598" spans="1:4" x14ac:dyDescent="0.2">
      <c r="A598" s="123">
        <v>732</v>
      </c>
      <c r="B598" s="123" t="s">
        <v>19654</v>
      </c>
      <c r="C598" s="123" t="s">
        <v>18851</v>
      </c>
      <c r="D598" s="126" t="s">
        <v>19655</v>
      </c>
    </row>
    <row r="599" spans="1:4" x14ac:dyDescent="0.2">
      <c r="A599" s="123">
        <v>737</v>
      </c>
      <c r="B599" s="123" t="s">
        <v>19656</v>
      </c>
      <c r="C599" s="123" t="s">
        <v>18851</v>
      </c>
      <c r="D599" s="126" t="s">
        <v>19657</v>
      </c>
    </row>
    <row r="600" spans="1:4" x14ac:dyDescent="0.2">
      <c r="A600" s="123">
        <v>738</v>
      </c>
      <c r="B600" s="123" t="s">
        <v>19658</v>
      </c>
      <c r="C600" s="123" t="s">
        <v>18851</v>
      </c>
      <c r="D600" s="126" t="s">
        <v>19659</v>
      </c>
    </row>
    <row r="601" spans="1:4" x14ac:dyDescent="0.2">
      <c r="A601" s="123">
        <v>740</v>
      </c>
      <c r="B601" s="123" t="s">
        <v>19660</v>
      </c>
      <c r="C601" s="123" t="s">
        <v>18851</v>
      </c>
      <c r="D601" s="126" t="s">
        <v>19661</v>
      </c>
    </row>
    <row r="602" spans="1:4" x14ac:dyDescent="0.2">
      <c r="A602" s="123">
        <v>734</v>
      </c>
      <c r="B602" s="123" t="s">
        <v>19662</v>
      </c>
      <c r="C602" s="123" t="s">
        <v>18851</v>
      </c>
      <c r="D602" s="126" t="s">
        <v>19663</v>
      </c>
    </row>
    <row r="603" spans="1:4" x14ac:dyDescent="0.2">
      <c r="A603" s="123">
        <v>39008</v>
      </c>
      <c r="B603" s="123" t="s">
        <v>19664</v>
      </c>
      <c r="C603" s="123" t="s">
        <v>18851</v>
      </c>
      <c r="D603" s="126" t="s">
        <v>19665</v>
      </c>
    </row>
    <row r="604" spans="1:4" x14ac:dyDescent="0.2">
      <c r="A604" s="123">
        <v>39009</v>
      </c>
      <c r="B604" s="123" t="s">
        <v>19666</v>
      </c>
      <c r="C604" s="123" t="s">
        <v>18851</v>
      </c>
      <c r="D604" s="126" t="s">
        <v>19667</v>
      </c>
    </row>
    <row r="605" spans="1:4" x14ac:dyDescent="0.2">
      <c r="A605" s="123">
        <v>10587</v>
      </c>
      <c r="B605" s="123" t="s">
        <v>19668</v>
      </c>
      <c r="C605" s="123" t="s">
        <v>18851</v>
      </c>
      <c r="D605" s="126" t="s">
        <v>19669</v>
      </c>
    </row>
    <row r="606" spans="1:4" x14ac:dyDescent="0.2">
      <c r="A606" s="123">
        <v>759</v>
      </c>
      <c r="B606" s="123" t="s">
        <v>19670</v>
      </c>
      <c r="C606" s="123" t="s">
        <v>18851</v>
      </c>
      <c r="D606" s="126" t="s">
        <v>19671</v>
      </c>
    </row>
    <row r="607" spans="1:4" x14ac:dyDescent="0.2">
      <c r="A607" s="123">
        <v>761</v>
      </c>
      <c r="B607" s="123" t="s">
        <v>19672</v>
      </c>
      <c r="C607" s="123" t="s">
        <v>18851</v>
      </c>
      <c r="D607" s="126" t="s">
        <v>19673</v>
      </c>
    </row>
    <row r="608" spans="1:4" x14ac:dyDescent="0.2">
      <c r="A608" s="123">
        <v>750</v>
      </c>
      <c r="B608" s="123" t="s">
        <v>19674</v>
      </c>
      <c r="C608" s="123" t="s">
        <v>18851</v>
      </c>
      <c r="D608" s="126" t="s">
        <v>19675</v>
      </c>
    </row>
    <row r="609" spans="1:4" x14ac:dyDescent="0.2">
      <c r="A609" s="123">
        <v>755</v>
      </c>
      <c r="B609" s="123" t="s">
        <v>19676</v>
      </c>
      <c r="C609" s="123" t="s">
        <v>18851</v>
      </c>
      <c r="D609" s="126" t="s">
        <v>19677</v>
      </c>
    </row>
    <row r="610" spans="1:4" x14ac:dyDescent="0.2">
      <c r="A610" s="123">
        <v>749</v>
      </c>
      <c r="B610" s="123" t="s">
        <v>19678</v>
      </c>
      <c r="C610" s="123" t="s">
        <v>18851</v>
      </c>
      <c r="D610" s="126" t="s">
        <v>19679</v>
      </c>
    </row>
    <row r="611" spans="1:4" x14ac:dyDescent="0.2">
      <c r="A611" s="123">
        <v>756</v>
      </c>
      <c r="B611" s="123" t="s">
        <v>19680</v>
      </c>
      <c r="C611" s="123" t="s">
        <v>18851</v>
      </c>
      <c r="D611" s="126" t="s">
        <v>19681</v>
      </c>
    </row>
    <row r="612" spans="1:4" x14ac:dyDescent="0.2">
      <c r="A612" s="123">
        <v>757</v>
      </c>
      <c r="B612" s="123" t="s">
        <v>19682</v>
      </c>
      <c r="C612" s="123" t="s">
        <v>18851</v>
      </c>
      <c r="D612" s="126" t="s">
        <v>19683</v>
      </c>
    </row>
    <row r="613" spans="1:4" x14ac:dyDescent="0.2">
      <c r="A613" s="123">
        <v>10588</v>
      </c>
      <c r="B613" s="123" t="s">
        <v>19684</v>
      </c>
      <c r="C613" s="123" t="s">
        <v>18851</v>
      </c>
      <c r="D613" s="126" t="s">
        <v>19685</v>
      </c>
    </row>
    <row r="614" spans="1:4" x14ac:dyDescent="0.2">
      <c r="A614" s="123">
        <v>10592</v>
      </c>
      <c r="B614" s="123" t="s">
        <v>19686</v>
      </c>
      <c r="C614" s="123" t="s">
        <v>18851</v>
      </c>
      <c r="D614" s="126" t="s">
        <v>19687</v>
      </c>
    </row>
    <row r="615" spans="1:4" x14ac:dyDescent="0.2">
      <c r="A615" s="123">
        <v>10589</v>
      </c>
      <c r="B615" s="123" t="s">
        <v>19688</v>
      </c>
      <c r="C615" s="123" t="s">
        <v>18851</v>
      </c>
      <c r="D615" s="126" t="s">
        <v>19689</v>
      </c>
    </row>
    <row r="616" spans="1:4" x14ac:dyDescent="0.2">
      <c r="A616" s="123">
        <v>760</v>
      </c>
      <c r="B616" s="123" t="s">
        <v>19690</v>
      </c>
      <c r="C616" s="123" t="s">
        <v>18851</v>
      </c>
      <c r="D616" s="126" t="s">
        <v>19691</v>
      </c>
    </row>
    <row r="617" spans="1:4" x14ac:dyDescent="0.2">
      <c r="A617" s="123">
        <v>751</v>
      </c>
      <c r="B617" s="123" t="s">
        <v>19692</v>
      </c>
      <c r="C617" s="123" t="s">
        <v>18851</v>
      </c>
      <c r="D617" s="126" t="s">
        <v>19693</v>
      </c>
    </row>
    <row r="618" spans="1:4" x14ac:dyDescent="0.2">
      <c r="A618" s="123">
        <v>754</v>
      </c>
      <c r="B618" s="123" t="s">
        <v>19694</v>
      </c>
      <c r="C618" s="123" t="s">
        <v>18851</v>
      </c>
      <c r="D618" s="126" t="s">
        <v>19695</v>
      </c>
    </row>
    <row r="619" spans="1:4" x14ac:dyDescent="0.2">
      <c r="A619" s="123">
        <v>14013</v>
      </c>
      <c r="B619" s="123" t="s">
        <v>19696</v>
      </c>
      <c r="C619" s="123" t="s">
        <v>18851</v>
      </c>
      <c r="D619" s="126" t="s">
        <v>19697</v>
      </c>
    </row>
    <row r="620" spans="1:4" x14ac:dyDescent="0.2">
      <c r="A620" s="123">
        <v>39917</v>
      </c>
      <c r="B620" s="123" t="s">
        <v>19698</v>
      </c>
      <c r="C620" s="123" t="s">
        <v>18851</v>
      </c>
      <c r="D620" s="126" t="s">
        <v>19699</v>
      </c>
    </row>
    <row r="621" spans="1:4" x14ac:dyDescent="0.2">
      <c r="A621" s="123">
        <v>5081</v>
      </c>
      <c r="B621" s="123" t="s">
        <v>19700</v>
      </c>
      <c r="C621" s="123" t="s">
        <v>19478</v>
      </c>
      <c r="D621" s="126" t="s">
        <v>1878</v>
      </c>
    </row>
    <row r="622" spans="1:4" x14ac:dyDescent="0.2">
      <c r="A622" s="123">
        <v>38167</v>
      </c>
      <c r="B622" s="123" t="s">
        <v>19701</v>
      </c>
      <c r="C622" s="123" t="s">
        <v>19478</v>
      </c>
      <c r="D622" s="126" t="s">
        <v>15633</v>
      </c>
    </row>
    <row r="623" spans="1:4" x14ac:dyDescent="0.2">
      <c r="A623" s="123">
        <v>36145</v>
      </c>
      <c r="B623" s="123" t="s">
        <v>19702</v>
      </c>
      <c r="C623" s="123" t="s">
        <v>19478</v>
      </c>
      <c r="D623" s="126" t="s">
        <v>19703</v>
      </c>
    </row>
    <row r="624" spans="1:4" x14ac:dyDescent="0.2">
      <c r="A624" s="123">
        <v>12893</v>
      </c>
      <c r="B624" s="123" t="s">
        <v>19704</v>
      </c>
      <c r="C624" s="123" t="s">
        <v>19478</v>
      </c>
      <c r="D624" s="126" t="s">
        <v>19705</v>
      </c>
    </row>
    <row r="625" spans="1:4" x14ac:dyDescent="0.2">
      <c r="A625" s="123">
        <v>11685</v>
      </c>
      <c r="B625" s="123" t="s">
        <v>19706</v>
      </c>
      <c r="C625" s="123" t="s">
        <v>18851</v>
      </c>
      <c r="D625" s="126" t="s">
        <v>7040</v>
      </c>
    </row>
    <row r="626" spans="1:4" x14ac:dyDescent="0.2">
      <c r="A626" s="123">
        <v>11679</v>
      </c>
      <c r="B626" s="123" t="s">
        <v>19707</v>
      </c>
      <c r="C626" s="123" t="s">
        <v>18851</v>
      </c>
      <c r="D626" s="126" t="s">
        <v>3046</v>
      </c>
    </row>
    <row r="627" spans="1:4" x14ac:dyDescent="0.2">
      <c r="A627" s="123">
        <v>11680</v>
      </c>
      <c r="B627" s="123" t="s">
        <v>19708</v>
      </c>
      <c r="C627" s="123" t="s">
        <v>18851</v>
      </c>
      <c r="D627" s="126" t="s">
        <v>4565</v>
      </c>
    </row>
    <row r="628" spans="1:4" x14ac:dyDescent="0.2">
      <c r="A628" s="123">
        <v>2512</v>
      </c>
      <c r="B628" s="123" t="s">
        <v>19709</v>
      </c>
      <c r="C628" s="123" t="s">
        <v>18851</v>
      </c>
      <c r="D628" s="126" t="s">
        <v>2912</v>
      </c>
    </row>
    <row r="629" spans="1:4" x14ac:dyDescent="0.2">
      <c r="A629" s="123">
        <v>4374</v>
      </c>
      <c r="B629" s="123" t="s">
        <v>19710</v>
      </c>
      <c r="C629" s="123" t="s">
        <v>18851</v>
      </c>
      <c r="D629" s="126" t="s">
        <v>820</v>
      </c>
    </row>
    <row r="630" spans="1:4" x14ac:dyDescent="0.2">
      <c r="A630" s="123">
        <v>7568</v>
      </c>
      <c r="B630" s="123" t="s">
        <v>19711</v>
      </c>
      <c r="C630" s="123" t="s">
        <v>18851</v>
      </c>
      <c r="D630" s="126" t="s">
        <v>1536</v>
      </c>
    </row>
    <row r="631" spans="1:4" x14ac:dyDescent="0.2">
      <c r="A631" s="123">
        <v>7584</v>
      </c>
      <c r="B631" s="123" t="s">
        <v>19712</v>
      </c>
      <c r="C631" s="123" t="s">
        <v>18851</v>
      </c>
      <c r="D631" s="126" t="s">
        <v>1483</v>
      </c>
    </row>
    <row r="632" spans="1:4" x14ac:dyDescent="0.2">
      <c r="A632" s="123">
        <v>11945</v>
      </c>
      <c r="B632" s="123" t="s">
        <v>19713</v>
      </c>
      <c r="C632" s="123" t="s">
        <v>18851</v>
      </c>
      <c r="D632" s="126" t="s">
        <v>687</v>
      </c>
    </row>
    <row r="633" spans="1:4" x14ac:dyDescent="0.2">
      <c r="A633" s="123">
        <v>11946</v>
      </c>
      <c r="B633" s="123" t="s">
        <v>19714</v>
      </c>
      <c r="C633" s="123" t="s">
        <v>18851</v>
      </c>
      <c r="D633" s="126" t="s">
        <v>687</v>
      </c>
    </row>
    <row r="634" spans="1:4" x14ac:dyDescent="0.2">
      <c r="A634" s="123">
        <v>4375</v>
      </c>
      <c r="B634" s="123" t="s">
        <v>19715</v>
      </c>
      <c r="C634" s="123" t="s">
        <v>18851</v>
      </c>
      <c r="D634" s="126" t="s">
        <v>869</v>
      </c>
    </row>
    <row r="635" spans="1:4" x14ac:dyDescent="0.2">
      <c r="A635" s="123">
        <v>11950</v>
      </c>
      <c r="B635" s="123" t="s">
        <v>19716</v>
      </c>
      <c r="C635" s="123" t="s">
        <v>18851</v>
      </c>
      <c r="D635" s="126" t="s">
        <v>662</v>
      </c>
    </row>
    <row r="636" spans="1:4" x14ac:dyDescent="0.2">
      <c r="A636" s="123">
        <v>4376</v>
      </c>
      <c r="B636" s="123" t="s">
        <v>19717</v>
      </c>
      <c r="C636" s="123" t="s">
        <v>18851</v>
      </c>
      <c r="D636" s="126" t="s">
        <v>1117</v>
      </c>
    </row>
    <row r="637" spans="1:4" x14ac:dyDescent="0.2">
      <c r="A637" s="123">
        <v>7583</v>
      </c>
      <c r="B637" s="123" t="s">
        <v>19718</v>
      </c>
      <c r="C637" s="123" t="s">
        <v>18851</v>
      </c>
      <c r="D637" s="126" t="s">
        <v>7970</v>
      </c>
    </row>
    <row r="638" spans="1:4" x14ac:dyDescent="0.2">
      <c r="A638" s="123">
        <v>4350</v>
      </c>
      <c r="B638" s="123" t="s">
        <v>19719</v>
      </c>
      <c r="C638" s="123" t="s">
        <v>18851</v>
      </c>
      <c r="D638" s="126" t="s">
        <v>8517</v>
      </c>
    </row>
    <row r="639" spans="1:4" x14ac:dyDescent="0.2">
      <c r="A639" s="123">
        <v>39886</v>
      </c>
      <c r="B639" s="123" t="s">
        <v>19720</v>
      </c>
      <c r="C639" s="123" t="s">
        <v>18851</v>
      </c>
      <c r="D639" s="126" t="s">
        <v>10278</v>
      </c>
    </row>
    <row r="640" spans="1:4" x14ac:dyDescent="0.2">
      <c r="A640" s="123">
        <v>39887</v>
      </c>
      <c r="B640" s="123" t="s">
        <v>19721</v>
      </c>
      <c r="C640" s="123" t="s">
        <v>18851</v>
      </c>
      <c r="D640" s="126" t="s">
        <v>488</v>
      </c>
    </row>
    <row r="641" spans="1:4" x14ac:dyDescent="0.2">
      <c r="A641" s="123">
        <v>39888</v>
      </c>
      <c r="B641" s="123" t="s">
        <v>19722</v>
      </c>
      <c r="C641" s="123" t="s">
        <v>18851</v>
      </c>
      <c r="D641" s="126" t="s">
        <v>19723</v>
      </c>
    </row>
    <row r="642" spans="1:4" x14ac:dyDescent="0.2">
      <c r="A642" s="123">
        <v>39890</v>
      </c>
      <c r="B642" s="123" t="s">
        <v>19724</v>
      </c>
      <c r="C642" s="123" t="s">
        <v>18851</v>
      </c>
      <c r="D642" s="126" t="s">
        <v>13854</v>
      </c>
    </row>
    <row r="643" spans="1:4" x14ac:dyDescent="0.2">
      <c r="A643" s="123">
        <v>39891</v>
      </c>
      <c r="B643" s="123" t="s">
        <v>19725</v>
      </c>
      <c r="C643" s="123" t="s">
        <v>18851</v>
      </c>
      <c r="D643" s="126" t="s">
        <v>1991</v>
      </c>
    </row>
    <row r="644" spans="1:4" x14ac:dyDescent="0.2">
      <c r="A644" s="123">
        <v>39892</v>
      </c>
      <c r="B644" s="123" t="s">
        <v>19726</v>
      </c>
      <c r="C644" s="123" t="s">
        <v>18851</v>
      </c>
      <c r="D644" s="126" t="s">
        <v>19727</v>
      </c>
    </row>
    <row r="645" spans="1:4" x14ac:dyDescent="0.2">
      <c r="A645" s="123">
        <v>790</v>
      </c>
      <c r="B645" s="123" t="s">
        <v>19728</v>
      </c>
      <c r="C645" s="123" t="s">
        <v>18851</v>
      </c>
      <c r="D645" s="126" t="s">
        <v>3139</v>
      </c>
    </row>
    <row r="646" spans="1:4" x14ac:dyDescent="0.2">
      <c r="A646" s="123">
        <v>766</v>
      </c>
      <c r="B646" s="123" t="s">
        <v>19729</v>
      </c>
      <c r="C646" s="123" t="s">
        <v>18851</v>
      </c>
      <c r="D646" s="126" t="s">
        <v>3139</v>
      </c>
    </row>
    <row r="647" spans="1:4" x14ac:dyDescent="0.2">
      <c r="A647" s="123">
        <v>791</v>
      </c>
      <c r="B647" s="123" t="s">
        <v>19730</v>
      </c>
      <c r="C647" s="123" t="s">
        <v>18851</v>
      </c>
      <c r="D647" s="126" t="s">
        <v>3139</v>
      </c>
    </row>
    <row r="648" spans="1:4" x14ac:dyDescent="0.2">
      <c r="A648" s="123">
        <v>767</v>
      </c>
      <c r="B648" s="123" t="s">
        <v>19731</v>
      </c>
      <c r="C648" s="123" t="s">
        <v>18851</v>
      </c>
      <c r="D648" s="126" t="s">
        <v>3139</v>
      </c>
    </row>
    <row r="649" spans="1:4" x14ac:dyDescent="0.2">
      <c r="A649" s="123">
        <v>768</v>
      </c>
      <c r="B649" s="123" t="s">
        <v>19732</v>
      </c>
      <c r="C649" s="123" t="s">
        <v>18851</v>
      </c>
      <c r="D649" s="126" t="s">
        <v>6934</v>
      </c>
    </row>
    <row r="650" spans="1:4" x14ac:dyDescent="0.2">
      <c r="A650" s="123">
        <v>789</v>
      </c>
      <c r="B650" s="123" t="s">
        <v>19733</v>
      </c>
      <c r="C650" s="123" t="s">
        <v>18851</v>
      </c>
      <c r="D650" s="126" t="s">
        <v>5076</v>
      </c>
    </row>
    <row r="651" spans="1:4" x14ac:dyDescent="0.2">
      <c r="A651" s="123">
        <v>769</v>
      </c>
      <c r="B651" s="123" t="s">
        <v>19734</v>
      </c>
      <c r="C651" s="123" t="s">
        <v>18851</v>
      </c>
      <c r="D651" s="126" t="s">
        <v>6934</v>
      </c>
    </row>
    <row r="652" spans="1:4" x14ac:dyDescent="0.2">
      <c r="A652" s="123">
        <v>770</v>
      </c>
      <c r="B652" s="123" t="s">
        <v>19735</v>
      </c>
      <c r="C652" s="123" t="s">
        <v>18851</v>
      </c>
      <c r="D652" s="126" t="s">
        <v>6295</v>
      </c>
    </row>
    <row r="653" spans="1:4" x14ac:dyDescent="0.2">
      <c r="A653" s="123">
        <v>12394</v>
      </c>
      <c r="B653" s="123" t="s">
        <v>19736</v>
      </c>
      <c r="C653" s="123" t="s">
        <v>18851</v>
      </c>
      <c r="D653" s="126" t="s">
        <v>6295</v>
      </c>
    </row>
    <row r="654" spans="1:4" x14ac:dyDescent="0.2">
      <c r="A654" s="123">
        <v>764</v>
      </c>
      <c r="B654" s="123" t="s">
        <v>19737</v>
      </c>
      <c r="C654" s="123" t="s">
        <v>18851</v>
      </c>
      <c r="D654" s="126" t="s">
        <v>3028</v>
      </c>
    </row>
    <row r="655" spans="1:4" x14ac:dyDescent="0.2">
      <c r="A655" s="123">
        <v>765</v>
      </c>
      <c r="B655" s="123" t="s">
        <v>19738</v>
      </c>
      <c r="C655" s="123" t="s">
        <v>18851</v>
      </c>
      <c r="D655" s="126" t="s">
        <v>3028</v>
      </c>
    </row>
    <row r="656" spans="1:4" x14ac:dyDescent="0.2">
      <c r="A656" s="123">
        <v>787</v>
      </c>
      <c r="B656" s="123" t="s">
        <v>19739</v>
      </c>
      <c r="C656" s="123" t="s">
        <v>18851</v>
      </c>
      <c r="D656" s="126" t="s">
        <v>18615</v>
      </c>
    </row>
    <row r="657" spans="1:4" x14ac:dyDescent="0.2">
      <c r="A657" s="123">
        <v>774</v>
      </c>
      <c r="B657" s="123" t="s">
        <v>19740</v>
      </c>
      <c r="C657" s="123" t="s">
        <v>18851</v>
      </c>
      <c r="D657" s="126" t="s">
        <v>18615</v>
      </c>
    </row>
    <row r="658" spans="1:4" x14ac:dyDescent="0.2">
      <c r="A658" s="123">
        <v>773</v>
      </c>
      <c r="B658" s="123" t="s">
        <v>19741</v>
      </c>
      <c r="C658" s="123" t="s">
        <v>18851</v>
      </c>
      <c r="D658" s="126" t="s">
        <v>18615</v>
      </c>
    </row>
    <row r="659" spans="1:4" x14ac:dyDescent="0.2">
      <c r="A659" s="123">
        <v>775</v>
      </c>
      <c r="B659" s="123" t="s">
        <v>19742</v>
      </c>
      <c r="C659" s="123" t="s">
        <v>18851</v>
      </c>
      <c r="D659" s="126" t="s">
        <v>18615</v>
      </c>
    </row>
    <row r="660" spans="1:4" x14ac:dyDescent="0.2">
      <c r="A660" s="123">
        <v>788</v>
      </c>
      <c r="B660" s="123" t="s">
        <v>19743</v>
      </c>
      <c r="C660" s="123" t="s">
        <v>18851</v>
      </c>
      <c r="D660" s="126" t="s">
        <v>8380</v>
      </c>
    </row>
    <row r="661" spans="1:4" x14ac:dyDescent="0.2">
      <c r="A661" s="123">
        <v>772</v>
      </c>
      <c r="B661" s="123" t="s">
        <v>19744</v>
      </c>
      <c r="C661" s="123" t="s">
        <v>18851</v>
      </c>
      <c r="D661" s="126" t="s">
        <v>8380</v>
      </c>
    </row>
    <row r="662" spans="1:4" x14ac:dyDescent="0.2">
      <c r="A662" s="123">
        <v>771</v>
      </c>
      <c r="B662" s="123" t="s">
        <v>19745</v>
      </c>
      <c r="C662" s="123" t="s">
        <v>18851</v>
      </c>
      <c r="D662" s="126" t="s">
        <v>8380</v>
      </c>
    </row>
    <row r="663" spans="1:4" x14ac:dyDescent="0.2">
      <c r="A663" s="123">
        <v>779</v>
      </c>
      <c r="B663" s="123" t="s">
        <v>19746</v>
      </c>
      <c r="C663" s="123" t="s">
        <v>18851</v>
      </c>
      <c r="D663" s="126" t="s">
        <v>3936</v>
      </c>
    </row>
    <row r="664" spans="1:4" x14ac:dyDescent="0.2">
      <c r="A664" s="123">
        <v>776</v>
      </c>
      <c r="B664" s="123" t="s">
        <v>19747</v>
      </c>
      <c r="C664" s="123" t="s">
        <v>18851</v>
      </c>
      <c r="D664" s="126" t="s">
        <v>8887</v>
      </c>
    </row>
    <row r="665" spans="1:4" x14ac:dyDescent="0.2">
      <c r="A665" s="123">
        <v>777</v>
      </c>
      <c r="B665" s="123" t="s">
        <v>19748</v>
      </c>
      <c r="C665" s="123" t="s">
        <v>18851</v>
      </c>
      <c r="D665" s="126" t="s">
        <v>17641</v>
      </c>
    </row>
    <row r="666" spans="1:4" x14ac:dyDescent="0.2">
      <c r="A666" s="123">
        <v>780</v>
      </c>
      <c r="B666" s="123" t="s">
        <v>19749</v>
      </c>
      <c r="C666" s="123" t="s">
        <v>18851</v>
      </c>
      <c r="D666" s="126" t="s">
        <v>19750</v>
      </c>
    </row>
    <row r="667" spans="1:4" x14ac:dyDescent="0.2">
      <c r="A667" s="123">
        <v>778</v>
      </c>
      <c r="B667" s="123" t="s">
        <v>19751</v>
      </c>
      <c r="C667" s="123" t="s">
        <v>18851</v>
      </c>
      <c r="D667" s="126" t="s">
        <v>8887</v>
      </c>
    </row>
    <row r="668" spans="1:4" x14ac:dyDescent="0.2">
      <c r="A668" s="123">
        <v>781</v>
      </c>
      <c r="B668" s="123" t="s">
        <v>19752</v>
      </c>
      <c r="C668" s="123" t="s">
        <v>18851</v>
      </c>
      <c r="D668" s="126" t="s">
        <v>19753</v>
      </c>
    </row>
    <row r="669" spans="1:4" x14ac:dyDescent="0.2">
      <c r="A669" s="123">
        <v>786</v>
      </c>
      <c r="B669" s="123" t="s">
        <v>19754</v>
      </c>
      <c r="C669" s="123" t="s">
        <v>18851</v>
      </c>
      <c r="D669" s="126" t="s">
        <v>19753</v>
      </c>
    </row>
    <row r="670" spans="1:4" x14ac:dyDescent="0.2">
      <c r="A670" s="123">
        <v>782</v>
      </c>
      <c r="B670" s="123" t="s">
        <v>19755</v>
      </c>
      <c r="C670" s="123" t="s">
        <v>18851</v>
      </c>
      <c r="D670" s="126" t="s">
        <v>19753</v>
      </c>
    </row>
    <row r="671" spans="1:4" x14ac:dyDescent="0.2">
      <c r="A671" s="123">
        <v>783</v>
      </c>
      <c r="B671" s="123" t="s">
        <v>19756</v>
      </c>
      <c r="C671" s="123" t="s">
        <v>18851</v>
      </c>
      <c r="D671" s="126" t="s">
        <v>19757</v>
      </c>
    </row>
    <row r="672" spans="1:4" x14ac:dyDescent="0.2">
      <c r="A672" s="123">
        <v>785</v>
      </c>
      <c r="B672" s="123" t="s">
        <v>19758</v>
      </c>
      <c r="C672" s="123" t="s">
        <v>18851</v>
      </c>
      <c r="D672" s="126" t="s">
        <v>19759</v>
      </c>
    </row>
    <row r="673" spans="1:4" x14ac:dyDescent="0.2">
      <c r="A673" s="123">
        <v>784</v>
      </c>
      <c r="B673" s="123" t="s">
        <v>19760</v>
      </c>
      <c r="C673" s="123" t="s">
        <v>18851</v>
      </c>
      <c r="D673" s="126" t="s">
        <v>19761</v>
      </c>
    </row>
    <row r="674" spans="1:4" x14ac:dyDescent="0.2">
      <c r="A674" s="123">
        <v>831</v>
      </c>
      <c r="B674" s="123" t="s">
        <v>19762</v>
      </c>
      <c r="C674" s="123" t="s">
        <v>18851</v>
      </c>
      <c r="D674" s="126" t="s">
        <v>19763</v>
      </c>
    </row>
    <row r="675" spans="1:4" x14ac:dyDescent="0.2">
      <c r="A675" s="123">
        <v>828</v>
      </c>
      <c r="B675" s="123" t="s">
        <v>19764</v>
      </c>
      <c r="C675" s="123" t="s">
        <v>18851</v>
      </c>
      <c r="D675" s="126" t="s">
        <v>1725</v>
      </c>
    </row>
    <row r="676" spans="1:4" x14ac:dyDescent="0.2">
      <c r="A676" s="123">
        <v>829</v>
      </c>
      <c r="B676" s="123" t="s">
        <v>19765</v>
      </c>
      <c r="C676" s="123" t="s">
        <v>18851</v>
      </c>
      <c r="D676" s="126" t="s">
        <v>1243</v>
      </c>
    </row>
    <row r="677" spans="1:4" x14ac:dyDescent="0.2">
      <c r="A677" s="123">
        <v>812</v>
      </c>
      <c r="B677" s="123" t="s">
        <v>19766</v>
      </c>
      <c r="C677" s="123" t="s">
        <v>18851</v>
      </c>
      <c r="D677" s="126" t="s">
        <v>6883</v>
      </c>
    </row>
    <row r="678" spans="1:4" x14ac:dyDescent="0.2">
      <c r="A678" s="123">
        <v>819</v>
      </c>
      <c r="B678" s="123" t="s">
        <v>19767</v>
      </c>
      <c r="C678" s="123" t="s">
        <v>18851</v>
      </c>
      <c r="D678" s="126" t="s">
        <v>6559</v>
      </c>
    </row>
    <row r="679" spans="1:4" x14ac:dyDescent="0.2">
      <c r="A679" s="123">
        <v>818</v>
      </c>
      <c r="B679" s="123" t="s">
        <v>19768</v>
      </c>
      <c r="C679" s="123" t="s">
        <v>18851</v>
      </c>
      <c r="D679" s="126" t="s">
        <v>828</v>
      </c>
    </row>
    <row r="680" spans="1:4" x14ac:dyDescent="0.2">
      <c r="A680" s="123">
        <v>823</v>
      </c>
      <c r="B680" s="123" t="s">
        <v>19769</v>
      </c>
      <c r="C680" s="123" t="s">
        <v>18851</v>
      </c>
      <c r="D680" s="126" t="s">
        <v>9186</v>
      </c>
    </row>
    <row r="681" spans="1:4" x14ac:dyDescent="0.2">
      <c r="A681" s="123">
        <v>830</v>
      </c>
      <c r="B681" s="123" t="s">
        <v>19770</v>
      </c>
      <c r="C681" s="123" t="s">
        <v>18851</v>
      </c>
      <c r="D681" s="126" t="s">
        <v>176</v>
      </c>
    </row>
    <row r="682" spans="1:4" x14ac:dyDescent="0.2">
      <c r="A682" s="123">
        <v>826</v>
      </c>
      <c r="B682" s="123" t="s">
        <v>19771</v>
      </c>
      <c r="C682" s="123" t="s">
        <v>18851</v>
      </c>
      <c r="D682" s="126" t="s">
        <v>577</v>
      </c>
    </row>
    <row r="683" spans="1:4" x14ac:dyDescent="0.2">
      <c r="A683" s="123">
        <v>827</v>
      </c>
      <c r="B683" s="123" t="s">
        <v>19772</v>
      </c>
      <c r="C683" s="123" t="s">
        <v>18851</v>
      </c>
      <c r="D683" s="126" t="s">
        <v>8097</v>
      </c>
    </row>
    <row r="684" spans="1:4" x14ac:dyDescent="0.2">
      <c r="A684" s="123">
        <v>832</v>
      </c>
      <c r="B684" s="123" t="s">
        <v>19773</v>
      </c>
      <c r="C684" s="123" t="s">
        <v>18851</v>
      </c>
      <c r="D684" s="126" t="s">
        <v>1840</v>
      </c>
    </row>
    <row r="685" spans="1:4" x14ac:dyDescent="0.2">
      <c r="A685" s="123">
        <v>833</v>
      </c>
      <c r="B685" s="123" t="s">
        <v>19774</v>
      </c>
      <c r="C685" s="123" t="s">
        <v>18851</v>
      </c>
      <c r="D685" s="126" t="s">
        <v>9766</v>
      </c>
    </row>
    <row r="686" spans="1:4" x14ac:dyDescent="0.2">
      <c r="A686" s="123">
        <v>834</v>
      </c>
      <c r="B686" s="123" t="s">
        <v>19775</v>
      </c>
      <c r="C686" s="123" t="s">
        <v>18851</v>
      </c>
      <c r="D686" s="126" t="s">
        <v>6601</v>
      </c>
    </row>
    <row r="687" spans="1:4" x14ac:dyDescent="0.2">
      <c r="A687" s="123">
        <v>825</v>
      </c>
      <c r="B687" s="123" t="s">
        <v>19776</v>
      </c>
      <c r="C687" s="123" t="s">
        <v>18851</v>
      </c>
      <c r="D687" s="126" t="s">
        <v>6260</v>
      </c>
    </row>
    <row r="688" spans="1:4" x14ac:dyDescent="0.2">
      <c r="A688" s="123">
        <v>813</v>
      </c>
      <c r="B688" s="123" t="s">
        <v>19777</v>
      </c>
      <c r="C688" s="123" t="s">
        <v>18851</v>
      </c>
      <c r="D688" s="126" t="s">
        <v>8651</v>
      </c>
    </row>
    <row r="689" spans="1:4" x14ac:dyDescent="0.2">
      <c r="A689" s="123">
        <v>820</v>
      </c>
      <c r="B689" s="123" t="s">
        <v>19778</v>
      </c>
      <c r="C689" s="123" t="s">
        <v>18851</v>
      </c>
      <c r="D689" s="126" t="s">
        <v>1234</v>
      </c>
    </row>
    <row r="690" spans="1:4" x14ac:dyDescent="0.2">
      <c r="A690" s="123">
        <v>816</v>
      </c>
      <c r="B690" s="123" t="s">
        <v>19779</v>
      </c>
      <c r="C690" s="123" t="s">
        <v>18851</v>
      </c>
      <c r="D690" s="126" t="s">
        <v>1094</v>
      </c>
    </row>
    <row r="691" spans="1:4" x14ac:dyDescent="0.2">
      <c r="A691" s="123">
        <v>814</v>
      </c>
      <c r="B691" s="123" t="s">
        <v>19780</v>
      </c>
      <c r="C691" s="123" t="s">
        <v>18851</v>
      </c>
      <c r="D691" s="126" t="s">
        <v>9021</v>
      </c>
    </row>
    <row r="692" spans="1:4" x14ac:dyDescent="0.2">
      <c r="A692" s="123">
        <v>815</v>
      </c>
      <c r="B692" s="123" t="s">
        <v>19781</v>
      </c>
      <c r="C692" s="123" t="s">
        <v>18851</v>
      </c>
      <c r="D692" s="126" t="s">
        <v>4805</v>
      </c>
    </row>
    <row r="693" spans="1:4" x14ac:dyDescent="0.2">
      <c r="A693" s="123">
        <v>822</v>
      </c>
      <c r="B693" s="123" t="s">
        <v>19782</v>
      </c>
      <c r="C693" s="123" t="s">
        <v>18851</v>
      </c>
      <c r="D693" s="126" t="s">
        <v>4591</v>
      </c>
    </row>
    <row r="694" spans="1:4" x14ac:dyDescent="0.2">
      <c r="A694" s="123">
        <v>821</v>
      </c>
      <c r="B694" s="123" t="s">
        <v>19783</v>
      </c>
      <c r="C694" s="123" t="s">
        <v>18851</v>
      </c>
      <c r="D694" s="126" t="s">
        <v>4997</v>
      </c>
    </row>
    <row r="695" spans="1:4" x14ac:dyDescent="0.2">
      <c r="A695" s="123">
        <v>817</v>
      </c>
      <c r="B695" s="123" t="s">
        <v>19784</v>
      </c>
      <c r="C695" s="123" t="s">
        <v>18851</v>
      </c>
      <c r="D695" s="126" t="s">
        <v>19785</v>
      </c>
    </row>
    <row r="696" spans="1:4" x14ac:dyDescent="0.2">
      <c r="A696" s="123">
        <v>20086</v>
      </c>
      <c r="B696" s="123" t="s">
        <v>19786</v>
      </c>
      <c r="C696" s="123" t="s">
        <v>18851</v>
      </c>
      <c r="D696" s="126" t="s">
        <v>7614</v>
      </c>
    </row>
    <row r="697" spans="1:4" x14ac:dyDescent="0.2">
      <c r="A697" s="123">
        <v>39191</v>
      </c>
      <c r="B697" s="123" t="s">
        <v>19787</v>
      </c>
      <c r="C697" s="123" t="s">
        <v>18851</v>
      </c>
      <c r="D697" s="126" t="s">
        <v>18364</v>
      </c>
    </row>
    <row r="698" spans="1:4" x14ac:dyDescent="0.2">
      <c r="A698" s="123">
        <v>39190</v>
      </c>
      <c r="B698" s="123" t="s">
        <v>19788</v>
      </c>
      <c r="C698" s="123" t="s">
        <v>18851</v>
      </c>
      <c r="D698" s="126" t="s">
        <v>9132</v>
      </c>
    </row>
    <row r="699" spans="1:4" x14ac:dyDescent="0.2">
      <c r="A699" s="123">
        <v>39189</v>
      </c>
      <c r="B699" s="123" t="s">
        <v>19789</v>
      </c>
      <c r="C699" s="123" t="s">
        <v>18851</v>
      </c>
      <c r="D699" s="126" t="s">
        <v>8615</v>
      </c>
    </row>
    <row r="700" spans="1:4" x14ac:dyDescent="0.2">
      <c r="A700" s="123">
        <v>39186</v>
      </c>
      <c r="B700" s="123" t="s">
        <v>19790</v>
      </c>
      <c r="C700" s="123" t="s">
        <v>18851</v>
      </c>
      <c r="D700" s="126" t="s">
        <v>8740</v>
      </c>
    </row>
    <row r="701" spans="1:4" x14ac:dyDescent="0.2">
      <c r="A701" s="123">
        <v>39188</v>
      </c>
      <c r="B701" s="123" t="s">
        <v>19791</v>
      </c>
      <c r="C701" s="123" t="s">
        <v>18851</v>
      </c>
      <c r="D701" s="126" t="s">
        <v>4502</v>
      </c>
    </row>
    <row r="702" spans="1:4" x14ac:dyDescent="0.2">
      <c r="A702" s="123">
        <v>39187</v>
      </c>
      <c r="B702" s="123" t="s">
        <v>19792</v>
      </c>
      <c r="C702" s="123" t="s">
        <v>18851</v>
      </c>
      <c r="D702" s="126" t="s">
        <v>4930</v>
      </c>
    </row>
    <row r="703" spans="1:4" x14ac:dyDescent="0.2">
      <c r="A703" s="123">
        <v>39184</v>
      </c>
      <c r="B703" s="123" t="s">
        <v>19793</v>
      </c>
      <c r="C703" s="123" t="s">
        <v>18851</v>
      </c>
      <c r="D703" s="126" t="s">
        <v>8769</v>
      </c>
    </row>
    <row r="704" spans="1:4" x14ac:dyDescent="0.2">
      <c r="A704" s="123">
        <v>39185</v>
      </c>
      <c r="B704" s="123" t="s">
        <v>19794</v>
      </c>
      <c r="C704" s="123" t="s">
        <v>18851</v>
      </c>
      <c r="D704" s="126" t="s">
        <v>8594</v>
      </c>
    </row>
    <row r="705" spans="1:4" x14ac:dyDescent="0.2">
      <c r="A705" s="123">
        <v>39198</v>
      </c>
      <c r="B705" s="123" t="s">
        <v>19795</v>
      </c>
      <c r="C705" s="123" t="s">
        <v>18851</v>
      </c>
      <c r="D705" s="126" t="s">
        <v>12046</v>
      </c>
    </row>
    <row r="706" spans="1:4" x14ac:dyDescent="0.2">
      <c r="A706" s="123">
        <v>39197</v>
      </c>
      <c r="B706" s="123" t="s">
        <v>19796</v>
      </c>
      <c r="C706" s="123" t="s">
        <v>18851</v>
      </c>
      <c r="D706" s="126" t="s">
        <v>3961</v>
      </c>
    </row>
    <row r="707" spans="1:4" x14ac:dyDescent="0.2">
      <c r="A707" s="123">
        <v>39196</v>
      </c>
      <c r="B707" s="123" t="s">
        <v>19797</v>
      </c>
      <c r="C707" s="123" t="s">
        <v>18851</v>
      </c>
      <c r="D707" s="126" t="s">
        <v>9961</v>
      </c>
    </row>
    <row r="708" spans="1:4" x14ac:dyDescent="0.2">
      <c r="A708" s="123">
        <v>39199</v>
      </c>
      <c r="B708" s="123" t="s">
        <v>19798</v>
      </c>
      <c r="C708" s="123" t="s">
        <v>18851</v>
      </c>
      <c r="D708" s="126" t="s">
        <v>19799</v>
      </c>
    </row>
    <row r="709" spans="1:4" x14ac:dyDescent="0.2">
      <c r="A709" s="123">
        <v>39195</v>
      </c>
      <c r="B709" s="123" t="s">
        <v>19800</v>
      </c>
      <c r="C709" s="123" t="s">
        <v>18851</v>
      </c>
      <c r="D709" s="126" t="s">
        <v>8496</v>
      </c>
    </row>
    <row r="710" spans="1:4" x14ac:dyDescent="0.2">
      <c r="A710" s="123">
        <v>39194</v>
      </c>
      <c r="B710" s="123" t="s">
        <v>19801</v>
      </c>
      <c r="C710" s="123" t="s">
        <v>18851</v>
      </c>
      <c r="D710" s="126" t="s">
        <v>8974</v>
      </c>
    </row>
    <row r="711" spans="1:4" x14ac:dyDescent="0.2">
      <c r="A711" s="123">
        <v>39193</v>
      </c>
      <c r="B711" s="123" t="s">
        <v>19802</v>
      </c>
      <c r="C711" s="123" t="s">
        <v>18851</v>
      </c>
      <c r="D711" s="126" t="s">
        <v>18555</v>
      </c>
    </row>
    <row r="712" spans="1:4" x14ac:dyDescent="0.2">
      <c r="A712" s="123">
        <v>39192</v>
      </c>
      <c r="B712" s="123" t="s">
        <v>19803</v>
      </c>
      <c r="C712" s="123" t="s">
        <v>18851</v>
      </c>
      <c r="D712" s="126" t="s">
        <v>19804</v>
      </c>
    </row>
    <row r="713" spans="1:4" x14ac:dyDescent="0.2">
      <c r="A713" s="123">
        <v>39920</v>
      </c>
      <c r="B713" s="123" t="s">
        <v>19805</v>
      </c>
      <c r="C713" s="123" t="s">
        <v>18851</v>
      </c>
      <c r="D713" s="126" t="s">
        <v>6295</v>
      </c>
    </row>
    <row r="714" spans="1:4" x14ac:dyDescent="0.2">
      <c r="A714" s="123">
        <v>39201</v>
      </c>
      <c r="B714" s="123" t="s">
        <v>19806</v>
      </c>
      <c r="C714" s="123" t="s">
        <v>18851</v>
      </c>
      <c r="D714" s="126" t="s">
        <v>5167</v>
      </c>
    </row>
    <row r="715" spans="1:4" x14ac:dyDescent="0.2">
      <c r="A715" s="123">
        <v>39200</v>
      </c>
      <c r="B715" s="123" t="s">
        <v>19807</v>
      </c>
      <c r="C715" s="123" t="s">
        <v>18851</v>
      </c>
      <c r="D715" s="126" t="s">
        <v>8958</v>
      </c>
    </row>
    <row r="716" spans="1:4" x14ac:dyDescent="0.2">
      <c r="A716" s="123">
        <v>39203</v>
      </c>
      <c r="B716" s="123" t="s">
        <v>19808</v>
      </c>
      <c r="C716" s="123" t="s">
        <v>18851</v>
      </c>
      <c r="D716" s="126" t="s">
        <v>15692</v>
      </c>
    </row>
    <row r="717" spans="1:4" x14ac:dyDescent="0.2">
      <c r="A717" s="123">
        <v>39202</v>
      </c>
      <c r="B717" s="123" t="s">
        <v>19809</v>
      </c>
      <c r="C717" s="123" t="s">
        <v>18851</v>
      </c>
      <c r="D717" s="126" t="s">
        <v>5633</v>
      </c>
    </row>
    <row r="718" spans="1:4" x14ac:dyDescent="0.2">
      <c r="A718" s="123">
        <v>39205</v>
      </c>
      <c r="B718" s="123" t="s">
        <v>19810</v>
      </c>
      <c r="C718" s="123" t="s">
        <v>18851</v>
      </c>
      <c r="D718" s="126" t="s">
        <v>3321</v>
      </c>
    </row>
    <row r="719" spans="1:4" x14ac:dyDescent="0.2">
      <c r="A719" s="123">
        <v>39204</v>
      </c>
      <c r="B719" s="123" t="s">
        <v>19811</v>
      </c>
      <c r="C719" s="123" t="s">
        <v>18851</v>
      </c>
      <c r="D719" s="126" t="s">
        <v>19812</v>
      </c>
    </row>
    <row r="720" spans="1:4" x14ac:dyDescent="0.2">
      <c r="A720" s="123">
        <v>39206</v>
      </c>
      <c r="B720" s="123" t="s">
        <v>19813</v>
      </c>
      <c r="C720" s="123" t="s">
        <v>18851</v>
      </c>
      <c r="D720" s="126" t="s">
        <v>19814</v>
      </c>
    </row>
    <row r="721" spans="1:4" x14ac:dyDescent="0.2">
      <c r="A721" s="123">
        <v>797</v>
      </c>
      <c r="B721" s="123" t="s">
        <v>19815</v>
      </c>
      <c r="C721" s="123" t="s">
        <v>18851</v>
      </c>
      <c r="D721" s="126" t="s">
        <v>3091</v>
      </c>
    </row>
    <row r="722" spans="1:4" x14ac:dyDescent="0.2">
      <c r="A722" s="123">
        <v>798</v>
      </c>
      <c r="B722" s="123" t="s">
        <v>19816</v>
      </c>
      <c r="C722" s="123" t="s">
        <v>18851</v>
      </c>
      <c r="D722" s="126" t="s">
        <v>7930</v>
      </c>
    </row>
    <row r="723" spans="1:4" x14ac:dyDescent="0.2">
      <c r="A723" s="123">
        <v>796</v>
      </c>
      <c r="B723" s="123" t="s">
        <v>19817</v>
      </c>
      <c r="C723" s="123" t="s">
        <v>18851</v>
      </c>
      <c r="D723" s="126" t="s">
        <v>4473</v>
      </c>
    </row>
    <row r="724" spans="1:4" x14ac:dyDescent="0.2">
      <c r="A724" s="123">
        <v>799</v>
      </c>
      <c r="B724" s="123" t="s">
        <v>19818</v>
      </c>
      <c r="C724" s="123" t="s">
        <v>18851</v>
      </c>
      <c r="D724" s="126" t="s">
        <v>7761</v>
      </c>
    </row>
    <row r="725" spans="1:4" x14ac:dyDescent="0.2">
      <c r="A725" s="123">
        <v>792</v>
      </c>
      <c r="B725" s="123" t="s">
        <v>19819</v>
      </c>
      <c r="C725" s="123" t="s">
        <v>18851</v>
      </c>
      <c r="D725" s="126" t="s">
        <v>892</v>
      </c>
    </row>
    <row r="726" spans="1:4" x14ac:dyDescent="0.2">
      <c r="A726" s="123">
        <v>804</v>
      </c>
      <c r="B726" s="123" t="s">
        <v>19820</v>
      </c>
      <c r="C726" s="123" t="s">
        <v>18851</v>
      </c>
      <c r="D726" s="126" t="s">
        <v>4624</v>
      </c>
    </row>
    <row r="727" spans="1:4" x14ac:dyDescent="0.2">
      <c r="A727" s="123">
        <v>793</v>
      </c>
      <c r="B727" s="123" t="s">
        <v>19821</v>
      </c>
      <c r="C727" s="123" t="s">
        <v>18851</v>
      </c>
      <c r="D727" s="126" t="s">
        <v>4112</v>
      </c>
    </row>
    <row r="728" spans="1:4" x14ac:dyDescent="0.2">
      <c r="A728" s="123">
        <v>801</v>
      </c>
      <c r="B728" s="123" t="s">
        <v>19822</v>
      </c>
      <c r="C728" s="123" t="s">
        <v>18851</v>
      </c>
      <c r="D728" s="126" t="s">
        <v>828</v>
      </c>
    </row>
    <row r="729" spans="1:4" x14ac:dyDescent="0.2">
      <c r="A729" s="123">
        <v>794</v>
      </c>
      <c r="B729" s="123" t="s">
        <v>19823</v>
      </c>
      <c r="C729" s="123" t="s">
        <v>18851</v>
      </c>
      <c r="D729" s="126" t="s">
        <v>699</v>
      </c>
    </row>
    <row r="730" spans="1:4" x14ac:dyDescent="0.2">
      <c r="A730" s="123">
        <v>802</v>
      </c>
      <c r="B730" s="123" t="s">
        <v>19824</v>
      </c>
      <c r="C730" s="123" t="s">
        <v>18851</v>
      </c>
      <c r="D730" s="126" t="s">
        <v>19825</v>
      </c>
    </row>
    <row r="731" spans="1:4" x14ac:dyDescent="0.2">
      <c r="A731" s="123">
        <v>803</v>
      </c>
      <c r="B731" s="123" t="s">
        <v>19826</v>
      </c>
      <c r="C731" s="123" t="s">
        <v>18851</v>
      </c>
      <c r="D731" s="126" t="s">
        <v>6856</v>
      </c>
    </row>
    <row r="732" spans="1:4" x14ac:dyDescent="0.2">
      <c r="A732" s="123">
        <v>38001</v>
      </c>
      <c r="B732" s="123" t="s">
        <v>19827</v>
      </c>
      <c r="C732" s="123" t="s">
        <v>18851</v>
      </c>
      <c r="D732" s="126" t="s">
        <v>1341</v>
      </c>
    </row>
    <row r="733" spans="1:4" x14ac:dyDescent="0.2">
      <c r="A733" s="123">
        <v>38002</v>
      </c>
      <c r="B733" s="123" t="s">
        <v>19828</v>
      </c>
      <c r="C733" s="123" t="s">
        <v>18851</v>
      </c>
      <c r="D733" s="126" t="s">
        <v>7765</v>
      </c>
    </row>
    <row r="734" spans="1:4" x14ac:dyDescent="0.2">
      <c r="A734" s="123">
        <v>38003</v>
      </c>
      <c r="B734" s="123" t="s">
        <v>19829</v>
      </c>
      <c r="C734" s="123" t="s">
        <v>18851</v>
      </c>
      <c r="D734" s="126" t="s">
        <v>8290</v>
      </c>
    </row>
    <row r="735" spans="1:4" x14ac:dyDescent="0.2">
      <c r="A735" s="123">
        <v>38004</v>
      </c>
      <c r="B735" s="123" t="s">
        <v>19830</v>
      </c>
      <c r="C735" s="123" t="s">
        <v>18851</v>
      </c>
      <c r="D735" s="126" t="s">
        <v>6242</v>
      </c>
    </row>
    <row r="736" spans="1:4" x14ac:dyDescent="0.2">
      <c r="A736" s="123">
        <v>36327</v>
      </c>
      <c r="B736" s="123" t="s">
        <v>19831</v>
      </c>
      <c r="C736" s="123" t="s">
        <v>18851</v>
      </c>
      <c r="D736" s="126" t="s">
        <v>1653</v>
      </c>
    </row>
    <row r="737" spans="1:4" x14ac:dyDescent="0.2">
      <c r="A737" s="123">
        <v>38992</v>
      </c>
      <c r="B737" s="123" t="s">
        <v>19832</v>
      </c>
      <c r="C737" s="123" t="s">
        <v>18851</v>
      </c>
      <c r="D737" s="126" t="s">
        <v>3553</v>
      </c>
    </row>
    <row r="738" spans="1:4" x14ac:dyDescent="0.2">
      <c r="A738" s="123">
        <v>38993</v>
      </c>
      <c r="B738" s="123" t="s">
        <v>19833</v>
      </c>
      <c r="C738" s="123" t="s">
        <v>18851</v>
      </c>
      <c r="D738" s="126" t="s">
        <v>1334</v>
      </c>
    </row>
    <row r="739" spans="1:4" x14ac:dyDescent="0.2">
      <c r="A739" s="123">
        <v>38418</v>
      </c>
      <c r="B739" s="123" t="s">
        <v>19834</v>
      </c>
      <c r="C739" s="123" t="s">
        <v>18851</v>
      </c>
      <c r="D739" s="126" t="s">
        <v>8491</v>
      </c>
    </row>
    <row r="740" spans="1:4" x14ac:dyDescent="0.2">
      <c r="A740" s="123">
        <v>39178</v>
      </c>
      <c r="B740" s="123" t="s">
        <v>19835</v>
      </c>
      <c r="C740" s="123" t="s">
        <v>18851</v>
      </c>
      <c r="D740" s="126" t="s">
        <v>8304</v>
      </c>
    </row>
    <row r="741" spans="1:4" x14ac:dyDescent="0.2">
      <c r="A741" s="123">
        <v>39177</v>
      </c>
      <c r="B741" s="123" t="s">
        <v>19836</v>
      </c>
      <c r="C741" s="123" t="s">
        <v>18851</v>
      </c>
      <c r="D741" s="126" t="s">
        <v>8461</v>
      </c>
    </row>
    <row r="742" spans="1:4" x14ac:dyDescent="0.2">
      <c r="A742" s="123">
        <v>39174</v>
      </c>
      <c r="B742" s="123" t="s">
        <v>19837</v>
      </c>
      <c r="C742" s="123" t="s">
        <v>18851</v>
      </c>
      <c r="D742" s="126" t="s">
        <v>830</v>
      </c>
    </row>
    <row r="743" spans="1:4" x14ac:dyDescent="0.2">
      <c r="A743" s="123">
        <v>39176</v>
      </c>
      <c r="B743" s="123" t="s">
        <v>19838</v>
      </c>
      <c r="C743" s="123" t="s">
        <v>18851</v>
      </c>
      <c r="D743" s="126" t="s">
        <v>1208</v>
      </c>
    </row>
    <row r="744" spans="1:4" x14ac:dyDescent="0.2">
      <c r="A744" s="123">
        <v>39180</v>
      </c>
      <c r="B744" s="123" t="s">
        <v>19839</v>
      </c>
      <c r="C744" s="123" t="s">
        <v>18851</v>
      </c>
      <c r="D744" s="126" t="s">
        <v>1137</v>
      </c>
    </row>
    <row r="745" spans="1:4" x14ac:dyDescent="0.2">
      <c r="A745" s="123">
        <v>39179</v>
      </c>
      <c r="B745" s="123" t="s">
        <v>19840</v>
      </c>
      <c r="C745" s="123" t="s">
        <v>18851</v>
      </c>
      <c r="D745" s="126" t="s">
        <v>19841</v>
      </c>
    </row>
    <row r="746" spans="1:4" x14ac:dyDescent="0.2">
      <c r="A746" s="123">
        <v>39175</v>
      </c>
      <c r="B746" s="123" t="s">
        <v>19842</v>
      </c>
      <c r="C746" s="123" t="s">
        <v>18851</v>
      </c>
      <c r="D746" s="126" t="s">
        <v>1525</v>
      </c>
    </row>
    <row r="747" spans="1:4" x14ac:dyDescent="0.2">
      <c r="A747" s="123">
        <v>39217</v>
      </c>
      <c r="B747" s="123" t="s">
        <v>19843</v>
      </c>
      <c r="C747" s="123" t="s">
        <v>18851</v>
      </c>
      <c r="D747" s="126" t="s">
        <v>1728</v>
      </c>
    </row>
    <row r="748" spans="1:4" x14ac:dyDescent="0.2">
      <c r="A748" s="123">
        <v>39181</v>
      </c>
      <c r="B748" s="123" t="s">
        <v>19844</v>
      </c>
      <c r="C748" s="123" t="s">
        <v>18851</v>
      </c>
      <c r="D748" s="126" t="s">
        <v>3081</v>
      </c>
    </row>
    <row r="749" spans="1:4" x14ac:dyDescent="0.2">
      <c r="A749" s="123">
        <v>39182</v>
      </c>
      <c r="B749" s="123" t="s">
        <v>19845</v>
      </c>
      <c r="C749" s="123" t="s">
        <v>18851</v>
      </c>
      <c r="D749" s="126" t="s">
        <v>1596</v>
      </c>
    </row>
    <row r="750" spans="1:4" x14ac:dyDescent="0.2">
      <c r="A750" s="123">
        <v>12616</v>
      </c>
      <c r="B750" s="123" t="s">
        <v>19846</v>
      </c>
      <c r="C750" s="123" t="s">
        <v>18851</v>
      </c>
      <c r="D750" s="126" t="s">
        <v>8562</v>
      </c>
    </row>
    <row r="751" spans="1:4" x14ac:dyDescent="0.2">
      <c r="A751" s="123">
        <v>1049</v>
      </c>
      <c r="B751" s="123" t="s">
        <v>19847</v>
      </c>
      <c r="C751" s="123" t="s">
        <v>18851</v>
      </c>
      <c r="D751" s="126" t="s">
        <v>922</v>
      </c>
    </row>
    <row r="752" spans="1:4" x14ac:dyDescent="0.2">
      <c r="A752" s="123">
        <v>1099</v>
      </c>
      <c r="B752" s="123" t="s">
        <v>19848</v>
      </c>
      <c r="C752" s="123" t="s">
        <v>18851</v>
      </c>
      <c r="D752" s="126" t="s">
        <v>8415</v>
      </c>
    </row>
    <row r="753" spans="1:4" x14ac:dyDescent="0.2">
      <c r="A753" s="123">
        <v>39678</v>
      </c>
      <c r="B753" s="123" t="s">
        <v>19849</v>
      </c>
      <c r="C753" s="123" t="s">
        <v>18851</v>
      </c>
      <c r="D753" s="126" t="s">
        <v>10323</v>
      </c>
    </row>
    <row r="754" spans="1:4" x14ac:dyDescent="0.2">
      <c r="A754" s="123">
        <v>1050</v>
      </c>
      <c r="B754" s="123" t="s">
        <v>19850</v>
      </c>
      <c r="C754" s="123" t="s">
        <v>18851</v>
      </c>
      <c r="D754" s="126" t="s">
        <v>1080</v>
      </c>
    </row>
    <row r="755" spans="1:4" x14ac:dyDescent="0.2">
      <c r="A755" s="123">
        <v>1101</v>
      </c>
      <c r="B755" s="123" t="s">
        <v>19851</v>
      </c>
      <c r="C755" s="123" t="s">
        <v>18851</v>
      </c>
      <c r="D755" s="126" t="s">
        <v>5671</v>
      </c>
    </row>
    <row r="756" spans="1:4" x14ac:dyDescent="0.2">
      <c r="A756" s="123">
        <v>1100</v>
      </c>
      <c r="B756" s="123" t="s">
        <v>19852</v>
      </c>
      <c r="C756" s="123" t="s">
        <v>18851</v>
      </c>
      <c r="D756" s="126" t="s">
        <v>8390</v>
      </c>
    </row>
    <row r="757" spans="1:4" x14ac:dyDescent="0.2">
      <c r="A757" s="123">
        <v>39679</v>
      </c>
      <c r="B757" s="123" t="s">
        <v>19853</v>
      </c>
      <c r="C757" s="123" t="s">
        <v>18851</v>
      </c>
      <c r="D757" s="126" t="s">
        <v>10103</v>
      </c>
    </row>
    <row r="758" spans="1:4" x14ac:dyDescent="0.2">
      <c r="A758" s="123">
        <v>1098</v>
      </c>
      <c r="B758" s="123" t="s">
        <v>19854</v>
      </c>
      <c r="C758" s="123" t="s">
        <v>18851</v>
      </c>
      <c r="D758" s="126" t="s">
        <v>8870</v>
      </c>
    </row>
    <row r="759" spans="1:4" x14ac:dyDescent="0.2">
      <c r="A759" s="123">
        <v>1102</v>
      </c>
      <c r="B759" s="123" t="s">
        <v>19855</v>
      </c>
      <c r="C759" s="123" t="s">
        <v>18851</v>
      </c>
      <c r="D759" s="126" t="s">
        <v>19856</v>
      </c>
    </row>
    <row r="760" spans="1:4" x14ac:dyDescent="0.2">
      <c r="A760" s="123">
        <v>1051</v>
      </c>
      <c r="B760" s="123" t="s">
        <v>19857</v>
      </c>
      <c r="C760" s="123" t="s">
        <v>18851</v>
      </c>
      <c r="D760" s="126" t="s">
        <v>19858</v>
      </c>
    </row>
    <row r="761" spans="1:4" x14ac:dyDescent="0.2">
      <c r="A761" s="123">
        <v>37399</v>
      </c>
      <c r="B761" s="123" t="s">
        <v>19859</v>
      </c>
      <c r="C761" s="123" t="s">
        <v>18851</v>
      </c>
      <c r="D761" s="126" t="s">
        <v>15222</v>
      </c>
    </row>
    <row r="762" spans="1:4" x14ac:dyDescent="0.2">
      <c r="A762" s="123">
        <v>42655</v>
      </c>
      <c r="B762" s="123" t="s">
        <v>19860</v>
      </c>
      <c r="C762" s="123" t="s">
        <v>18940</v>
      </c>
      <c r="D762" s="126" t="s">
        <v>6272</v>
      </c>
    </row>
    <row r="763" spans="1:4" x14ac:dyDescent="0.2">
      <c r="A763" s="123">
        <v>25004</v>
      </c>
      <c r="B763" s="123" t="s">
        <v>19861</v>
      </c>
      <c r="C763" s="123" t="s">
        <v>18940</v>
      </c>
      <c r="D763" s="126" t="s">
        <v>7781</v>
      </c>
    </row>
    <row r="764" spans="1:4" x14ac:dyDescent="0.2">
      <c r="A764" s="123">
        <v>25002</v>
      </c>
      <c r="B764" s="123" t="s">
        <v>19862</v>
      </c>
      <c r="C764" s="123" t="s">
        <v>18940</v>
      </c>
      <c r="D764" s="126" t="s">
        <v>3270</v>
      </c>
    </row>
    <row r="765" spans="1:4" x14ac:dyDescent="0.2">
      <c r="A765" s="123">
        <v>37409</v>
      </c>
      <c r="B765" s="123" t="s">
        <v>19863</v>
      </c>
      <c r="C765" s="123" t="s">
        <v>18940</v>
      </c>
      <c r="D765" s="126" t="s">
        <v>15924</v>
      </c>
    </row>
    <row r="766" spans="1:4" x14ac:dyDescent="0.2">
      <c r="A766" s="123">
        <v>841</v>
      </c>
      <c r="B766" s="123" t="s">
        <v>19864</v>
      </c>
      <c r="C766" s="123" t="s">
        <v>18940</v>
      </c>
      <c r="D766" s="126" t="s">
        <v>3665</v>
      </c>
    </row>
    <row r="767" spans="1:4" x14ac:dyDescent="0.2">
      <c r="A767" s="123">
        <v>25005</v>
      </c>
      <c r="B767" s="123" t="s">
        <v>19865</v>
      </c>
      <c r="C767" s="123" t="s">
        <v>18940</v>
      </c>
      <c r="D767" s="126" t="s">
        <v>8391</v>
      </c>
    </row>
    <row r="768" spans="1:4" x14ac:dyDescent="0.2">
      <c r="A768" s="123">
        <v>25003</v>
      </c>
      <c r="B768" s="123" t="s">
        <v>19866</v>
      </c>
      <c r="C768" s="123" t="s">
        <v>18940</v>
      </c>
      <c r="D768" s="126" t="s">
        <v>17578</v>
      </c>
    </row>
    <row r="769" spans="1:4" x14ac:dyDescent="0.2">
      <c r="A769" s="123">
        <v>37410</v>
      </c>
      <c r="B769" s="123" t="s">
        <v>19867</v>
      </c>
      <c r="C769" s="123" t="s">
        <v>18940</v>
      </c>
      <c r="D769" s="126" t="s">
        <v>8391</v>
      </c>
    </row>
    <row r="770" spans="1:4" x14ac:dyDescent="0.2">
      <c r="A770" s="123">
        <v>842</v>
      </c>
      <c r="B770" s="123" t="s">
        <v>19868</v>
      </c>
      <c r="C770" s="123" t="s">
        <v>18940</v>
      </c>
      <c r="D770" s="126" t="s">
        <v>19869</v>
      </c>
    </row>
    <row r="771" spans="1:4" x14ac:dyDescent="0.2">
      <c r="A771" s="123">
        <v>862</v>
      </c>
      <c r="B771" s="123" t="s">
        <v>19870</v>
      </c>
      <c r="C771" s="123" t="s">
        <v>18885</v>
      </c>
      <c r="D771" s="126" t="s">
        <v>6278</v>
      </c>
    </row>
    <row r="772" spans="1:4" x14ac:dyDescent="0.2">
      <c r="A772" s="123">
        <v>866</v>
      </c>
      <c r="B772" s="123" t="s">
        <v>19871</v>
      </c>
      <c r="C772" s="123" t="s">
        <v>18885</v>
      </c>
      <c r="D772" s="126" t="s">
        <v>19872</v>
      </c>
    </row>
    <row r="773" spans="1:4" x14ac:dyDescent="0.2">
      <c r="A773" s="123">
        <v>892</v>
      </c>
      <c r="B773" s="123" t="s">
        <v>19873</v>
      </c>
      <c r="C773" s="123" t="s">
        <v>18885</v>
      </c>
      <c r="D773" s="126" t="s">
        <v>14091</v>
      </c>
    </row>
    <row r="774" spans="1:4" x14ac:dyDescent="0.2">
      <c r="A774" s="123">
        <v>857</v>
      </c>
      <c r="B774" s="123" t="s">
        <v>19874</v>
      </c>
      <c r="C774" s="123" t="s">
        <v>18885</v>
      </c>
      <c r="D774" s="126" t="s">
        <v>8543</v>
      </c>
    </row>
    <row r="775" spans="1:4" x14ac:dyDescent="0.2">
      <c r="A775" s="123">
        <v>37404</v>
      </c>
      <c r="B775" s="123" t="s">
        <v>19875</v>
      </c>
      <c r="C775" s="123" t="s">
        <v>18885</v>
      </c>
      <c r="D775" s="126" t="s">
        <v>9067</v>
      </c>
    </row>
    <row r="776" spans="1:4" x14ac:dyDescent="0.2">
      <c r="A776" s="123">
        <v>868</v>
      </c>
      <c r="B776" s="123" t="s">
        <v>19876</v>
      </c>
      <c r="C776" s="123" t="s">
        <v>18885</v>
      </c>
      <c r="D776" s="126" t="s">
        <v>2730</v>
      </c>
    </row>
    <row r="777" spans="1:4" x14ac:dyDescent="0.2">
      <c r="A777" s="123">
        <v>870</v>
      </c>
      <c r="B777" s="123" t="s">
        <v>19877</v>
      </c>
      <c r="C777" s="123" t="s">
        <v>18885</v>
      </c>
      <c r="D777" s="126" t="s">
        <v>19878</v>
      </c>
    </row>
    <row r="778" spans="1:4" x14ac:dyDescent="0.2">
      <c r="A778" s="123">
        <v>863</v>
      </c>
      <c r="B778" s="123" t="s">
        <v>19879</v>
      </c>
      <c r="C778" s="123" t="s">
        <v>18885</v>
      </c>
      <c r="D778" s="126" t="s">
        <v>7525</v>
      </c>
    </row>
    <row r="779" spans="1:4" x14ac:dyDescent="0.2">
      <c r="A779" s="123">
        <v>867</v>
      </c>
      <c r="B779" s="123" t="s">
        <v>19880</v>
      </c>
      <c r="C779" s="123" t="s">
        <v>18885</v>
      </c>
      <c r="D779" s="126" t="s">
        <v>14074</v>
      </c>
    </row>
    <row r="780" spans="1:4" x14ac:dyDescent="0.2">
      <c r="A780" s="123">
        <v>891</v>
      </c>
      <c r="B780" s="123" t="s">
        <v>19881</v>
      </c>
      <c r="C780" s="123" t="s">
        <v>18885</v>
      </c>
      <c r="D780" s="126" t="s">
        <v>19882</v>
      </c>
    </row>
    <row r="781" spans="1:4" x14ac:dyDescent="0.2">
      <c r="A781" s="123">
        <v>864</v>
      </c>
      <c r="B781" s="123" t="s">
        <v>19883</v>
      </c>
      <c r="C781" s="123" t="s">
        <v>18885</v>
      </c>
      <c r="D781" s="126" t="s">
        <v>8421</v>
      </c>
    </row>
    <row r="782" spans="1:4" x14ac:dyDescent="0.2">
      <c r="A782" s="123">
        <v>865</v>
      </c>
      <c r="B782" s="123" t="s">
        <v>19884</v>
      </c>
      <c r="C782" s="123" t="s">
        <v>18885</v>
      </c>
      <c r="D782" s="126" t="s">
        <v>19885</v>
      </c>
    </row>
    <row r="783" spans="1:4" x14ac:dyDescent="0.2">
      <c r="A783" s="123">
        <v>1006</v>
      </c>
      <c r="B783" s="123" t="s">
        <v>19886</v>
      </c>
      <c r="C783" s="123" t="s">
        <v>18885</v>
      </c>
      <c r="D783" s="126" t="s">
        <v>2868</v>
      </c>
    </row>
    <row r="784" spans="1:4" x14ac:dyDescent="0.2">
      <c r="A784" s="123">
        <v>948</v>
      </c>
      <c r="B784" s="123" t="s">
        <v>19887</v>
      </c>
      <c r="C784" s="123" t="s">
        <v>18885</v>
      </c>
      <c r="D784" s="126" t="s">
        <v>19888</v>
      </c>
    </row>
    <row r="785" spans="1:4" x14ac:dyDescent="0.2">
      <c r="A785" s="123">
        <v>947</v>
      </c>
      <c r="B785" s="123" t="s">
        <v>19889</v>
      </c>
      <c r="C785" s="123" t="s">
        <v>18885</v>
      </c>
      <c r="D785" s="126" t="s">
        <v>5040</v>
      </c>
    </row>
    <row r="786" spans="1:4" x14ac:dyDescent="0.2">
      <c r="A786" s="123">
        <v>911</v>
      </c>
      <c r="B786" s="123" t="s">
        <v>19890</v>
      </c>
      <c r="C786" s="123" t="s">
        <v>18885</v>
      </c>
      <c r="D786" s="126" t="s">
        <v>7145</v>
      </c>
    </row>
    <row r="787" spans="1:4" x14ac:dyDescent="0.2">
      <c r="A787" s="123">
        <v>925</v>
      </c>
      <c r="B787" s="123" t="s">
        <v>19891</v>
      </c>
      <c r="C787" s="123" t="s">
        <v>18885</v>
      </c>
      <c r="D787" s="126" t="s">
        <v>14542</v>
      </c>
    </row>
    <row r="788" spans="1:4" x14ac:dyDescent="0.2">
      <c r="A788" s="123">
        <v>954</v>
      </c>
      <c r="B788" s="123" t="s">
        <v>19892</v>
      </c>
      <c r="C788" s="123" t="s">
        <v>18885</v>
      </c>
      <c r="D788" s="126" t="s">
        <v>19893</v>
      </c>
    </row>
    <row r="789" spans="1:4" x14ac:dyDescent="0.2">
      <c r="A789" s="123">
        <v>901</v>
      </c>
      <c r="B789" s="123" t="s">
        <v>19894</v>
      </c>
      <c r="C789" s="123" t="s">
        <v>18885</v>
      </c>
      <c r="D789" s="126" t="s">
        <v>12562</v>
      </c>
    </row>
    <row r="790" spans="1:4" x14ac:dyDescent="0.2">
      <c r="A790" s="123">
        <v>926</v>
      </c>
      <c r="B790" s="123" t="s">
        <v>19895</v>
      </c>
      <c r="C790" s="123" t="s">
        <v>18885</v>
      </c>
      <c r="D790" s="126" t="s">
        <v>9143</v>
      </c>
    </row>
    <row r="791" spans="1:4" x14ac:dyDescent="0.2">
      <c r="A791" s="123">
        <v>912</v>
      </c>
      <c r="B791" s="123" t="s">
        <v>19896</v>
      </c>
      <c r="C791" s="123" t="s">
        <v>18885</v>
      </c>
      <c r="D791" s="126" t="s">
        <v>19897</v>
      </c>
    </row>
    <row r="792" spans="1:4" x14ac:dyDescent="0.2">
      <c r="A792" s="123">
        <v>955</v>
      </c>
      <c r="B792" s="123" t="s">
        <v>19898</v>
      </c>
      <c r="C792" s="123" t="s">
        <v>18885</v>
      </c>
      <c r="D792" s="126" t="s">
        <v>19899</v>
      </c>
    </row>
    <row r="793" spans="1:4" x14ac:dyDescent="0.2">
      <c r="A793" s="123">
        <v>946</v>
      </c>
      <c r="B793" s="123" t="s">
        <v>19900</v>
      </c>
      <c r="C793" s="123" t="s">
        <v>18885</v>
      </c>
      <c r="D793" s="126" t="s">
        <v>19901</v>
      </c>
    </row>
    <row r="794" spans="1:4" x14ac:dyDescent="0.2">
      <c r="A794" s="123">
        <v>953</v>
      </c>
      <c r="B794" s="123" t="s">
        <v>19902</v>
      </c>
      <c r="C794" s="123" t="s">
        <v>18885</v>
      </c>
      <c r="D794" s="126" t="s">
        <v>8261</v>
      </c>
    </row>
    <row r="795" spans="1:4" x14ac:dyDescent="0.2">
      <c r="A795" s="123">
        <v>902</v>
      </c>
      <c r="B795" s="123" t="s">
        <v>19903</v>
      </c>
      <c r="C795" s="123" t="s">
        <v>18885</v>
      </c>
      <c r="D795" s="126" t="s">
        <v>19904</v>
      </c>
    </row>
    <row r="796" spans="1:4" x14ac:dyDescent="0.2">
      <c r="A796" s="123">
        <v>927</v>
      </c>
      <c r="B796" s="123" t="s">
        <v>19905</v>
      </c>
      <c r="C796" s="123" t="s">
        <v>18885</v>
      </c>
      <c r="D796" s="126" t="s">
        <v>19906</v>
      </c>
    </row>
    <row r="797" spans="1:4" x14ac:dyDescent="0.2">
      <c r="A797" s="123">
        <v>913</v>
      </c>
      <c r="B797" s="123" t="s">
        <v>19907</v>
      </c>
      <c r="C797" s="123" t="s">
        <v>18885</v>
      </c>
      <c r="D797" s="126" t="s">
        <v>19908</v>
      </c>
    </row>
    <row r="798" spans="1:4" x14ac:dyDescent="0.2">
      <c r="A798" s="123">
        <v>903</v>
      </c>
      <c r="B798" s="123" t="s">
        <v>19909</v>
      </c>
      <c r="C798" s="123" t="s">
        <v>18885</v>
      </c>
      <c r="D798" s="126" t="s">
        <v>14240</v>
      </c>
    </row>
    <row r="799" spans="1:4" x14ac:dyDescent="0.2">
      <c r="A799" s="123">
        <v>945</v>
      </c>
      <c r="B799" s="123" t="s">
        <v>19910</v>
      </c>
      <c r="C799" s="123" t="s">
        <v>18885</v>
      </c>
      <c r="D799" s="126" t="s">
        <v>9166</v>
      </c>
    </row>
    <row r="800" spans="1:4" x14ac:dyDescent="0.2">
      <c r="A800" s="123">
        <v>914</v>
      </c>
      <c r="B800" s="123" t="s">
        <v>19911</v>
      </c>
      <c r="C800" s="123" t="s">
        <v>18885</v>
      </c>
      <c r="D800" s="126" t="s">
        <v>19912</v>
      </c>
    </row>
    <row r="801" spans="1:4" x14ac:dyDescent="0.2">
      <c r="A801" s="123">
        <v>993</v>
      </c>
      <c r="B801" s="123" t="s">
        <v>19913</v>
      </c>
      <c r="C801" s="123" t="s">
        <v>18885</v>
      </c>
      <c r="D801" s="126" t="s">
        <v>8299</v>
      </c>
    </row>
    <row r="802" spans="1:4" x14ac:dyDescent="0.2">
      <c r="A802" s="123">
        <v>1020</v>
      </c>
      <c r="B802" s="123" t="s">
        <v>19914</v>
      </c>
      <c r="C802" s="123" t="s">
        <v>18885</v>
      </c>
      <c r="D802" s="126" t="s">
        <v>4570</v>
      </c>
    </row>
    <row r="803" spans="1:4" x14ac:dyDescent="0.2">
      <c r="A803" s="123">
        <v>1017</v>
      </c>
      <c r="B803" s="123" t="s">
        <v>19915</v>
      </c>
      <c r="C803" s="123" t="s">
        <v>18885</v>
      </c>
      <c r="D803" s="126" t="s">
        <v>19916</v>
      </c>
    </row>
    <row r="804" spans="1:4" x14ac:dyDescent="0.2">
      <c r="A804" s="123">
        <v>999</v>
      </c>
      <c r="B804" s="123" t="s">
        <v>19917</v>
      </c>
      <c r="C804" s="123" t="s">
        <v>18885</v>
      </c>
      <c r="D804" s="126" t="s">
        <v>19918</v>
      </c>
    </row>
    <row r="805" spans="1:4" x14ac:dyDescent="0.2">
      <c r="A805" s="123">
        <v>995</v>
      </c>
      <c r="B805" s="123" t="s">
        <v>19919</v>
      </c>
      <c r="C805" s="123" t="s">
        <v>18885</v>
      </c>
      <c r="D805" s="126" t="s">
        <v>1426</v>
      </c>
    </row>
    <row r="806" spans="1:4" x14ac:dyDescent="0.2">
      <c r="A806" s="123">
        <v>1000</v>
      </c>
      <c r="B806" s="123" t="s">
        <v>19920</v>
      </c>
      <c r="C806" s="123" t="s">
        <v>18885</v>
      </c>
      <c r="D806" s="126" t="s">
        <v>9553</v>
      </c>
    </row>
    <row r="807" spans="1:4" x14ac:dyDescent="0.2">
      <c r="A807" s="123">
        <v>1022</v>
      </c>
      <c r="B807" s="123" t="s">
        <v>19921</v>
      </c>
      <c r="C807" s="123" t="s">
        <v>18885</v>
      </c>
      <c r="D807" s="126" t="s">
        <v>8374</v>
      </c>
    </row>
    <row r="808" spans="1:4" x14ac:dyDescent="0.2">
      <c r="A808" s="123">
        <v>1015</v>
      </c>
      <c r="B808" s="123" t="s">
        <v>19922</v>
      </c>
      <c r="C808" s="123" t="s">
        <v>18885</v>
      </c>
      <c r="D808" s="126" t="s">
        <v>19163</v>
      </c>
    </row>
    <row r="809" spans="1:4" x14ac:dyDescent="0.2">
      <c r="A809" s="123">
        <v>996</v>
      </c>
      <c r="B809" s="123" t="s">
        <v>19923</v>
      </c>
      <c r="C809" s="123" t="s">
        <v>18885</v>
      </c>
      <c r="D809" s="126" t="s">
        <v>19924</v>
      </c>
    </row>
    <row r="810" spans="1:4" x14ac:dyDescent="0.2">
      <c r="A810" s="123">
        <v>1001</v>
      </c>
      <c r="B810" s="123" t="s">
        <v>19925</v>
      </c>
      <c r="C810" s="123" t="s">
        <v>18885</v>
      </c>
      <c r="D810" s="126" t="s">
        <v>11300</v>
      </c>
    </row>
    <row r="811" spans="1:4" x14ac:dyDescent="0.2">
      <c r="A811" s="123">
        <v>1019</v>
      </c>
      <c r="B811" s="123" t="s">
        <v>19926</v>
      </c>
      <c r="C811" s="123" t="s">
        <v>18885</v>
      </c>
      <c r="D811" s="126" t="s">
        <v>8905</v>
      </c>
    </row>
    <row r="812" spans="1:4" x14ac:dyDescent="0.2">
      <c r="A812" s="123">
        <v>1021</v>
      </c>
      <c r="B812" s="123" t="s">
        <v>19927</v>
      </c>
      <c r="C812" s="123" t="s">
        <v>18885</v>
      </c>
      <c r="D812" s="126" t="s">
        <v>1369</v>
      </c>
    </row>
    <row r="813" spans="1:4" x14ac:dyDescent="0.2">
      <c r="A813" s="123">
        <v>39249</v>
      </c>
      <c r="B813" s="123" t="s">
        <v>19928</v>
      </c>
      <c r="C813" s="123" t="s">
        <v>18885</v>
      </c>
      <c r="D813" s="126" t="s">
        <v>19929</v>
      </c>
    </row>
    <row r="814" spans="1:4" x14ac:dyDescent="0.2">
      <c r="A814" s="123">
        <v>1018</v>
      </c>
      <c r="B814" s="123" t="s">
        <v>19930</v>
      </c>
      <c r="C814" s="123" t="s">
        <v>18885</v>
      </c>
      <c r="D814" s="126" t="s">
        <v>15654</v>
      </c>
    </row>
    <row r="815" spans="1:4" x14ac:dyDescent="0.2">
      <c r="A815" s="123">
        <v>39250</v>
      </c>
      <c r="B815" s="123" t="s">
        <v>19931</v>
      </c>
      <c r="C815" s="123" t="s">
        <v>18885</v>
      </c>
      <c r="D815" s="126" t="s">
        <v>19932</v>
      </c>
    </row>
    <row r="816" spans="1:4" x14ac:dyDescent="0.2">
      <c r="A816" s="123">
        <v>994</v>
      </c>
      <c r="B816" s="123" t="s">
        <v>19933</v>
      </c>
      <c r="C816" s="123" t="s">
        <v>18885</v>
      </c>
      <c r="D816" s="126" t="s">
        <v>1080</v>
      </c>
    </row>
    <row r="817" spans="1:4" x14ac:dyDescent="0.2">
      <c r="A817" s="123">
        <v>977</v>
      </c>
      <c r="B817" s="123" t="s">
        <v>19934</v>
      </c>
      <c r="C817" s="123" t="s">
        <v>18885</v>
      </c>
      <c r="D817" s="126" t="s">
        <v>8377</v>
      </c>
    </row>
    <row r="818" spans="1:4" x14ac:dyDescent="0.2">
      <c r="A818" s="123">
        <v>998</v>
      </c>
      <c r="B818" s="123" t="s">
        <v>19935</v>
      </c>
      <c r="C818" s="123" t="s">
        <v>18885</v>
      </c>
      <c r="D818" s="126" t="s">
        <v>14123</v>
      </c>
    </row>
    <row r="819" spans="1:4" x14ac:dyDescent="0.2">
      <c r="A819" s="123">
        <v>39251</v>
      </c>
      <c r="B819" s="123" t="s">
        <v>19936</v>
      </c>
      <c r="C819" s="123" t="s">
        <v>18885</v>
      </c>
      <c r="D819" s="126" t="s">
        <v>1101</v>
      </c>
    </row>
    <row r="820" spans="1:4" x14ac:dyDescent="0.2">
      <c r="A820" s="123">
        <v>1011</v>
      </c>
      <c r="B820" s="123" t="s">
        <v>19937</v>
      </c>
      <c r="C820" s="123" t="s">
        <v>18885</v>
      </c>
      <c r="D820" s="126" t="s">
        <v>7746</v>
      </c>
    </row>
    <row r="821" spans="1:4" x14ac:dyDescent="0.2">
      <c r="A821" s="123">
        <v>39252</v>
      </c>
      <c r="B821" s="123" t="s">
        <v>19938</v>
      </c>
      <c r="C821" s="123" t="s">
        <v>18885</v>
      </c>
      <c r="D821" s="126" t="s">
        <v>7744</v>
      </c>
    </row>
    <row r="822" spans="1:4" x14ac:dyDescent="0.2">
      <c r="A822" s="123">
        <v>1013</v>
      </c>
      <c r="B822" s="123" t="s">
        <v>19939</v>
      </c>
      <c r="C822" s="123" t="s">
        <v>18885</v>
      </c>
      <c r="D822" s="126" t="s">
        <v>790</v>
      </c>
    </row>
    <row r="823" spans="1:4" x14ac:dyDescent="0.2">
      <c r="A823" s="123">
        <v>980</v>
      </c>
      <c r="B823" s="123" t="s">
        <v>19940</v>
      </c>
      <c r="C823" s="123" t="s">
        <v>18885</v>
      </c>
      <c r="D823" s="126" t="s">
        <v>8653</v>
      </c>
    </row>
    <row r="824" spans="1:4" x14ac:dyDescent="0.2">
      <c r="A824" s="123">
        <v>39237</v>
      </c>
      <c r="B824" s="123" t="s">
        <v>19941</v>
      </c>
      <c r="C824" s="123" t="s">
        <v>18885</v>
      </c>
      <c r="D824" s="126" t="s">
        <v>9937</v>
      </c>
    </row>
    <row r="825" spans="1:4" x14ac:dyDescent="0.2">
      <c r="A825" s="123">
        <v>39238</v>
      </c>
      <c r="B825" s="123" t="s">
        <v>19942</v>
      </c>
      <c r="C825" s="123" t="s">
        <v>18885</v>
      </c>
      <c r="D825" s="126" t="s">
        <v>19943</v>
      </c>
    </row>
    <row r="826" spans="1:4" x14ac:dyDescent="0.2">
      <c r="A826" s="123">
        <v>979</v>
      </c>
      <c r="B826" s="123" t="s">
        <v>19944</v>
      </c>
      <c r="C826" s="123" t="s">
        <v>18885</v>
      </c>
      <c r="D826" s="126" t="s">
        <v>8285</v>
      </c>
    </row>
    <row r="827" spans="1:4" x14ac:dyDescent="0.2">
      <c r="A827" s="123">
        <v>39239</v>
      </c>
      <c r="B827" s="123" t="s">
        <v>19945</v>
      </c>
      <c r="C827" s="123" t="s">
        <v>18885</v>
      </c>
      <c r="D827" s="126" t="s">
        <v>19946</v>
      </c>
    </row>
    <row r="828" spans="1:4" x14ac:dyDescent="0.2">
      <c r="A828" s="123">
        <v>1014</v>
      </c>
      <c r="B828" s="123" t="s">
        <v>19947</v>
      </c>
      <c r="C828" s="123" t="s">
        <v>18885</v>
      </c>
      <c r="D828" s="126" t="s">
        <v>1327</v>
      </c>
    </row>
    <row r="829" spans="1:4" x14ac:dyDescent="0.2">
      <c r="A829" s="123">
        <v>39240</v>
      </c>
      <c r="B829" s="123" t="s">
        <v>19948</v>
      </c>
      <c r="C829" s="123" t="s">
        <v>18885</v>
      </c>
      <c r="D829" s="126" t="s">
        <v>19949</v>
      </c>
    </row>
    <row r="830" spans="1:4" x14ac:dyDescent="0.2">
      <c r="A830" s="123">
        <v>39232</v>
      </c>
      <c r="B830" s="123" t="s">
        <v>19950</v>
      </c>
      <c r="C830" s="123" t="s">
        <v>18885</v>
      </c>
      <c r="D830" s="126" t="s">
        <v>19951</v>
      </c>
    </row>
    <row r="831" spans="1:4" x14ac:dyDescent="0.2">
      <c r="A831" s="123">
        <v>39233</v>
      </c>
      <c r="B831" s="123" t="s">
        <v>19952</v>
      </c>
      <c r="C831" s="123" t="s">
        <v>18885</v>
      </c>
      <c r="D831" s="126" t="s">
        <v>14025</v>
      </c>
    </row>
    <row r="832" spans="1:4" x14ac:dyDescent="0.2">
      <c r="A832" s="123">
        <v>981</v>
      </c>
      <c r="B832" s="123" t="s">
        <v>19953</v>
      </c>
      <c r="C832" s="123" t="s">
        <v>18885</v>
      </c>
      <c r="D832" s="126" t="s">
        <v>8940</v>
      </c>
    </row>
    <row r="833" spans="1:4" x14ac:dyDescent="0.2">
      <c r="A833" s="123">
        <v>39234</v>
      </c>
      <c r="B833" s="123" t="s">
        <v>19954</v>
      </c>
      <c r="C833" s="123" t="s">
        <v>18885</v>
      </c>
      <c r="D833" s="126" t="s">
        <v>2303</v>
      </c>
    </row>
    <row r="834" spans="1:4" x14ac:dyDescent="0.2">
      <c r="A834" s="123">
        <v>982</v>
      </c>
      <c r="B834" s="123" t="s">
        <v>19955</v>
      </c>
      <c r="C834" s="123" t="s">
        <v>18885</v>
      </c>
      <c r="D834" s="126" t="s">
        <v>826</v>
      </c>
    </row>
    <row r="835" spans="1:4" x14ac:dyDescent="0.2">
      <c r="A835" s="123">
        <v>39235</v>
      </c>
      <c r="B835" s="123" t="s">
        <v>19956</v>
      </c>
      <c r="C835" s="123" t="s">
        <v>18885</v>
      </c>
      <c r="D835" s="126" t="s">
        <v>191</v>
      </c>
    </row>
    <row r="836" spans="1:4" x14ac:dyDescent="0.2">
      <c r="A836" s="123">
        <v>39236</v>
      </c>
      <c r="B836" s="123" t="s">
        <v>19957</v>
      </c>
      <c r="C836" s="123" t="s">
        <v>18885</v>
      </c>
      <c r="D836" s="126" t="s">
        <v>8616</v>
      </c>
    </row>
    <row r="837" spans="1:4" x14ac:dyDescent="0.2">
      <c r="A837" s="123">
        <v>876</v>
      </c>
      <c r="B837" s="123" t="s">
        <v>19958</v>
      </c>
      <c r="C837" s="123" t="s">
        <v>18885</v>
      </c>
      <c r="D837" s="126" t="s">
        <v>19959</v>
      </c>
    </row>
    <row r="838" spans="1:4" x14ac:dyDescent="0.2">
      <c r="A838" s="123">
        <v>877</v>
      </c>
      <c r="B838" s="123" t="s">
        <v>19960</v>
      </c>
      <c r="C838" s="123" t="s">
        <v>18885</v>
      </c>
      <c r="D838" s="126" t="s">
        <v>19961</v>
      </c>
    </row>
    <row r="839" spans="1:4" x14ac:dyDescent="0.2">
      <c r="A839" s="123">
        <v>882</v>
      </c>
      <c r="B839" s="123" t="s">
        <v>19962</v>
      </c>
      <c r="C839" s="123" t="s">
        <v>18885</v>
      </c>
      <c r="D839" s="126" t="s">
        <v>19963</v>
      </c>
    </row>
    <row r="840" spans="1:4" x14ac:dyDescent="0.2">
      <c r="A840" s="123">
        <v>878</v>
      </c>
      <c r="B840" s="123" t="s">
        <v>19964</v>
      </c>
      <c r="C840" s="123" t="s">
        <v>18885</v>
      </c>
      <c r="D840" s="126" t="s">
        <v>19965</v>
      </c>
    </row>
    <row r="841" spans="1:4" x14ac:dyDescent="0.2">
      <c r="A841" s="123">
        <v>879</v>
      </c>
      <c r="B841" s="123" t="s">
        <v>19966</v>
      </c>
      <c r="C841" s="123" t="s">
        <v>18885</v>
      </c>
      <c r="D841" s="126" t="s">
        <v>19967</v>
      </c>
    </row>
    <row r="842" spans="1:4" x14ac:dyDescent="0.2">
      <c r="A842" s="123">
        <v>880</v>
      </c>
      <c r="B842" s="123" t="s">
        <v>19968</v>
      </c>
      <c r="C842" s="123" t="s">
        <v>18885</v>
      </c>
      <c r="D842" s="126" t="s">
        <v>19969</v>
      </c>
    </row>
    <row r="843" spans="1:4" x14ac:dyDescent="0.2">
      <c r="A843" s="123">
        <v>873</v>
      </c>
      <c r="B843" s="123" t="s">
        <v>19970</v>
      </c>
      <c r="C843" s="123" t="s">
        <v>18885</v>
      </c>
      <c r="D843" s="126" t="s">
        <v>19971</v>
      </c>
    </row>
    <row r="844" spans="1:4" x14ac:dyDescent="0.2">
      <c r="A844" s="123">
        <v>881</v>
      </c>
      <c r="B844" s="123" t="s">
        <v>19972</v>
      </c>
      <c r="C844" s="123" t="s">
        <v>18885</v>
      </c>
      <c r="D844" s="126" t="s">
        <v>19973</v>
      </c>
    </row>
    <row r="845" spans="1:4" x14ac:dyDescent="0.2">
      <c r="A845" s="123">
        <v>874</v>
      </c>
      <c r="B845" s="123" t="s">
        <v>19974</v>
      </c>
      <c r="C845" s="123" t="s">
        <v>18885</v>
      </c>
      <c r="D845" s="126" t="s">
        <v>563</v>
      </c>
    </row>
    <row r="846" spans="1:4" x14ac:dyDescent="0.2">
      <c r="A846" s="123">
        <v>875</v>
      </c>
      <c r="B846" s="123" t="s">
        <v>19975</v>
      </c>
      <c r="C846" s="123" t="s">
        <v>18885</v>
      </c>
      <c r="D846" s="126" t="s">
        <v>19976</v>
      </c>
    </row>
    <row r="847" spans="1:4" x14ac:dyDescent="0.2">
      <c r="A847" s="123">
        <v>983</v>
      </c>
      <c r="B847" s="123" t="s">
        <v>19977</v>
      </c>
      <c r="C847" s="123" t="s">
        <v>18885</v>
      </c>
      <c r="D847" s="126" t="s">
        <v>1377</v>
      </c>
    </row>
    <row r="848" spans="1:4" x14ac:dyDescent="0.2">
      <c r="A848" s="123">
        <v>985</v>
      </c>
      <c r="B848" s="123" t="s">
        <v>19978</v>
      </c>
      <c r="C848" s="123" t="s">
        <v>18885</v>
      </c>
      <c r="D848" s="126" t="s">
        <v>6575</v>
      </c>
    </row>
    <row r="849" spans="1:4" x14ac:dyDescent="0.2">
      <c r="A849" s="123">
        <v>990</v>
      </c>
      <c r="B849" s="123" t="s">
        <v>19979</v>
      </c>
      <c r="C849" s="123" t="s">
        <v>18885</v>
      </c>
      <c r="D849" s="126" t="s">
        <v>16933</v>
      </c>
    </row>
    <row r="850" spans="1:4" x14ac:dyDescent="0.2">
      <c r="A850" s="123">
        <v>39241</v>
      </c>
      <c r="B850" s="123" t="s">
        <v>19980</v>
      </c>
      <c r="C850" s="123" t="s">
        <v>18885</v>
      </c>
      <c r="D850" s="126" t="s">
        <v>3086</v>
      </c>
    </row>
    <row r="851" spans="1:4" x14ac:dyDescent="0.2">
      <c r="A851" s="123">
        <v>1005</v>
      </c>
      <c r="B851" s="123" t="s">
        <v>19981</v>
      </c>
      <c r="C851" s="123" t="s">
        <v>18885</v>
      </c>
      <c r="D851" s="126" t="s">
        <v>19982</v>
      </c>
    </row>
    <row r="852" spans="1:4" x14ac:dyDescent="0.2">
      <c r="A852" s="123">
        <v>984</v>
      </c>
      <c r="B852" s="123" t="s">
        <v>19983</v>
      </c>
      <c r="C852" s="123" t="s">
        <v>18885</v>
      </c>
      <c r="D852" s="126" t="s">
        <v>8623</v>
      </c>
    </row>
    <row r="853" spans="1:4" x14ac:dyDescent="0.2">
      <c r="A853" s="123">
        <v>991</v>
      </c>
      <c r="B853" s="123" t="s">
        <v>19984</v>
      </c>
      <c r="C853" s="123" t="s">
        <v>18885</v>
      </c>
      <c r="D853" s="126" t="s">
        <v>19985</v>
      </c>
    </row>
    <row r="854" spans="1:4" x14ac:dyDescent="0.2">
      <c r="A854" s="123">
        <v>986</v>
      </c>
      <c r="B854" s="123" t="s">
        <v>19986</v>
      </c>
      <c r="C854" s="123" t="s">
        <v>18885</v>
      </c>
      <c r="D854" s="126" t="s">
        <v>8628</v>
      </c>
    </row>
    <row r="855" spans="1:4" x14ac:dyDescent="0.2">
      <c r="A855" s="123">
        <v>1024</v>
      </c>
      <c r="B855" s="123" t="s">
        <v>19987</v>
      </c>
      <c r="C855" s="123" t="s">
        <v>18885</v>
      </c>
      <c r="D855" s="126" t="s">
        <v>19988</v>
      </c>
    </row>
    <row r="856" spans="1:4" x14ac:dyDescent="0.2">
      <c r="A856" s="123">
        <v>987</v>
      </c>
      <c r="B856" s="123" t="s">
        <v>19989</v>
      </c>
      <c r="C856" s="123" t="s">
        <v>18885</v>
      </c>
      <c r="D856" s="126" t="s">
        <v>12398</v>
      </c>
    </row>
    <row r="857" spans="1:4" x14ac:dyDescent="0.2">
      <c r="A857" s="123">
        <v>1003</v>
      </c>
      <c r="B857" s="123" t="s">
        <v>19990</v>
      </c>
      <c r="C857" s="123" t="s">
        <v>18885</v>
      </c>
      <c r="D857" s="126" t="s">
        <v>8670</v>
      </c>
    </row>
    <row r="858" spans="1:4" x14ac:dyDescent="0.2">
      <c r="A858" s="123">
        <v>992</v>
      </c>
      <c r="B858" s="123" t="s">
        <v>19991</v>
      </c>
      <c r="C858" s="123" t="s">
        <v>18885</v>
      </c>
      <c r="D858" s="126" t="s">
        <v>19992</v>
      </c>
    </row>
    <row r="859" spans="1:4" x14ac:dyDescent="0.2">
      <c r="A859" s="123">
        <v>1007</v>
      </c>
      <c r="B859" s="123" t="s">
        <v>19993</v>
      </c>
      <c r="C859" s="123" t="s">
        <v>18885</v>
      </c>
      <c r="D859" s="126" t="s">
        <v>19994</v>
      </c>
    </row>
    <row r="860" spans="1:4" x14ac:dyDescent="0.2">
      <c r="A860" s="123">
        <v>39242</v>
      </c>
      <c r="B860" s="123" t="s">
        <v>19995</v>
      </c>
      <c r="C860" s="123" t="s">
        <v>18885</v>
      </c>
      <c r="D860" s="126" t="s">
        <v>19996</v>
      </c>
    </row>
    <row r="861" spans="1:4" x14ac:dyDescent="0.2">
      <c r="A861" s="123">
        <v>1008</v>
      </c>
      <c r="B861" s="123" t="s">
        <v>19997</v>
      </c>
      <c r="C861" s="123" t="s">
        <v>18885</v>
      </c>
      <c r="D861" s="126" t="s">
        <v>834</v>
      </c>
    </row>
    <row r="862" spans="1:4" x14ac:dyDescent="0.2">
      <c r="A862" s="123">
        <v>988</v>
      </c>
      <c r="B862" s="123" t="s">
        <v>19998</v>
      </c>
      <c r="C862" s="123" t="s">
        <v>18885</v>
      </c>
      <c r="D862" s="126" t="s">
        <v>19999</v>
      </c>
    </row>
    <row r="863" spans="1:4" x14ac:dyDescent="0.2">
      <c r="A863" s="123">
        <v>989</v>
      </c>
      <c r="B863" s="123" t="s">
        <v>20000</v>
      </c>
      <c r="C863" s="123" t="s">
        <v>18885</v>
      </c>
      <c r="D863" s="126" t="s">
        <v>15068</v>
      </c>
    </row>
    <row r="864" spans="1:4" x14ac:dyDescent="0.2">
      <c r="A864" s="123">
        <v>39598</v>
      </c>
      <c r="B864" s="123" t="s">
        <v>20001</v>
      </c>
      <c r="C864" s="123" t="s">
        <v>18885</v>
      </c>
      <c r="D864" s="126" t="s">
        <v>343</v>
      </c>
    </row>
    <row r="865" spans="1:4" x14ac:dyDescent="0.2">
      <c r="A865" s="123">
        <v>39599</v>
      </c>
      <c r="B865" s="123" t="s">
        <v>20002</v>
      </c>
      <c r="C865" s="123" t="s">
        <v>18885</v>
      </c>
      <c r="D865" s="126" t="s">
        <v>6883</v>
      </c>
    </row>
    <row r="866" spans="1:4" x14ac:dyDescent="0.2">
      <c r="A866" s="123">
        <v>34602</v>
      </c>
      <c r="B866" s="123" t="s">
        <v>20003</v>
      </c>
      <c r="C866" s="123" t="s">
        <v>18885</v>
      </c>
      <c r="D866" s="126" t="s">
        <v>1543</v>
      </c>
    </row>
    <row r="867" spans="1:4" x14ac:dyDescent="0.2">
      <c r="A867" s="123">
        <v>34603</v>
      </c>
      <c r="B867" s="123" t="s">
        <v>20004</v>
      </c>
      <c r="C867" s="123" t="s">
        <v>18885</v>
      </c>
      <c r="D867" s="126" t="s">
        <v>374</v>
      </c>
    </row>
    <row r="868" spans="1:4" x14ac:dyDescent="0.2">
      <c r="A868" s="123">
        <v>34607</v>
      </c>
      <c r="B868" s="123" t="s">
        <v>20005</v>
      </c>
      <c r="C868" s="123" t="s">
        <v>18885</v>
      </c>
      <c r="D868" s="126" t="s">
        <v>276</v>
      </c>
    </row>
    <row r="869" spans="1:4" x14ac:dyDescent="0.2">
      <c r="A869" s="123">
        <v>34609</v>
      </c>
      <c r="B869" s="123" t="s">
        <v>20006</v>
      </c>
      <c r="C869" s="123" t="s">
        <v>18885</v>
      </c>
      <c r="D869" s="126" t="s">
        <v>8529</v>
      </c>
    </row>
    <row r="870" spans="1:4" x14ac:dyDescent="0.2">
      <c r="A870" s="123">
        <v>34618</v>
      </c>
      <c r="B870" s="123" t="s">
        <v>20007</v>
      </c>
      <c r="C870" s="123" t="s">
        <v>18885</v>
      </c>
      <c r="D870" s="126" t="s">
        <v>8366</v>
      </c>
    </row>
    <row r="871" spans="1:4" x14ac:dyDescent="0.2">
      <c r="A871" s="123">
        <v>34620</v>
      </c>
      <c r="B871" s="123" t="s">
        <v>20008</v>
      </c>
      <c r="C871" s="123" t="s">
        <v>18885</v>
      </c>
      <c r="D871" s="126" t="s">
        <v>5004</v>
      </c>
    </row>
    <row r="872" spans="1:4" x14ac:dyDescent="0.2">
      <c r="A872" s="123">
        <v>34621</v>
      </c>
      <c r="B872" s="123" t="s">
        <v>20009</v>
      </c>
      <c r="C872" s="123" t="s">
        <v>18885</v>
      </c>
      <c r="D872" s="126" t="s">
        <v>6459</v>
      </c>
    </row>
    <row r="873" spans="1:4" x14ac:dyDescent="0.2">
      <c r="A873" s="123">
        <v>34622</v>
      </c>
      <c r="B873" s="123" t="s">
        <v>20010</v>
      </c>
      <c r="C873" s="123" t="s">
        <v>18885</v>
      </c>
      <c r="D873" s="126" t="s">
        <v>2374</v>
      </c>
    </row>
    <row r="874" spans="1:4" x14ac:dyDescent="0.2">
      <c r="A874" s="123">
        <v>34624</v>
      </c>
      <c r="B874" s="123" t="s">
        <v>20011</v>
      </c>
      <c r="C874" s="123" t="s">
        <v>18885</v>
      </c>
      <c r="D874" s="126" t="s">
        <v>8873</v>
      </c>
    </row>
    <row r="875" spans="1:4" x14ac:dyDescent="0.2">
      <c r="A875" s="123">
        <v>34626</v>
      </c>
      <c r="B875" s="123" t="s">
        <v>20012</v>
      </c>
      <c r="C875" s="123" t="s">
        <v>18885</v>
      </c>
      <c r="D875" s="126" t="s">
        <v>20013</v>
      </c>
    </row>
    <row r="876" spans="1:4" x14ac:dyDescent="0.2">
      <c r="A876" s="123">
        <v>34627</v>
      </c>
      <c r="B876" s="123" t="s">
        <v>20014</v>
      </c>
      <c r="C876" s="123" t="s">
        <v>18885</v>
      </c>
      <c r="D876" s="126" t="s">
        <v>312</v>
      </c>
    </row>
    <row r="877" spans="1:4" x14ac:dyDescent="0.2">
      <c r="A877" s="123">
        <v>34629</v>
      </c>
      <c r="B877" s="123" t="s">
        <v>20015</v>
      </c>
      <c r="C877" s="123" t="s">
        <v>18885</v>
      </c>
      <c r="D877" s="126" t="s">
        <v>8592</v>
      </c>
    </row>
    <row r="878" spans="1:4" x14ac:dyDescent="0.2">
      <c r="A878" s="123">
        <v>39257</v>
      </c>
      <c r="B878" s="123" t="s">
        <v>20016</v>
      </c>
      <c r="C878" s="123" t="s">
        <v>18885</v>
      </c>
      <c r="D878" s="126" t="s">
        <v>359</v>
      </c>
    </row>
    <row r="879" spans="1:4" x14ac:dyDescent="0.2">
      <c r="A879" s="123">
        <v>39261</v>
      </c>
      <c r="B879" s="123" t="s">
        <v>20017</v>
      </c>
      <c r="C879" s="123" t="s">
        <v>18885</v>
      </c>
      <c r="D879" s="126" t="s">
        <v>8528</v>
      </c>
    </row>
    <row r="880" spans="1:4" x14ac:dyDescent="0.2">
      <c r="A880" s="123">
        <v>39268</v>
      </c>
      <c r="B880" s="123" t="s">
        <v>20018</v>
      </c>
      <c r="C880" s="123" t="s">
        <v>18885</v>
      </c>
      <c r="D880" s="126" t="s">
        <v>20019</v>
      </c>
    </row>
    <row r="881" spans="1:4" x14ac:dyDescent="0.2">
      <c r="A881" s="123">
        <v>39262</v>
      </c>
      <c r="B881" s="123" t="s">
        <v>20020</v>
      </c>
      <c r="C881" s="123" t="s">
        <v>18885</v>
      </c>
      <c r="D881" s="126" t="s">
        <v>7228</v>
      </c>
    </row>
    <row r="882" spans="1:4" x14ac:dyDescent="0.2">
      <c r="A882" s="123">
        <v>39258</v>
      </c>
      <c r="B882" s="123" t="s">
        <v>20021</v>
      </c>
      <c r="C882" s="123" t="s">
        <v>18885</v>
      </c>
      <c r="D882" s="126" t="s">
        <v>8265</v>
      </c>
    </row>
    <row r="883" spans="1:4" x14ac:dyDescent="0.2">
      <c r="A883" s="123">
        <v>39263</v>
      </c>
      <c r="B883" s="123" t="s">
        <v>20022</v>
      </c>
      <c r="C883" s="123" t="s">
        <v>18885</v>
      </c>
      <c r="D883" s="126" t="s">
        <v>20023</v>
      </c>
    </row>
    <row r="884" spans="1:4" x14ac:dyDescent="0.2">
      <c r="A884" s="123">
        <v>39264</v>
      </c>
      <c r="B884" s="123" t="s">
        <v>20024</v>
      </c>
      <c r="C884" s="123" t="s">
        <v>18885</v>
      </c>
      <c r="D884" s="126" t="s">
        <v>8723</v>
      </c>
    </row>
    <row r="885" spans="1:4" x14ac:dyDescent="0.2">
      <c r="A885" s="123">
        <v>39259</v>
      </c>
      <c r="B885" s="123" t="s">
        <v>20025</v>
      </c>
      <c r="C885" s="123" t="s">
        <v>18885</v>
      </c>
      <c r="D885" s="126" t="s">
        <v>8569</v>
      </c>
    </row>
    <row r="886" spans="1:4" x14ac:dyDescent="0.2">
      <c r="A886" s="123">
        <v>39265</v>
      </c>
      <c r="B886" s="123" t="s">
        <v>20026</v>
      </c>
      <c r="C886" s="123" t="s">
        <v>18885</v>
      </c>
      <c r="D886" s="126" t="s">
        <v>5437</v>
      </c>
    </row>
    <row r="887" spans="1:4" x14ac:dyDescent="0.2">
      <c r="A887" s="123">
        <v>39260</v>
      </c>
      <c r="B887" s="123" t="s">
        <v>20027</v>
      </c>
      <c r="C887" s="123" t="s">
        <v>18885</v>
      </c>
      <c r="D887" s="126" t="s">
        <v>5610</v>
      </c>
    </row>
    <row r="888" spans="1:4" x14ac:dyDescent="0.2">
      <c r="A888" s="123">
        <v>39266</v>
      </c>
      <c r="B888" s="123" t="s">
        <v>20028</v>
      </c>
      <c r="C888" s="123" t="s">
        <v>18885</v>
      </c>
      <c r="D888" s="126" t="s">
        <v>243</v>
      </c>
    </row>
    <row r="889" spans="1:4" x14ac:dyDescent="0.2">
      <c r="A889" s="123">
        <v>39267</v>
      </c>
      <c r="B889" s="123" t="s">
        <v>20029</v>
      </c>
      <c r="C889" s="123" t="s">
        <v>18885</v>
      </c>
      <c r="D889" s="126" t="s">
        <v>20030</v>
      </c>
    </row>
    <row r="890" spans="1:4" x14ac:dyDescent="0.2">
      <c r="A890" s="123">
        <v>11901</v>
      </c>
      <c r="B890" s="123" t="s">
        <v>20031</v>
      </c>
      <c r="C890" s="123" t="s">
        <v>18885</v>
      </c>
      <c r="D890" s="126" t="s">
        <v>8423</v>
      </c>
    </row>
    <row r="891" spans="1:4" x14ac:dyDescent="0.2">
      <c r="A891" s="123">
        <v>11902</v>
      </c>
      <c r="B891" s="123" t="s">
        <v>20032</v>
      </c>
      <c r="C891" s="123" t="s">
        <v>18885</v>
      </c>
      <c r="D891" s="126" t="s">
        <v>1132</v>
      </c>
    </row>
    <row r="892" spans="1:4" x14ac:dyDescent="0.2">
      <c r="A892" s="123">
        <v>11903</v>
      </c>
      <c r="B892" s="123" t="s">
        <v>20033</v>
      </c>
      <c r="C892" s="123" t="s">
        <v>18885</v>
      </c>
      <c r="D892" s="126" t="s">
        <v>1829</v>
      </c>
    </row>
    <row r="893" spans="1:4" x14ac:dyDescent="0.2">
      <c r="A893" s="123">
        <v>11904</v>
      </c>
      <c r="B893" s="123" t="s">
        <v>20034</v>
      </c>
      <c r="C893" s="123" t="s">
        <v>18885</v>
      </c>
      <c r="D893" s="126" t="s">
        <v>8257</v>
      </c>
    </row>
    <row r="894" spans="1:4" x14ac:dyDescent="0.2">
      <c r="A894" s="123">
        <v>11905</v>
      </c>
      <c r="B894" s="123" t="s">
        <v>20035</v>
      </c>
      <c r="C894" s="123" t="s">
        <v>18885</v>
      </c>
      <c r="D894" s="126" t="s">
        <v>8623</v>
      </c>
    </row>
    <row r="895" spans="1:4" x14ac:dyDescent="0.2">
      <c r="A895" s="123">
        <v>11906</v>
      </c>
      <c r="B895" s="123" t="s">
        <v>20036</v>
      </c>
      <c r="C895" s="123" t="s">
        <v>18885</v>
      </c>
      <c r="D895" s="126" t="s">
        <v>1245</v>
      </c>
    </row>
    <row r="896" spans="1:4" x14ac:dyDescent="0.2">
      <c r="A896" s="123">
        <v>11919</v>
      </c>
      <c r="B896" s="123" t="s">
        <v>20037</v>
      </c>
      <c r="C896" s="123" t="s">
        <v>18885</v>
      </c>
      <c r="D896" s="126" t="s">
        <v>1137</v>
      </c>
    </row>
    <row r="897" spans="1:4" x14ac:dyDescent="0.2">
      <c r="A897" s="123">
        <v>11920</v>
      </c>
      <c r="B897" s="123" t="s">
        <v>20038</v>
      </c>
      <c r="C897" s="123" t="s">
        <v>18885</v>
      </c>
      <c r="D897" s="126" t="s">
        <v>310</v>
      </c>
    </row>
    <row r="898" spans="1:4" x14ac:dyDescent="0.2">
      <c r="A898" s="123">
        <v>11924</v>
      </c>
      <c r="B898" s="123" t="s">
        <v>20039</v>
      </c>
      <c r="C898" s="123" t="s">
        <v>18885</v>
      </c>
      <c r="D898" s="126" t="s">
        <v>2477</v>
      </c>
    </row>
    <row r="899" spans="1:4" x14ac:dyDescent="0.2">
      <c r="A899" s="123">
        <v>11921</v>
      </c>
      <c r="B899" s="123" t="s">
        <v>20040</v>
      </c>
      <c r="C899" s="123" t="s">
        <v>18885</v>
      </c>
      <c r="D899" s="126" t="s">
        <v>3617</v>
      </c>
    </row>
    <row r="900" spans="1:4" x14ac:dyDescent="0.2">
      <c r="A900" s="123">
        <v>11922</v>
      </c>
      <c r="B900" s="123" t="s">
        <v>20041</v>
      </c>
      <c r="C900" s="123" t="s">
        <v>18885</v>
      </c>
      <c r="D900" s="126" t="s">
        <v>8789</v>
      </c>
    </row>
    <row r="901" spans="1:4" x14ac:dyDescent="0.2">
      <c r="A901" s="123">
        <v>11923</v>
      </c>
      <c r="B901" s="123" t="s">
        <v>20042</v>
      </c>
      <c r="C901" s="123" t="s">
        <v>18885</v>
      </c>
      <c r="D901" s="126" t="s">
        <v>14237</v>
      </c>
    </row>
    <row r="902" spans="1:4" x14ac:dyDescent="0.2">
      <c r="A902" s="123">
        <v>11916</v>
      </c>
      <c r="B902" s="123" t="s">
        <v>20043</v>
      </c>
      <c r="C902" s="123" t="s">
        <v>18885</v>
      </c>
      <c r="D902" s="126" t="s">
        <v>4988</v>
      </c>
    </row>
    <row r="903" spans="1:4" x14ac:dyDescent="0.2">
      <c r="A903" s="123">
        <v>11914</v>
      </c>
      <c r="B903" s="123" t="s">
        <v>20044</v>
      </c>
      <c r="C903" s="123" t="s">
        <v>18885</v>
      </c>
      <c r="D903" s="126" t="s">
        <v>968</v>
      </c>
    </row>
    <row r="904" spans="1:4" x14ac:dyDescent="0.2">
      <c r="A904" s="123">
        <v>11917</v>
      </c>
      <c r="B904" s="123" t="s">
        <v>20045</v>
      </c>
      <c r="C904" s="123" t="s">
        <v>18885</v>
      </c>
      <c r="D904" s="126" t="s">
        <v>4966</v>
      </c>
    </row>
    <row r="905" spans="1:4" x14ac:dyDescent="0.2">
      <c r="A905" s="123">
        <v>11918</v>
      </c>
      <c r="B905" s="123" t="s">
        <v>20046</v>
      </c>
      <c r="C905" s="123" t="s">
        <v>18885</v>
      </c>
      <c r="D905" s="126" t="s">
        <v>8834</v>
      </c>
    </row>
    <row r="906" spans="1:4" x14ac:dyDescent="0.2">
      <c r="A906" s="123">
        <v>37734</v>
      </c>
      <c r="B906" s="123" t="s">
        <v>20047</v>
      </c>
      <c r="C906" s="123" t="s">
        <v>18851</v>
      </c>
      <c r="D906" s="126" t="s">
        <v>8443</v>
      </c>
    </row>
    <row r="907" spans="1:4" x14ac:dyDescent="0.2">
      <c r="A907" s="123">
        <v>42251</v>
      </c>
      <c r="B907" s="123" t="s">
        <v>20048</v>
      </c>
      <c r="C907" s="123" t="s">
        <v>18851</v>
      </c>
      <c r="D907" s="126" t="s">
        <v>8444</v>
      </c>
    </row>
    <row r="908" spans="1:4" x14ac:dyDescent="0.2">
      <c r="A908" s="123">
        <v>37733</v>
      </c>
      <c r="B908" s="123" t="s">
        <v>20049</v>
      </c>
      <c r="C908" s="123" t="s">
        <v>18851</v>
      </c>
      <c r="D908" s="126" t="s">
        <v>8445</v>
      </c>
    </row>
    <row r="909" spans="1:4" x14ac:dyDescent="0.2">
      <c r="A909" s="123">
        <v>37735</v>
      </c>
      <c r="B909" s="123" t="s">
        <v>20050</v>
      </c>
      <c r="C909" s="123" t="s">
        <v>18851</v>
      </c>
      <c r="D909" s="126" t="s">
        <v>8446</v>
      </c>
    </row>
    <row r="910" spans="1:4" x14ac:dyDescent="0.2">
      <c r="A910" s="123">
        <v>41758</v>
      </c>
      <c r="B910" s="123" t="s">
        <v>20051</v>
      </c>
      <c r="C910" s="123" t="s">
        <v>18851</v>
      </c>
      <c r="D910" s="126" t="s">
        <v>20052</v>
      </c>
    </row>
    <row r="911" spans="1:4" x14ac:dyDescent="0.2">
      <c r="A911" s="123">
        <v>5090</v>
      </c>
      <c r="B911" s="123" t="s">
        <v>20053</v>
      </c>
      <c r="C911" s="123" t="s">
        <v>18851</v>
      </c>
      <c r="D911" s="126" t="s">
        <v>5390</v>
      </c>
    </row>
    <row r="912" spans="1:4" x14ac:dyDescent="0.2">
      <c r="A912" s="123">
        <v>5085</v>
      </c>
      <c r="B912" s="123" t="s">
        <v>20054</v>
      </c>
      <c r="C912" s="123" t="s">
        <v>18851</v>
      </c>
      <c r="D912" s="126" t="s">
        <v>14490</v>
      </c>
    </row>
    <row r="913" spans="1:4" x14ac:dyDescent="0.2">
      <c r="A913" s="123">
        <v>38374</v>
      </c>
      <c r="B913" s="123" t="s">
        <v>20055</v>
      </c>
      <c r="C913" s="123" t="s">
        <v>18851</v>
      </c>
      <c r="D913" s="126" t="s">
        <v>20056</v>
      </c>
    </row>
    <row r="914" spans="1:4" x14ac:dyDescent="0.2">
      <c r="A914" s="123">
        <v>20212</v>
      </c>
      <c r="B914" s="123" t="s">
        <v>20057</v>
      </c>
      <c r="C914" s="123" t="s">
        <v>18885</v>
      </c>
      <c r="D914" s="126" t="s">
        <v>180</v>
      </c>
    </row>
    <row r="915" spans="1:4" x14ac:dyDescent="0.2">
      <c r="A915" s="123">
        <v>4430</v>
      </c>
      <c r="B915" s="123" t="s">
        <v>20058</v>
      </c>
      <c r="C915" s="123" t="s">
        <v>18885</v>
      </c>
      <c r="D915" s="126" t="s">
        <v>1630</v>
      </c>
    </row>
    <row r="916" spans="1:4" x14ac:dyDescent="0.2">
      <c r="A916" s="123">
        <v>4400</v>
      </c>
      <c r="B916" s="123" t="s">
        <v>20059</v>
      </c>
      <c r="C916" s="123" t="s">
        <v>18885</v>
      </c>
      <c r="D916" s="126" t="s">
        <v>7747</v>
      </c>
    </row>
    <row r="917" spans="1:4" x14ac:dyDescent="0.2">
      <c r="A917" s="123">
        <v>4500</v>
      </c>
      <c r="B917" s="123" t="s">
        <v>20060</v>
      </c>
      <c r="C917" s="123" t="s">
        <v>18885</v>
      </c>
      <c r="D917" s="126" t="s">
        <v>176</v>
      </c>
    </row>
    <row r="918" spans="1:4" x14ac:dyDescent="0.2">
      <c r="A918" s="123">
        <v>4513</v>
      </c>
      <c r="B918" s="123" t="s">
        <v>20061</v>
      </c>
      <c r="C918" s="123" t="s">
        <v>18885</v>
      </c>
      <c r="D918" s="126" t="s">
        <v>6237</v>
      </c>
    </row>
    <row r="919" spans="1:4" x14ac:dyDescent="0.2">
      <c r="A919" s="123">
        <v>4496</v>
      </c>
      <c r="B919" s="123" t="s">
        <v>20062</v>
      </c>
      <c r="C919" s="123" t="s">
        <v>18885</v>
      </c>
      <c r="D919" s="126" t="s">
        <v>8556</v>
      </c>
    </row>
    <row r="920" spans="1:4" x14ac:dyDescent="0.2">
      <c r="A920" s="123">
        <v>11871</v>
      </c>
      <c r="B920" s="123" t="s">
        <v>20063</v>
      </c>
      <c r="C920" s="123" t="s">
        <v>18851</v>
      </c>
      <c r="D920" s="126" t="s">
        <v>20064</v>
      </c>
    </row>
    <row r="921" spans="1:4" x14ac:dyDescent="0.2">
      <c r="A921" s="123">
        <v>34636</v>
      </c>
      <c r="B921" s="123" t="s">
        <v>20065</v>
      </c>
      <c r="C921" s="123" t="s">
        <v>18851</v>
      </c>
      <c r="D921" s="126" t="s">
        <v>8525</v>
      </c>
    </row>
    <row r="922" spans="1:4" x14ac:dyDescent="0.2">
      <c r="A922" s="123">
        <v>34639</v>
      </c>
      <c r="B922" s="123" t="s">
        <v>20066</v>
      </c>
      <c r="C922" s="123" t="s">
        <v>18851</v>
      </c>
      <c r="D922" s="126" t="s">
        <v>20067</v>
      </c>
    </row>
    <row r="923" spans="1:4" x14ac:dyDescent="0.2">
      <c r="A923" s="123">
        <v>34640</v>
      </c>
      <c r="B923" s="123" t="s">
        <v>20068</v>
      </c>
      <c r="C923" s="123" t="s">
        <v>18851</v>
      </c>
      <c r="D923" s="126" t="s">
        <v>20069</v>
      </c>
    </row>
    <row r="924" spans="1:4" x14ac:dyDescent="0.2">
      <c r="A924" s="123">
        <v>34637</v>
      </c>
      <c r="B924" s="123" t="s">
        <v>20070</v>
      </c>
      <c r="C924" s="123" t="s">
        <v>18851</v>
      </c>
      <c r="D924" s="126" t="s">
        <v>20071</v>
      </c>
    </row>
    <row r="925" spans="1:4" x14ac:dyDescent="0.2">
      <c r="A925" s="123">
        <v>34638</v>
      </c>
      <c r="B925" s="123" t="s">
        <v>20072</v>
      </c>
      <c r="C925" s="123" t="s">
        <v>18851</v>
      </c>
      <c r="D925" s="126" t="s">
        <v>20073</v>
      </c>
    </row>
    <row r="926" spans="1:4" x14ac:dyDescent="0.2">
      <c r="A926" s="123">
        <v>11868</v>
      </c>
      <c r="B926" s="123" t="s">
        <v>20074</v>
      </c>
      <c r="C926" s="123" t="s">
        <v>18851</v>
      </c>
      <c r="D926" s="126" t="s">
        <v>20075</v>
      </c>
    </row>
    <row r="927" spans="1:4" x14ac:dyDescent="0.2">
      <c r="A927" s="123">
        <v>37106</v>
      </c>
      <c r="B927" s="123" t="s">
        <v>20076</v>
      </c>
      <c r="C927" s="123" t="s">
        <v>18851</v>
      </c>
      <c r="D927" s="126" t="s">
        <v>20077</v>
      </c>
    </row>
    <row r="928" spans="1:4" x14ac:dyDescent="0.2">
      <c r="A928" s="123">
        <v>11869</v>
      </c>
      <c r="B928" s="123" t="s">
        <v>20078</v>
      </c>
      <c r="C928" s="123" t="s">
        <v>18851</v>
      </c>
      <c r="D928" s="126" t="s">
        <v>20079</v>
      </c>
    </row>
    <row r="929" spans="1:4" x14ac:dyDescent="0.2">
      <c r="A929" s="123">
        <v>37104</v>
      </c>
      <c r="B929" s="123" t="s">
        <v>20080</v>
      </c>
      <c r="C929" s="123" t="s">
        <v>18851</v>
      </c>
      <c r="D929" s="126" t="s">
        <v>20081</v>
      </c>
    </row>
    <row r="930" spans="1:4" x14ac:dyDescent="0.2">
      <c r="A930" s="123">
        <v>37105</v>
      </c>
      <c r="B930" s="123" t="s">
        <v>20082</v>
      </c>
      <c r="C930" s="123" t="s">
        <v>18851</v>
      </c>
      <c r="D930" s="126" t="s">
        <v>20083</v>
      </c>
    </row>
    <row r="931" spans="1:4" x14ac:dyDescent="0.2">
      <c r="A931" s="123">
        <v>11638</v>
      </c>
      <c r="B931" s="123" t="s">
        <v>20084</v>
      </c>
      <c r="C931" s="123" t="s">
        <v>18851</v>
      </c>
      <c r="D931" s="126" t="s">
        <v>20085</v>
      </c>
    </row>
    <row r="932" spans="1:4" x14ac:dyDescent="0.2">
      <c r="A932" s="123">
        <v>1030</v>
      </c>
      <c r="B932" s="123" t="s">
        <v>20086</v>
      </c>
      <c r="C932" s="123" t="s">
        <v>18851</v>
      </c>
      <c r="D932" s="126" t="s">
        <v>8503</v>
      </c>
    </row>
    <row r="933" spans="1:4" x14ac:dyDescent="0.2">
      <c r="A933" s="123">
        <v>11694</v>
      </c>
      <c r="B933" s="123" t="s">
        <v>20087</v>
      </c>
      <c r="C933" s="123" t="s">
        <v>18851</v>
      </c>
      <c r="D933" s="126" t="s">
        <v>20088</v>
      </c>
    </row>
    <row r="934" spans="1:4" x14ac:dyDescent="0.2">
      <c r="A934" s="123">
        <v>35277</v>
      </c>
      <c r="B934" s="123" t="s">
        <v>20089</v>
      </c>
      <c r="C934" s="123" t="s">
        <v>18851</v>
      </c>
      <c r="D934" s="126" t="s">
        <v>20090</v>
      </c>
    </row>
    <row r="935" spans="1:4" x14ac:dyDescent="0.2">
      <c r="A935" s="123">
        <v>10521</v>
      </c>
      <c r="B935" s="123" t="s">
        <v>20091</v>
      </c>
      <c r="C935" s="123" t="s">
        <v>18851</v>
      </c>
      <c r="D935" s="126" t="s">
        <v>20092</v>
      </c>
    </row>
    <row r="936" spans="1:4" x14ac:dyDescent="0.2">
      <c r="A936" s="123">
        <v>10885</v>
      </c>
      <c r="B936" s="123" t="s">
        <v>20093</v>
      </c>
      <c r="C936" s="123" t="s">
        <v>18851</v>
      </c>
      <c r="D936" s="126" t="s">
        <v>20094</v>
      </c>
    </row>
    <row r="937" spans="1:4" x14ac:dyDescent="0.2">
      <c r="A937" s="123">
        <v>20962</v>
      </c>
      <c r="B937" s="123" t="s">
        <v>20095</v>
      </c>
      <c r="C937" s="123" t="s">
        <v>18851</v>
      </c>
      <c r="D937" s="126" t="s">
        <v>8884</v>
      </c>
    </row>
    <row r="938" spans="1:4" x14ac:dyDescent="0.2">
      <c r="A938" s="123">
        <v>20963</v>
      </c>
      <c r="B938" s="123" t="s">
        <v>20096</v>
      </c>
      <c r="C938" s="123" t="s">
        <v>18851</v>
      </c>
      <c r="D938" s="126" t="s">
        <v>20097</v>
      </c>
    </row>
    <row r="939" spans="1:4" x14ac:dyDescent="0.2">
      <c r="A939" s="123">
        <v>2555</v>
      </c>
      <c r="B939" s="123" t="s">
        <v>20098</v>
      </c>
      <c r="C939" s="123" t="s">
        <v>18851</v>
      </c>
      <c r="D939" s="126" t="s">
        <v>1296</v>
      </c>
    </row>
    <row r="940" spans="1:4" x14ac:dyDescent="0.2">
      <c r="A940" s="123">
        <v>2556</v>
      </c>
      <c r="B940" s="123" t="s">
        <v>20099</v>
      </c>
      <c r="C940" s="123" t="s">
        <v>18851</v>
      </c>
      <c r="D940" s="126" t="s">
        <v>7930</v>
      </c>
    </row>
    <row r="941" spans="1:4" x14ac:dyDescent="0.2">
      <c r="A941" s="123">
        <v>2557</v>
      </c>
      <c r="B941" s="123" t="s">
        <v>20100</v>
      </c>
      <c r="C941" s="123" t="s">
        <v>18851</v>
      </c>
      <c r="D941" s="126" t="s">
        <v>8623</v>
      </c>
    </row>
    <row r="942" spans="1:4" x14ac:dyDescent="0.2">
      <c r="A942" s="123">
        <v>39810</v>
      </c>
      <c r="B942" s="123" t="s">
        <v>20101</v>
      </c>
      <c r="C942" s="123" t="s">
        <v>18851</v>
      </c>
      <c r="D942" s="126" t="s">
        <v>3135</v>
      </c>
    </row>
    <row r="943" spans="1:4" x14ac:dyDescent="0.2">
      <c r="A943" s="123">
        <v>39811</v>
      </c>
      <c r="B943" s="123" t="s">
        <v>20102</v>
      </c>
      <c r="C943" s="123" t="s">
        <v>18851</v>
      </c>
      <c r="D943" s="126" t="s">
        <v>8427</v>
      </c>
    </row>
    <row r="944" spans="1:4" x14ac:dyDescent="0.2">
      <c r="A944" s="123">
        <v>39812</v>
      </c>
      <c r="B944" s="123" t="s">
        <v>20103</v>
      </c>
      <c r="C944" s="123" t="s">
        <v>18851</v>
      </c>
      <c r="D944" s="126" t="s">
        <v>4328</v>
      </c>
    </row>
    <row r="945" spans="1:4" x14ac:dyDescent="0.2">
      <c r="A945" s="123">
        <v>20254</v>
      </c>
      <c r="B945" s="123" t="s">
        <v>20104</v>
      </c>
      <c r="C945" s="123" t="s">
        <v>18851</v>
      </c>
      <c r="D945" s="126" t="s">
        <v>5548</v>
      </c>
    </row>
    <row r="946" spans="1:4" x14ac:dyDescent="0.2">
      <c r="A946" s="123">
        <v>39771</v>
      </c>
      <c r="B946" s="123" t="s">
        <v>20105</v>
      </c>
      <c r="C946" s="123" t="s">
        <v>18851</v>
      </c>
      <c r="D946" s="126" t="s">
        <v>2724</v>
      </c>
    </row>
    <row r="947" spans="1:4" x14ac:dyDescent="0.2">
      <c r="A947" s="123">
        <v>20255</v>
      </c>
      <c r="B947" s="123" t="s">
        <v>20106</v>
      </c>
      <c r="C947" s="123" t="s">
        <v>18851</v>
      </c>
      <c r="D947" s="126" t="s">
        <v>20107</v>
      </c>
    </row>
    <row r="948" spans="1:4" x14ac:dyDescent="0.2">
      <c r="A948" s="123">
        <v>39772</v>
      </c>
      <c r="B948" s="123" t="s">
        <v>20108</v>
      </c>
      <c r="C948" s="123" t="s">
        <v>18851</v>
      </c>
      <c r="D948" s="126" t="s">
        <v>2879</v>
      </c>
    </row>
    <row r="949" spans="1:4" x14ac:dyDescent="0.2">
      <c r="A949" s="123">
        <v>20253</v>
      </c>
      <c r="B949" s="123" t="s">
        <v>20109</v>
      </c>
      <c r="C949" s="123" t="s">
        <v>18851</v>
      </c>
      <c r="D949" s="126" t="s">
        <v>3729</v>
      </c>
    </row>
    <row r="950" spans="1:4" x14ac:dyDescent="0.2">
      <c r="A950" s="123">
        <v>39773</v>
      </c>
      <c r="B950" s="123" t="s">
        <v>20110</v>
      </c>
      <c r="C950" s="123" t="s">
        <v>18851</v>
      </c>
      <c r="D950" s="126" t="s">
        <v>8851</v>
      </c>
    </row>
    <row r="951" spans="1:4" x14ac:dyDescent="0.2">
      <c r="A951" s="123">
        <v>39774</v>
      </c>
      <c r="B951" s="123" t="s">
        <v>20111</v>
      </c>
      <c r="C951" s="123" t="s">
        <v>18851</v>
      </c>
      <c r="D951" s="126" t="s">
        <v>8420</v>
      </c>
    </row>
    <row r="952" spans="1:4" x14ac:dyDescent="0.2">
      <c r="A952" s="123">
        <v>39775</v>
      </c>
      <c r="B952" s="123" t="s">
        <v>20112</v>
      </c>
      <c r="C952" s="123" t="s">
        <v>18851</v>
      </c>
      <c r="D952" s="126" t="s">
        <v>7296</v>
      </c>
    </row>
    <row r="953" spans="1:4" x14ac:dyDescent="0.2">
      <c r="A953" s="123">
        <v>39776</v>
      </c>
      <c r="B953" s="123" t="s">
        <v>20113</v>
      </c>
      <c r="C953" s="123" t="s">
        <v>18851</v>
      </c>
      <c r="D953" s="126" t="s">
        <v>20114</v>
      </c>
    </row>
    <row r="954" spans="1:4" x14ac:dyDescent="0.2">
      <c r="A954" s="123">
        <v>39777</v>
      </c>
      <c r="B954" s="123" t="s">
        <v>20115</v>
      </c>
      <c r="C954" s="123" t="s">
        <v>18851</v>
      </c>
      <c r="D954" s="126" t="s">
        <v>5839</v>
      </c>
    </row>
    <row r="955" spans="1:4" x14ac:dyDescent="0.2">
      <c r="A955" s="123">
        <v>11250</v>
      </c>
      <c r="B955" s="123" t="s">
        <v>20116</v>
      </c>
      <c r="C955" s="123" t="s">
        <v>18851</v>
      </c>
      <c r="D955" s="126" t="s">
        <v>8942</v>
      </c>
    </row>
    <row r="956" spans="1:4" x14ac:dyDescent="0.2">
      <c r="A956" s="123">
        <v>39766</v>
      </c>
      <c r="B956" s="123" t="s">
        <v>20117</v>
      </c>
      <c r="C956" s="123" t="s">
        <v>18851</v>
      </c>
      <c r="D956" s="126" t="s">
        <v>20118</v>
      </c>
    </row>
    <row r="957" spans="1:4" x14ac:dyDescent="0.2">
      <c r="A957" s="123">
        <v>11251</v>
      </c>
      <c r="B957" s="123" t="s">
        <v>20119</v>
      </c>
      <c r="C957" s="123" t="s">
        <v>18851</v>
      </c>
      <c r="D957" s="126" t="s">
        <v>20120</v>
      </c>
    </row>
    <row r="958" spans="1:4" x14ac:dyDescent="0.2">
      <c r="A958" s="123">
        <v>39767</v>
      </c>
      <c r="B958" s="123" t="s">
        <v>20121</v>
      </c>
      <c r="C958" s="123" t="s">
        <v>18851</v>
      </c>
      <c r="D958" s="126" t="s">
        <v>3850</v>
      </c>
    </row>
    <row r="959" spans="1:4" x14ac:dyDescent="0.2">
      <c r="A959" s="123">
        <v>11253</v>
      </c>
      <c r="B959" s="123" t="s">
        <v>20122</v>
      </c>
      <c r="C959" s="123" t="s">
        <v>18851</v>
      </c>
      <c r="D959" s="126" t="s">
        <v>20123</v>
      </c>
    </row>
    <row r="960" spans="1:4" x14ac:dyDescent="0.2">
      <c r="A960" s="123">
        <v>11254</v>
      </c>
      <c r="B960" s="123" t="s">
        <v>20124</v>
      </c>
      <c r="C960" s="123" t="s">
        <v>18851</v>
      </c>
      <c r="D960" s="126" t="s">
        <v>20125</v>
      </c>
    </row>
    <row r="961" spans="1:4" x14ac:dyDescent="0.2">
      <c r="A961" s="123">
        <v>11255</v>
      </c>
      <c r="B961" s="123" t="s">
        <v>20126</v>
      </c>
      <c r="C961" s="123" t="s">
        <v>18851</v>
      </c>
      <c r="D961" s="126" t="s">
        <v>5839</v>
      </c>
    </row>
    <row r="962" spans="1:4" x14ac:dyDescent="0.2">
      <c r="A962" s="123">
        <v>11256</v>
      </c>
      <c r="B962" s="123" t="s">
        <v>20127</v>
      </c>
      <c r="C962" s="123" t="s">
        <v>18851</v>
      </c>
      <c r="D962" s="126" t="s">
        <v>20128</v>
      </c>
    </row>
    <row r="963" spans="1:4" x14ac:dyDescent="0.2">
      <c r="A963" s="123">
        <v>14055</v>
      </c>
      <c r="B963" s="123" t="s">
        <v>20129</v>
      </c>
      <c r="C963" s="123" t="s">
        <v>18851</v>
      </c>
      <c r="D963" s="126" t="s">
        <v>20130</v>
      </c>
    </row>
    <row r="964" spans="1:4" x14ac:dyDescent="0.2">
      <c r="A964" s="123">
        <v>39768</v>
      </c>
      <c r="B964" s="123" t="s">
        <v>20131</v>
      </c>
      <c r="C964" s="123" t="s">
        <v>18851</v>
      </c>
      <c r="D964" s="126" t="s">
        <v>20132</v>
      </c>
    </row>
    <row r="965" spans="1:4" x14ac:dyDescent="0.2">
      <c r="A965" s="123">
        <v>11247</v>
      </c>
      <c r="B965" s="123" t="s">
        <v>20133</v>
      </c>
      <c r="C965" s="123" t="s">
        <v>18851</v>
      </c>
      <c r="D965" s="126" t="s">
        <v>20134</v>
      </c>
    </row>
    <row r="966" spans="1:4" x14ac:dyDescent="0.2">
      <c r="A966" s="123">
        <v>39769</v>
      </c>
      <c r="B966" s="123" t="s">
        <v>20135</v>
      </c>
      <c r="C966" s="123" t="s">
        <v>18851</v>
      </c>
      <c r="D966" s="126" t="s">
        <v>20136</v>
      </c>
    </row>
    <row r="967" spans="1:4" x14ac:dyDescent="0.2">
      <c r="A967" s="123">
        <v>11249</v>
      </c>
      <c r="B967" s="123" t="s">
        <v>20137</v>
      </c>
      <c r="C967" s="123" t="s">
        <v>18851</v>
      </c>
      <c r="D967" s="126" t="s">
        <v>20138</v>
      </c>
    </row>
    <row r="968" spans="1:4" x14ac:dyDescent="0.2">
      <c r="A968" s="123">
        <v>39770</v>
      </c>
      <c r="B968" s="123" t="s">
        <v>20139</v>
      </c>
      <c r="C968" s="123" t="s">
        <v>18851</v>
      </c>
      <c r="D968" s="126" t="s">
        <v>20140</v>
      </c>
    </row>
    <row r="969" spans="1:4" x14ac:dyDescent="0.2">
      <c r="A969" s="123">
        <v>10569</v>
      </c>
      <c r="B969" s="123" t="s">
        <v>20141</v>
      </c>
      <c r="C969" s="123" t="s">
        <v>18851</v>
      </c>
      <c r="D969" s="126" t="s">
        <v>346</v>
      </c>
    </row>
    <row r="970" spans="1:4" x14ac:dyDescent="0.2">
      <c r="A970" s="123">
        <v>1872</v>
      </c>
      <c r="B970" s="123" t="s">
        <v>20142</v>
      </c>
      <c r="C970" s="123" t="s">
        <v>18851</v>
      </c>
      <c r="D970" s="126" t="s">
        <v>6588</v>
      </c>
    </row>
    <row r="971" spans="1:4" x14ac:dyDescent="0.2">
      <c r="A971" s="123">
        <v>1873</v>
      </c>
      <c r="B971" s="123" t="s">
        <v>20143</v>
      </c>
      <c r="C971" s="123" t="s">
        <v>18851</v>
      </c>
      <c r="D971" s="126" t="s">
        <v>6601</v>
      </c>
    </row>
    <row r="972" spans="1:4" x14ac:dyDescent="0.2">
      <c r="A972" s="123">
        <v>39693</v>
      </c>
      <c r="B972" s="123" t="s">
        <v>20144</v>
      </c>
      <c r="C972" s="123" t="s">
        <v>18851</v>
      </c>
      <c r="D972" s="126" t="s">
        <v>20145</v>
      </c>
    </row>
    <row r="973" spans="1:4" x14ac:dyDescent="0.2">
      <c r="A973" s="123">
        <v>39692</v>
      </c>
      <c r="B973" s="123" t="s">
        <v>20146</v>
      </c>
      <c r="C973" s="123" t="s">
        <v>18851</v>
      </c>
      <c r="D973" s="126" t="s">
        <v>20147</v>
      </c>
    </row>
    <row r="974" spans="1:4" x14ac:dyDescent="0.2">
      <c r="A974" s="123">
        <v>39681</v>
      </c>
      <c r="B974" s="123" t="s">
        <v>20148</v>
      </c>
      <c r="C974" s="123" t="s">
        <v>18851</v>
      </c>
      <c r="D974" s="126" t="s">
        <v>18509</v>
      </c>
    </row>
    <row r="975" spans="1:4" x14ac:dyDescent="0.2">
      <c r="A975" s="123">
        <v>39680</v>
      </c>
      <c r="B975" s="123" t="s">
        <v>20149</v>
      </c>
      <c r="C975" s="123" t="s">
        <v>18851</v>
      </c>
      <c r="D975" s="126" t="s">
        <v>20150</v>
      </c>
    </row>
    <row r="976" spans="1:4" x14ac:dyDescent="0.2">
      <c r="A976" s="123">
        <v>39682</v>
      </c>
      <c r="B976" s="123" t="s">
        <v>20151</v>
      </c>
      <c r="C976" s="123" t="s">
        <v>18851</v>
      </c>
      <c r="D976" s="126" t="s">
        <v>20152</v>
      </c>
    </row>
    <row r="977" spans="1:4" x14ac:dyDescent="0.2">
      <c r="A977" s="123">
        <v>39685</v>
      </c>
      <c r="B977" s="123" t="s">
        <v>20153</v>
      </c>
      <c r="C977" s="123" t="s">
        <v>18851</v>
      </c>
      <c r="D977" s="126" t="s">
        <v>13583</v>
      </c>
    </row>
    <row r="978" spans="1:4" x14ac:dyDescent="0.2">
      <c r="A978" s="123">
        <v>39687</v>
      </c>
      <c r="B978" s="123" t="s">
        <v>20154</v>
      </c>
      <c r="C978" s="123" t="s">
        <v>18851</v>
      </c>
      <c r="D978" s="126" t="s">
        <v>20155</v>
      </c>
    </row>
    <row r="979" spans="1:4" x14ac:dyDescent="0.2">
      <c r="A979" s="123">
        <v>3280</v>
      </c>
      <c r="B979" s="123" t="s">
        <v>20156</v>
      </c>
      <c r="C979" s="123" t="s">
        <v>18851</v>
      </c>
      <c r="D979" s="126" t="s">
        <v>20157</v>
      </c>
    </row>
    <row r="980" spans="1:4" x14ac:dyDescent="0.2">
      <c r="A980" s="123">
        <v>11881</v>
      </c>
      <c r="B980" s="123" t="s">
        <v>20158</v>
      </c>
      <c r="C980" s="123" t="s">
        <v>18851</v>
      </c>
      <c r="D980" s="126" t="s">
        <v>15496</v>
      </c>
    </row>
    <row r="981" spans="1:4" x14ac:dyDescent="0.2">
      <c r="A981" s="123">
        <v>34641</v>
      </c>
      <c r="B981" s="123" t="s">
        <v>20159</v>
      </c>
      <c r="C981" s="123" t="s">
        <v>18851</v>
      </c>
      <c r="D981" s="126" t="s">
        <v>3964</v>
      </c>
    </row>
    <row r="982" spans="1:4" x14ac:dyDescent="0.2">
      <c r="A982" s="123">
        <v>34643</v>
      </c>
      <c r="B982" s="123" t="s">
        <v>20160</v>
      </c>
      <c r="C982" s="123" t="s">
        <v>18851</v>
      </c>
      <c r="D982" s="126" t="s">
        <v>15586</v>
      </c>
    </row>
    <row r="983" spans="1:4" x14ac:dyDescent="0.2">
      <c r="A983" s="123">
        <v>3278</v>
      </c>
      <c r="B983" s="123" t="s">
        <v>20161</v>
      </c>
      <c r="C983" s="123" t="s">
        <v>18851</v>
      </c>
      <c r="D983" s="126" t="s">
        <v>19189</v>
      </c>
    </row>
    <row r="984" spans="1:4" x14ac:dyDescent="0.2">
      <c r="A984" s="123">
        <v>3279</v>
      </c>
      <c r="B984" s="123" t="s">
        <v>20162</v>
      </c>
      <c r="C984" s="123" t="s">
        <v>18851</v>
      </c>
      <c r="D984" s="126" t="s">
        <v>20163</v>
      </c>
    </row>
    <row r="985" spans="1:4" x14ac:dyDescent="0.2">
      <c r="A985" s="123">
        <v>1062</v>
      </c>
      <c r="B985" s="123" t="s">
        <v>20164</v>
      </c>
      <c r="C985" s="123" t="s">
        <v>18851</v>
      </c>
      <c r="D985" s="126" t="s">
        <v>20165</v>
      </c>
    </row>
    <row r="986" spans="1:4" x14ac:dyDescent="0.2">
      <c r="A986" s="123">
        <v>39686</v>
      </c>
      <c r="B986" s="123" t="s">
        <v>20166</v>
      </c>
      <c r="C986" s="123" t="s">
        <v>18851</v>
      </c>
      <c r="D986" s="126" t="s">
        <v>20167</v>
      </c>
    </row>
    <row r="987" spans="1:4" x14ac:dyDescent="0.2">
      <c r="A987" s="123">
        <v>39683</v>
      </c>
      <c r="B987" s="123" t="s">
        <v>20168</v>
      </c>
      <c r="C987" s="123" t="s">
        <v>18851</v>
      </c>
      <c r="D987" s="126" t="s">
        <v>6158</v>
      </c>
    </row>
    <row r="988" spans="1:4" x14ac:dyDescent="0.2">
      <c r="A988" s="123">
        <v>1871</v>
      </c>
      <c r="B988" s="123" t="s">
        <v>20169</v>
      </c>
      <c r="C988" s="123" t="s">
        <v>18851</v>
      </c>
      <c r="D988" s="126" t="s">
        <v>1011</v>
      </c>
    </row>
    <row r="989" spans="1:4" x14ac:dyDescent="0.2">
      <c r="A989" s="123">
        <v>12001</v>
      </c>
      <c r="B989" s="123" t="s">
        <v>20170</v>
      </c>
      <c r="C989" s="123" t="s">
        <v>18851</v>
      </c>
      <c r="D989" s="126" t="s">
        <v>4683</v>
      </c>
    </row>
    <row r="990" spans="1:4" x14ac:dyDescent="0.2">
      <c r="A990" s="123">
        <v>11882</v>
      </c>
      <c r="B990" s="123" t="s">
        <v>20171</v>
      </c>
      <c r="C990" s="123" t="s">
        <v>18851</v>
      </c>
      <c r="D990" s="126" t="s">
        <v>19189</v>
      </c>
    </row>
    <row r="991" spans="1:4" x14ac:dyDescent="0.2">
      <c r="A991" s="123">
        <v>39689</v>
      </c>
      <c r="B991" s="123" t="s">
        <v>20172</v>
      </c>
      <c r="C991" s="123" t="s">
        <v>18851</v>
      </c>
      <c r="D991" s="126" t="s">
        <v>20173</v>
      </c>
    </row>
    <row r="992" spans="1:4" x14ac:dyDescent="0.2">
      <c r="A992" s="123">
        <v>39688</v>
      </c>
      <c r="B992" s="123" t="s">
        <v>20174</v>
      </c>
      <c r="C992" s="123" t="s">
        <v>18851</v>
      </c>
      <c r="D992" s="126" t="s">
        <v>1260</v>
      </c>
    </row>
    <row r="993" spans="1:4" x14ac:dyDescent="0.2">
      <c r="A993" s="123">
        <v>1068</v>
      </c>
      <c r="B993" s="123" t="s">
        <v>20175</v>
      </c>
      <c r="C993" s="123" t="s">
        <v>18851</v>
      </c>
      <c r="D993" s="126" t="s">
        <v>20176</v>
      </c>
    </row>
    <row r="994" spans="1:4" x14ac:dyDescent="0.2">
      <c r="A994" s="123">
        <v>39690</v>
      </c>
      <c r="B994" s="123" t="s">
        <v>20177</v>
      </c>
      <c r="C994" s="123" t="s">
        <v>18851</v>
      </c>
      <c r="D994" s="126" t="s">
        <v>20178</v>
      </c>
    </row>
    <row r="995" spans="1:4" x14ac:dyDescent="0.2">
      <c r="A995" s="123">
        <v>39691</v>
      </c>
      <c r="B995" s="123" t="s">
        <v>20179</v>
      </c>
      <c r="C995" s="123" t="s">
        <v>18851</v>
      </c>
      <c r="D995" s="126" t="s">
        <v>20180</v>
      </c>
    </row>
    <row r="996" spans="1:4" x14ac:dyDescent="0.2">
      <c r="A996" s="123">
        <v>39808</v>
      </c>
      <c r="B996" s="123" t="s">
        <v>20181</v>
      </c>
      <c r="C996" s="123" t="s">
        <v>18851</v>
      </c>
      <c r="D996" s="126" t="s">
        <v>2906</v>
      </c>
    </row>
    <row r="997" spans="1:4" x14ac:dyDescent="0.2">
      <c r="A997" s="123">
        <v>39809</v>
      </c>
      <c r="B997" s="123" t="s">
        <v>20182</v>
      </c>
      <c r="C997" s="123" t="s">
        <v>18851</v>
      </c>
      <c r="D997" s="126" t="s">
        <v>20183</v>
      </c>
    </row>
    <row r="998" spans="1:4" x14ac:dyDescent="0.2">
      <c r="A998" s="123">
        <v>11713</v>
      </c>
      <c r="B998" s="123" t="s">
        <v>20184</v>
      </c>
      <c r="C998" s="123" t="s">
        <v>18851</v>
      </c>
      <c r="D998" s="126" t="s">
        <v>8081</v>
      </c>
    </row>
    <row r="999" spans="1:4" x14ac:dyDescent="0.2">
      <c r="A999" s="123">
        <v>11716</v>
      </c>
      <c r="B999" s="123" t="s">
        <v>20185</v>
      </c>
      <c r="C999" s="123" t="s">
        <v>18851</v>
      </c>
      <c r="D999" s="126" t="s">
        <v>7804</v>
      </c>
    </row>
    <row r="1000" spans="1:4" x14ac:dyDescent="0.2">
      <c r="A1000" s="123">
        <v>5103</v>
      </c>
      <c r="B1000" s="123" t="s">
        <v>20186</v>
      </c>
      <c r="C1000" s="123" t="s">
        <v>18851</v>
      </c>
      <c r="D1000" s="126" t="s">
        <v>2728</v>
      </c>
    </row>
    <row r="1001" spans="1:4" x14ac:dyDescent="0.2">
      <c r="A1001" s="123">
        <v>11712</v>
      </c>
      <c r="B1001" s="123" t="s">
        <v>20187</v>
      </c>
      <c r="C1001" s="123" t="s">
        <v>18851</v>
      </c>
      <c r="D1001" s="126" t="s">
        <v>14670</v>
      </c>
    </row>
    <row r="1002" spans="1:4" x14ac:dyDescent="0.2">
      <c r="A1002" s="123">
        <v>11717</v>
      </c>
      <c r="B1002" s="123" t="s">
        <v>20188</v>
      </c>
      <c r="C1002" s="123" t="s">
        <v>18851</v>
      </c>
      <c r="D1002" s="126" t="s">
        <v>20189</v>
      </c>
    </row>
    <row r="1003" spans="1:4" x14ac:dyDescent="0.2">
      <c r="A1003" s="123">
        <v>11714</v>
      </c>
      <c r="B1003" s="123" t="s">
        <v>20190</v>
      </c>
      <c r="C1003" s="123" t="s">
        <v>18851</v>
      </c>
      <c r="D1003" s="126" t="s">
        <v>20191</v>
      </c>
    </row>
    <row r="1004" spans="1:4" x14ac:dyDescent="0.2">
      <c r="A1004" s="123">
        <v>11715</v>
      </c>
      <c r="B1004" s="123" t="s">
        <v>20192</v>
      </c>
      <c r="C1004" s="123" t="s">
        <v>18851</v>
      </c>
      <c r="D1004" s="126" t="s">
        <v>20193</v>
      </c>
    </row>
    <row r="1005" spans="1:4" x14ac:dyDescent="0.2">
      <c r="A1005" s="123">
        <v>11880</v>
      </c>
      <c r="B1005" s="123" t="s">
        <v>20194</v>
      </c>
      <c r="C1005" s="123" t="s">
        <v>18851</v>
      </c>
      <c r="D1005" s="126" t="s">
        <v>2017</v>
      </c>
    </row>
    <row r="1006" spans="1:4" x14ac:dyDescent="0.2">
      <c r="A1006" s="123">
        <v>1106</v>
      </c>
      <c r="B1006" s="123" t="s">
        <v>20195</v>
      </c>
      <c r="C1006" s="123" t="s">
        <v>18940</v>
      </c>
      <c r="D1006" s="126" t="s">
        <v>1431</v>
      </c>
    </row>
    <row r="1007" spans="1:4" x14ac:dyDescent="0.2">
      <c r="A1007" s="123">
        <v>11161</v>
      </c>
      <c r="B1007" s="123" t="s">
        <v>20196</v>
      </c>
      <c r="C1007" s="123" t="s">
        <v>18940</v>
      </c>
      <c r="D1007" s="126" t="s">
        <v>8257</v>
      </c>
    </row>
    <row r="1008" spans="1:4" x14ac:dyDescent="0.2">
      <c r="A1008" s="123">
        <v>1107</v>
      </c>
      <c r="B1008" s="123" t="s">
        <v>20197</v>
      </c>
      <c r="C1008" s="123" t="s">
        <v>18940</v>
      </c>
      <c r="D1008" s="126" t="s">
        <v>1296</v>
      </c>
    </row>
    <row r="1009" spans="1:4" x14ac:dyDescent="0.2">
      <c r="A1009" s="123">
        <v>4758</v>
      </c>
      <c r="B1009" s="123" t="s">
        <v>20198</v>
      </c>
      <c r="C1009" s="123" t="s">
        <v>18871</v>
      </c>
      <c r="D1009" s="126" t="s">
        <v>8095</v>
      </c>
    </row>
    <row r="1010" spans="1:4" x14ac:dyDescent="0.2">
      <c r="A1010" s="123">
        <v>41080</v>
      </c>
      <c r="B1010" s="123" t="s">
        <v>20199</v>
      </c>
      <c r="C1010" s="123" t="s">
        <v>19101</v>
      </c>
      <c r="D1010" s="126" t="s">
        <v>20200</v>
      </c>
    </row>
    <row r="1011" spans="1:4" x14ac:dyDescent="0.2">
      <c r="A1011" s="123">
        <v>25963</v>
      </c>
      <c r="B1011" s="123" t="s">
        <v>20201</v>
      </c>
      <c r="C1011" s="123" t="s">
        <v>18940</v>
      </c>
      <c r="D1011" s="126" t="s">
        <v>1697</v>
      </c>
    </row>
    <row r="1012" spans="1:4" x14ac:dyDescent="0.2">
      <c r="A1012" s="123">
        <v>4759</v>
      </c>
      <c r="B1012" s="123" t="s">
        <v>20202</v>
      </c>
      <c r="C1012" s="123" t="s">
        <v>18871</v>
      </c>
      <c r="D1012" s="126" t="s">
        <v>9042</v>
      </c>
    </row>
    <row r="1013" spans="1:4" x14ac:dyDescent="0.2">
      <c r="A1013" s="123">
        <v>41068</v>
      </c>
      <c r="B1013" s="123" t="s">
        <v>20203</v>
      </c>
      <c r="C1013" s="123" t="s">
        <v>19101</v>
      </c>
      <c r="D1013" s="126" t="s">
        <v>20204</v>
      </c>
    </row>
    <row r="1014" spans="1:4" x14ac:dyDescent="0.2">
      <c r="A1014" s="123">
        <v>1108</v>
      </c>
      <c r="B1014" s="123" t="s">
        <v>20205</v>
      </c>
      <c r="C1014" s="123" t="s">
        <v>18885</v>
      </c>
      <c r="D1014" s="126" t="s">
        <v>7422</v>
      </c>
    </row>
    <row r="1015" spans="1:4" x14ac:dyDescent="0.2">
      <c r="A1015" s="123">
        <v>1117</v>
      </c>
      <c r="B1015" s="123" t="s">
        <v>20206</v>
      </c>
      <c r="C1015" s="123" t="s">
        <v>18885</v>
      </c>
      <c r="D1015" s="126" t="s">
        <v>8354</v>
      </c>
    </row>
    <row r="1016" spans="1:4" x14ac:dyDescent="0.2">
      <c r="A1016" s="123">
        <v>1118</v>
      </c>
      <c r="B1016" s="123" t="s">
        <v>20207</v>
      </c>
      <c r="C1016" s="123" t="s">
        <v>18885</v>
      </c>
      <c r="D1016" s="126" t="s">
        <v>3643</v>
      </c>
    </row>
    <row r="1017" spans="1:4" x14ac:dyDescent="0.2">
      <c r="A1017" s="123">
        <v>1110</v>
      </c>
      <c r="B1017" s="123" t="s">
        <v>20208</v>
      </c>
      <c r="C1017" s="123" t="s">
        <v>18885</v>
      </c>
      <c r="D1017" s="126" t="s">
        <v>3643</v>
      </c>
    </row>
    <row r="1018" spans="1:4" x14ac:dyDescent="0.2">
      <c r="A1018" s="123">
        <v>12618</v>
      </c>
      <c r="B1018" s="123" t="s">
        <v>20209</v>
      </c>
      <c r="C1018" s="123" t="s">
        <v>18851</v>
      </c>
      <c r="D1018" s="126" t="s">
        <v>8601</v>
      </c>
    </row>
    <row r="1019" spans="1:4" x14ac:dyDescent="0.2">
      <c r="A1019" s="123">
        <v>40871</v>
      </c>
      <c r="B1019" s="123" t="s">
        <v>20210</v>
      </c>
      <c r="C1019" s="123" t="s">
        <v>18885</v>
      </c>
      <c r="D1019" s="126" t="s">
        <v>20211</v>
      </c>
    </row>
    <row r="1020" spans="1:4" x14ac:dyDescent="0.2">
      <c r="A1020" s="123">
        <v>40869</v>
      </c>
      <c r="B1020" s="123" t="s">
        <v>20212</v>
      </c>
      <c r="C1020" s="123" t="s">
        <v>18885</v>
      </c>
      <c r="D1020" s="126" t="s">
        <v>9416</v>
      </c>
    </row>
    <row r="1021" spans="1:4" x14ac:dyDescent="0.2">
      <c r="A1021" s="123">
        <v>40870</v>
      </c>
      <c r="B1021" s="123" t="s">
        <v>20213</v>
      </c>
      <c r="C1021" s="123" t="s">
        <v>18885</v>
      </c>
      <c r="D1021" s="126" t="s">
        <v>3525</v>
      </c>
    </row>
    <row r="1022" spans="1:4" x14ac:dyDescent="0.2">
      <c r="A1022" s="123">
        <v>1109</v>
      </c>
      <c r="B1022" s="123" t="s">
        <v>20214</v>
      </c>
      <c r="C1022" s="123" t="s">
        <v>18885</v>
      </c>
      <c r="D1022" s="126" t="s">
        <v>8021</v>
      </c>
    </row>
    <row r="1023" spans="1:4" x14ac:dyDescent="0.2">
      <c r="A1023" s="123">
        <v>1119</v>
      </c>
      <c r="B1023" s="123" t="s">
        <v>20215</v>
      </c>
      <c r="C1023" s="123" t="s">
        <v>18885</v>
      </c>
      <c r="D1023" s="126" t="s">
        <v>8280</v>
      </c>
    </row>
    <row r="1024" spans="1:4" x14ac:dyDescent="0.2">
      <c r="A1024" s="123">
        <v>13115</v>
      </c>
      <c r="B1024" s="123" t="s">
        <v>20216</v>
      </c>
      <c r="C1024" s="123" t="s">
        <v>18885</v>
      </c>
      <c r="D1024" s="126" t="s">
        <v>4945</v>
      </c>
    </row>
    <row r="1025" spans="1:4" x14ac:dyDescent="0.2">
      <c r="A1025" s="123">
        <v>10541</v>
      </c>
      <c r="B1025" s="123" t="s">
        <v>20217</v>
      </c>
      <c r="C1025" s="123" t="s">
        <v>18885</v>
      </c>
      <c r="D1025" s="126" t="s">
        <v>16578</v>
      </c>
    </row>
    <row r="1026" spans="1:4" x14ac:dyDescent="0.2">
      <c r="A1026" s="123">
        <v>10543</v>
      </c>
      <c r="B1026" s="123" t="s">
        <v>20218</v>
      </c>
      <c r="C1026" s="123" t="s">
        <v>18885</v>
      </c>
      <c r="D1026" s="126" t="s">
        <v>20219</v>
      </c>
    </row>
    <row r="1027" spans="1:4" x14ac:dyDescent="0.2">
      <c r="A1027" s="123">
        <v>10544</v>
      </c>
      <c r="B1027" s="123" t="s">
        <v>20220</v>
      </c>
      <c r="C1027" s="123" t="s">
        <v>18885</v>
      </c>
      <c r="D1027" s="126" t="s">
        <v>4230</v>
      </c>
    </row>
    <row r="1028" spans="1:4" x14ac:dyDescent="0.2">
      <c r="A1028" s="123">
        <v>10545</v>
      </c>
      <c r="B1028" s="123" t="s">
        <v>20221</v>
      </c>
      <c r="C1028" s="123" t="s">
        <v>18885</v>
      </c>
      <c r="D1028" s="126" t="s">
        <v>9107</v>
      </c>
    </row>
    <row r="1029" spans="1:4" x14ac:dyDescent="0.2">
      <c r="A1029" s="123">
        <v>10542</v>
      </c>
      <c r="B1029" s="123" t="s">
        <v>20222</v>
      </c>
      <c r="C1029" s="123" t="s">
        <v>18885</v>
      </c>
      <c r="D1029" s="126" t="s">
        <v>8876</v>
      </c>
    </row>
    <row r="1030" spans="1:4" x14ac:dyDescent="0.2">
      <c r="A1030" s="123">
        <v>38365</v>
      </c>
      <c r="B1030" s="123" t="s">
        <v>20223</v>
      </c>
      <c r="C1030" s="123" t="s">
        <v>18868</v>
      </c>
      <c r="D1030" s="126" t="s">
        <v>7906</v>
      </c>
    </row>
    <row r="1031" spans="1:4" x14ac:dyDescent="0.2">
      <c r="A1031" s="123">
        <v>37745</v>
      </c>
      <c r="B1031" s="123" t="s">
        <v>20224</v>
      </c>
      <c r="C1031" s="123" t="s">
        <v>18851</v>
      </c>
      <c r="D1031" s="126" t="s">
        <v>20225</v>
      </c>
    </row>
    <row r="1032" spans="1:4" x14ac:dyDescent="0.2">
      <c r="A1032" s="123">
        <v>37754</v>
      </c>
      <c r="B1032" s="123" t="s">
        <v>20226</v>
      </c>
      <c r="C1032" s="123" t="s">
        <v>18851</v>
      </c>
      <c r="D1032" s="126" t="s">
        <v>20227</v>
      </c>
    </row>
    <row r="1033" spans="1:4" x14ac:dyDescent="0.2">
      <c r="A1033" s="123">
        <v>37748</v>
      </c>
      <c r="B1033" s="123" t="s">
        <v>20228</v>
      </c>
      <c r="C1033" s="123" t="s">
        <v>18851</v>
      </c>
      <c r="D1033" s="126" t="s">
        <v>20229</v>
      </c>
    </row>
    <row r="1034" spans="1:4" x14ac:dyDescent="0.2">
      <c r="A1034" s="123">
        <v>37761</v>
      </c>
      <c r="B1034" s="123" t="s">
        <v>20230</v>
      </c>
      <c r="C1034" s="123" t="s">
        <v>18851</v>
      </c>
      <c r="D1034" s="126" t="s">
        <v>20231</v>
      </c>
    </row>
    <row r="1035" spans="1:4" x14ac:dyDescent="0.2">
      <c r="A1035" s="123">
        <v>37757</v>
      </c>
      <c r="B1035" s="123" t="s">
        <v>20232</v>
      </c>
      <c r="C1035" s="123" t="s">
        <v>18851</v>
      </c>
      <c r="D1035" s="126" t="s">
        <v>20233</v>
      </c>
    </row>
    <row r="1036" spans="1:4" x14ac:dyDescent="0.2">
      <c r="A1036" s="123">
        <v>37759</v>
      </c>
      <c r="B1036" s="123" t="s">
        <v>20234</v>
      </c>
      <c r="C1036" s="123" t="s">
        <v>18851</v>
      </c>
      <c r="D1036" s="126" t="s">
        <v>20235</v>
      </c>
    </row>
    <row r="1037" spans="1:4" x14ac:dyDescent="0.2">
      <c r="A1037" s="123">
        <v>37766</v>
      </c>
      <c r="B1037" s="123" t="s">
        <v>20236</v>
      </c>
      <c r="C1037" s="123" t="s">
        <v>18851</v>
      </c>
      <c r="D1037" s="126" t="s">
        <v>20237</v>
      </c>
    </row>
    <row r="1038" spans="1:4" x14ac:dyDescent="0.2">
      <c r="A1038" s="123">
        <v>37752</v>
      </c>
      <c r="B1038" s="123" t="s">
        <v>20238</v>
      </c>
      <c r="C1038" s="123" t="s">
        <v>18851</v>
      </c>
      <c r="D1038" s="126" t="s">
        <v>20239</v>
      </c>
    </row>
    <row r="1039" spans="1:4" x14ac:dyDescent="0.2">
      <c r="A1039" s="123">
        <v>37760</v>
      </c>
      <c r="B1039" s="123" t="s">
        <v>20240</v>
      </c>
      <c r="C1039" s="123" t="s">
        <v>18851</v>
      </c>
      <c r="D1039" s="126" t="s">
        <v>20241</v>
      </c>
    </row>
    <row r="1040" spans="1:4" x14ac:dyDescent="0.2">
      <c r="A1040" s="123">
        <v>37765</v>
      </c>
      <c r="B1040" s="123" t="s">
        <v>20242</v>
      </c>
      <c r="C1040" s="123" t="s">
        <v>18851</v>
      </c>
      <c r="D1040" s="126" t="s">
        <v>20243</v>
      </c>
    </row>
    <row r="1041" spans="1:4" x14ac:dyDescent="0.2">
      <c r="A1041" s="123">
        <v>37746</v>
      </c>
      <c r="B1041" s="123" t="s">
        <v>20244</v>
      </c>
      <c r="C1041" s="123" t="s">
        <v>18851</v>
      </c>
      <c r="D1041" s="126" t="s">
        <v>20245</v>
      </c>
    </row>
    <row r="1042" spans="1:4" x14ac:dyDescent="0.2">
      <c r="A1042" s="123">
        <v>37750</v>
      </c>
      <c r="B1042" s="123" t="s">
        <v>20246</v>
      </c>
      <c r="C1042" s="123" t="s">
        <v>18851</v>
      </c>
      <c r="D1042" s="126" t="s">
        <v>20247</v>
      </c>
    </row>
    <row r="1043" spans="1:4" x14ac:dyDescent="0.2">
      <c r="A1043" s="123">
        <v>37753</v>
      </c>
      <c r="B1043" s="123" t="s">
        <v>20248</v>
      </c>
      <c r="C1043" s="123" t="s">
        <v>18851</v>
      </c>
      <c r="D1043" s="126" t="s">
        <v>20249</v>
      </c>
    </row>
    <row r="1044" spans="1:4" x14ac:dyDescent="0.2">
      <c r="A1044" s="123">
        <v>37756</v>
      </c>
      <c r="B1044" s="123" t="s">
        <v>20250</v>
      </c>
      <c r="C1044" s="123" t="s">
        <v>18851</v>
      </c>
      <c r="D1044" s="126" t="s">
        <v>20231</v>
      </c>
    </row>
    <row r="1045" spans="1:4" x14ac:dyDescent="0.2">
      <c r="A1045" s="123">
        <v>37755</v>
      </c>
      <c r="B1045" s="123" t="s">
        <v>20251</v>
      </c>
      <c r="C1045" s="123" t="s">
        <v>18851</v>
      </c>
      <c r="D1045" s="126" t="s">
        <v>20252</v>
      </c>
    </row>
    <row r="1046" spans="1:4" x14ac:dyDescent="0.2">
      <c r="A1046" s="123">
        <v>37758</v>
      </c>
      <c r="B1046" s="123" t="s">
        <v>20253</v>
      </c>
      <c r="C1046" s="123" t="s">
        <v>18851</v>
      </c>
      <c r="D1046" s="126" t="s">
        <v>20254</v>
      </c>
    </row>
    <row r="1047" spans="1:4" x14ac:dyDescent="0.2">
      <c r="A1047" s="123">
        <v>37747</v>
      </c>
      <c r="B1047" s="123" t="s">
        <v>20255</v>
      </c>
      <c r="C1047" s="123" t="s">
        <v>18851</v>
      </c>
      <c r="D1047" s="126" t="s">
        <v>20256</v>
      </c>
    </row>
    <row r="1048" spans="1:4" x14ac:dyDescent="0.2">
      <c r="A1048" s="123">
        <v>37767</v>
      </c>
      <c r="B1048" s="123" t="s">
        <v>20257</v>
      </c>
      <c r="C1048" s="123" t="s">
        <v>18851</v>
      </c>
      <c r="D1048" s="126" t="s">
        <v>20258</v>
      </c>
    </row>
    <row r="1049" spans="1:4" x14ac:dyDescent="0.2">
      <c r="A1049" s="123">
        <v>37751</v>
      </c>
      <c r="B1049" s="123" t="s">
        <v>20259</v>
      </c>
      <c r="C1049" s="123" t="s">
        <v>18851</v>
      </c>
      <c r="D1049" s="126" t="s">
        <v>20258</v>
      </c>
    </row>
    <row r="1050" spans="1:4" x14ac:dyDescent="0.2">
      <c r="A1050" s="123">
        <v>37749</v>
      </c>
      <c r="B1050" s="123" t="s">
        <v>20260</v>
      </c>
      <c r="C1050" s="123" t="s">
        <v>18851</v>
      </c>
      <c r="D1050" s="126" t="s">
        <v>20261</v>
      </c>
    </row>
    <row r="1051" spans="1:4" x14ac:dyDescent="0.2">
      <c r="A1051" s="123">
        <v>1159</v>
      </c>
      <c r="B1051" s="123" t="s">
        <v>20262</v>
      </c>
      <c r="C1051" s="123" t="s">
        <v>18851</v>
      </c>
      <c r="D1051" s="126" t="s">
        <v>20263</v>
      </c>
    </row>
    <row r="1052" spans="1:4" x14ac:dyDescent="0.2">
      <c r="A1052" s="123">
        <v>12114</v>
      </c>
      <c r="B1052" s="123" t="s">
        <v>20264</v>
      </c>
      <c r="C1052" s="123" t="s">
        <v>18851</v>
      </c>
      <c r="D1052" s="126" t="s">
        <v>20265</v>
      </c>
    </row>
    <row r="1053" spans="1:4" x14ac:dyDescent="0.2">
      <c r="A1053" s="123">
        <v>38106</v>
      </c>
      <c r="B1053" s="123" t="s">
        <v>20266</v>
      </c>
      <c r="C1053" s="123" t="s">
        <v>18851</v>
      </c>
      <c r="D1053" s="126" t="s">
        <v>8830</v>
      </c>
    </row>
    <row r="1054" spans="1:4" x14ac:dyDescent="0.2">
      <c r="A1054" s="123">
        <v>38085</v>
      </c>
      <c r="B1054" s="123" t="s">
        <v>20267</v>
      </c>
      <c r="C1054" s="123" t="s">
        <v>18851</v>
      </c>
      <c r="D1054" s="126" t="s">
        <v>20268</v>
      </c>
    </row>
    <row r="1055" spans="1:4" x14ac:dyDescent="0.2">
      <c r="A1055" s="123">
        <v>38599</v>
      </c>
      <c r="B1055" s="123" t="s">
        <v>20269</v>
      </c>
      <c r="C1055" s="123" t="s">
        <v>18851</v>
      </c>
      <c r="D1055" s="126" t="s">
        <v>892</v>
      </c>
    </row>
    <row r="1056" spans="1:4" x14ac:dyDescent="0.2">
      <c r="A1056" s="123">
        <v>38596</v>
      </c>
      <c r="B1056" s="123" t="s">
        <v>20270</v>
      </c>
      <c r="C1056" s="123" t="s">
        <v>18851</v>
      </c>
      <c r="D1056" s="126" t="s">
        <v>1407</v>
      </c>
    </row>
    <row r="1057" spans="1:4" x14ac:dyDescent="0.2">
      <c r="A1057" s="123">
        <v>38600</v>
      </c>
      <c r="B1057" s="123" t="s">
        <v>20271</v>
      </c>
      <c r="C1057" s="123" t="s">
        <v>18851</v>
      </c>
      <c r="D1057" s="126" t="s">
        <v>16323</v>
      </c>
    </row>
    <row r="1058" spans="1:4" x14ac:dyDescent="0.2">
      <c r="A1058" s="123">
        <v>38597</v>
      </c>
      <c r="B1058" s="123" t="s">
        <v>20272</v>
      </c>
      <c r="C1058" s="123" t="s">
        <v>18851</v>
      </c>
      <c r="D1058" s="126" t="s">
        <v>6368</v>
      </c>
    </row>
    <row r="1059" spans="1:4" x14ac:dyDescent="0.2">
      <c r="A1059" s="123">
        <v>659</v>
      </c>
      <c r="B1059" s="123" t="s">
        <v>20273</v>
      </c>
      <c r="C1059" s="123" t="s">
        <v>18851</v>
      </c>
      <c r="D1059" s="126" t="s">
        <v>1327</v>
      </c>
    </row>
    <row r="1060" spans="1:4" x14ac:dyDescent="0.2">
      <c r="A1060" s="123">
        <v>660</v>
      </c>
      <c r="B1060" s="123" t="s">
        <v>20274</v>
      </c>
      <c r="C1060" s="123" t="s">
        <v>18851</v>
      </c>
      <c r="D1060" s="126" t="s">
        <v>8323</v>
      </c>
    </row>
    <row r="1061" spans="1:4" x14ac:dyDescent="0.2">
      <c r="A1061" s="123">
        <v>658</v>
      </c>
      <c r="B1061" s="123" t="s">
        <v>20275</v>
      </c>
      <c r="C1061" s="123" t="s">
        <v>18851</v>
      </c>
      <c r="D1061" s="126" t="s">
        <v>1296</v>
      </c>
    </row>
    <row r="1062" spans="1:4" x14ac:dyDescent="0.2">
      <c r="A1062" s="123">
        <v>38548</v>
      </c>
      <c r="B1062" s="123" t="s">
        <v>20276</v>
      </c>
      <c r="C1062" s="123" t="s">
        <v>18851</v>
      </c>
      <c r="D1062" s="126" t="s">
        <v>343</v>
      </c>
    </row>
    <row r="1063" spans="1:4" x14ac:dyDescent="0.2">
      <c r="A1063" s="123">
        <v>34647</v>
      </c>
      <c r="B1063" s="123" t="s">
        <v>20277</v>
      </c>
      <c r="C1063" s="123" t="s">
        <v>18851</v>
      </c>
      <c r="D1063" s="126" t="s">
        <v>8465</v>
      </c>
    </row>
    <row r="1064" spans="1:4" x14ac:dyDescent="0.2">
      <c r="A1064" s="123">
        <v>34649</v>
      </c>
      <c r="B1064" s="123" t="s">
        <v>20278</v>
      </c>
      <c r="C1064" s="123" t="s">
        <v>18851</v>
      </c>
      <c r="D1064" s="126" t="s">
        <v>8293</v>
      </c>
    </row>
    <row r="1065" spans="1:4" x14ac:dyDescent="0.2">
      <c r="A1065" s="123">
        <v>34652</v>
      </c>
      <c r="B1065" s="123" t="s">
        <v>20279</v>
      </c>
      <c r="C1065" s="123" t="s">
        <v>18851</v>
      </c>
      <c r="D1065" s="126" t="s">
        <v>1365</v>
      </c>
    </row>
    <row r="1066" spans="1:4" x14ac:dyDescent="0.2">
      <c r="A1066" s="123">
        <v>34655</v>
      </c>
      <c r="B1066" s="123" t="s">
        <v>20280</v>
      </c>
      <c r="C1066" s="123" t="s">
        <v>18851</v>
      </c>
      <c r="D1066" s="126" t="s">
        <v>1007</v>
      </c>
    </row>
    <row r="1067" spans="1:4" x14ac:dyDescent="0.2">
      <c r="A1067" s="123">
        <v>40607</v>
      </c>
      <c r="B1067" s="123" t="s">
        <v>20281</v>
      </c>
      <c r="C1067" s="123" t="s">
        <v>18851</v>
      </c>
      <c r="D1067" s="126" t="s">
        <v>166</v>
      </c>
    </row>
    <row r="1068" spans="1:4" x14ac:dyDescent="0.2">
      <c r="A1068" s="123">
        <v>585</v>
      </c>
      <c r="B1068" s="123" t="s">
        <v>20282</v>
      </c>
      <c r="C1068" s="123" t="s">
        <v>18940</v>
      </c>
      <c r="D1068" s="126" t="s">
        <v>20283</v>
      </c>
    </row>
    <row r="1069" spans="1:4" x14ac:dyDescent="0.2">
      <c r="A1069" s="123">
        <v>4777</v>
      </c>
      <c r="B1069" s="123" t="s">
        <v>20284</v>
      </c>
      <c r="C1069" s="123" t="s">
        <v>18940</v>
      </c>
      <c r="D1069" s="126" t="s">
        <v>554</v>
      </c>
    </row>
    <row r="1070" spans="1:4" x14ac:dyDescent="0.2">
      <c r="A1070" s="123">
        <v>587</v>
      </c>
      <c r="B1070" s="123" t="s">
        <v>20285</v>
      </c>
      <c r="C1070" s="123" t="s">
        <v>18940</v>
      </c>
      <c r="D1070" s="126" t="s">
        <v>8017</v>
      </c>
    </row>
    <row r="1071" spans="1:4" x14ac:dyDescent="0.2">
      <c r="A1071" s="123">
        <v>590</v>
      </c>
      <c r="B1071" s="123" t="s">
        <v>20286</v>
      </c>
      <c r="C1071" s="123" t="s">
        <v>18940</v>
      </c>
      <c r="D1071" s="126" t="s">
        <v>5262</v>
      </c>
    </row>
    <row r="1072" spans="1:4" x14ac:dyDescent="0.2">
      <c r="A1072" s="123">
        <v>592</v>
      </c>
      <c r="B1072" s="123" t="s">
        <v>20287</v>
      </c>
      <c r="C1072" s="123" t="s">
        <v>18940</v>
      </c>
      <c r="D1072" s="126" t="s">
        <v>8017</v>
      </c>
    </row>
    <row r="1073" spans="1:4" x14ac:dyDescent="0.2">
      <c r="A1073" s="123">
        <v>586</v>
      </c>
      <c r="B1073" s="123" t="s">
        <v>20288</v>
      </c>
      <c r="C1073" s="123" t="s">
        <v>18885</v>
      </c>
      <c r="D1073" s="126" t="s">
        <v>6520</v>
      </c>
    </row>
    <row r="1074" spans="1:4" x14ac:dyDescent="0.2">
      <c r="A1074" s="123">
        <v>591</v>
      </c>
      <c r="B1074" s="123" t="s">
        <v>20289</v>
      </c>
      <c r="C1074" s="123" t="s">
        <v>18940</v>
      </c>
      <c r="D1074" s="126" t="s">
        <v>20283</v>
      </c>
    </row>
    <row r="1075" spans="1:4" x14ac:dyDescent="0.2">
      <c r="A1075" s="123">
        <v>588</v>
      </c>
      <c r="B1075" s="123" t="s">
        <v>20290</v>
      </c>
      <c r="C1075" s="123" t="s">
        <v>18885</v>
      </c>
      <c r="D1075" s="126" t="s">
        <v>2378</v>
      </c>
    </row>
    <row r="1076" spans="1:4" x14ac:dyDescent="0.2">
      <c r="A1076" s="123">
        <v>589</v>
      </c>
      <c r="B1076" s="123" t="s">
        <v>20291</v>
      </c>
      <c r="C1076" s="123" t="s">
        <v>18885</v>
      </c>
      <c r="D1076" s="126" t="s">
        <v>160</v>
      </c>
    </row>
    <row r="1077" spans="1:4" x14ac:dyDescent="0.2">
      <c r="A1077" s="123">
        <v>584</v>
      </c>
      <c r="B1077" s="123" t="s">
        <v>20292</v>
      </c>
      <c r="C1077" s="123" t="s">
        <v>18885</v>
      </c>
      <c r="D1077" s="126" t="s">
        <v>8927</v>
      </c>
    </row>
    <row r="1078" spans="1:4" x14ac:dyDescent="0.2">
      <c r="A1078" s="123">
        <v>4912</v>
      </c>
      <c r="B1078" s="123" t="s">
        <v>20293</v>
      </c>
      <c r="C1078" s="123" t="s">
        <v>18940</v>
      </c>
      <c r="D1078" s="126" t="s">
        <v>8490</v>
      </c>
    </row>
    <row r="1079" spans="1:4" x14ac:dyDescent="0.2">
      <c r="A1079" s="123">
        <v>574</v>
      </c>
      <c r="B1079" s="123" t="s">
        <v>20294</v>
      </c>
      <c r="C1079" s="123" t="s">
        <v>18885</v>
      </c>
      <c r="D1079" s="126" t="s">
        <v>18383</v>
      </c>
    </row>
    <row r="1080" spans="1:4" x14ac:dyDescent="0.2">
      <c r="A1080" s="123">
        <v>567</v>
      </c>
      <c r="B1080" s="123" t="s">
        <v>20295</v>
      </c>
      <c r="C1080" s="123" t="s">
        <v>18885</v>
      </c>
      <c r="D1080" s="126" t="s">
        <v>7892</v>
      </c>
    </row>
    <row r="1081" spans="1:4" x14ac:dyDescent="0.2">
      <c r="A1081" s="123">
        <v>568</v>
      </c>
      <c r="B1081" s="123" t="s">
        <v>20296</v>
      </c>
      <c r="C1081" s="123" t="s">
        <v>18885</v>
      </c>
      <c r="D1081" s="126" t="s">
        <v>15812</v>
      </c>
    </row>
    <row r="1082" spans="1:4" x14ac:dyDescent="0.2">
      <c r="A1082" s="123">
        <v>569</v>
      </c>
      <c r="B1082" s="123" t="s">
        <v>20297</v>
      </c>
      <c r="C1082" s="123" t="s">
        <v>18940</v>
      </c>
      <c r="D1082" s="126" t="s">
        <v>3107</v>
      </c>
    </row>
    <row r="1083" spans="1:4" x14ac:dyDescent="0.2">
      <c r="A1083" s="123">
        <v>1165</v>
      </c>
      <c r="B1083" s="123" t="s">
        <v>20298</v>
      </c>
      <c r="C1083" s="123" t="s">
        <v>18851</v>
      </c>
      <c r="D1083" s="126" t="s">
        <v>293</v>
      </c>
    </row>
    <row r="1084" spans="1:4" x14ac:dyDescent="0.2">
      <c r="A1084" s="123">
        <v>1164</v>
      </c>
      <c r="B1084" s="123" t="s">
        <v>20299</v>
      </c>
      <c r="C1084" s="123" t="s">
        <v>18851</v>
      </c>
      <c r="D1084" s="126" t="s">
        <v>4636</v>
      </c>
    </row>
    <row r="1085" spans="1:4" x14ac:dyDescent="0.2">
      <c r="A1085" s="123">
        <v>1162</v>
      </c>
      <c r="B1085" s="123" t="s">
        <v>20300</v>
      </c>
      <c r="C1085" s="123" t="s">
        <v>18851</v>
      </c>
      <c r="D1085" s="126" t="s">
        <v>272</v>
      </c>
    </row>
    <row r="1086" spans="1:4" x14ac:dyDescent="0.2">
      <c r="A1086" s="123">
        <v>12395</v>
      </c>
      <c r="B1086" s="123" t="s">
        <v>20301</v>
      </c>
      <c r="C1086" s="123" t="s">
        <v>18851</v>
      </c>
      <c r="D1086" s="126" t="s">
        <v>1671</v>
      </c>
    </row>
    <row r="1087" spans="1:4" x14ac:dyDescent="0.2">
      <c r="A1087" s="123">
        <v>1170</v>
      </c>
      <c r="B1087" s="123" t="s">
        <v>20302</v>
      </c>
      <c r="C1087" s="123" t="s">
        <v>18851</v>
      </c>
      <c r="D1087" s="126" t="s">
        <v>4114</v>
      </c>
    </row>
    <row r="1088" spans="1:4" x14ac:dyDescent="0.2">
      <c r="A1088" s="123">
        <v>1169</v>
      </c>
      <c r="B1088" s="123" t="s">
        <v>20303</v>
      </c>
      <c r="C1088" s="123" t="s">
        <v>18851</v>
      </c>
      <c r="D1088" s="126" t="s">
        <v>20304</v>
      </c>
    </row>
    <row r="1089" spans="1:4" x14ac:dyDescent="0.2">
      <c r="A1089" s="123">
        <v>1166</v>
      </c>
      <c r="B1089" s="123" t="s">
        <v>20305</v>
      </c>
      <c r="C1089" s="123" t="s">
        <v>18851</v>
      </c>
      <c r="D1089" s="126" t="s">
        <v>8338</v>
      </c>
    </row>
    <row r="1090" spans="1:4" x14ac:dyDescent="0.2">
      <c r="A1090" s="123">
        <v>1163</v>
      </c>
      <c r="B1090" s="123" t="s">
        <v>20306</v>
      </c>
      <c r="C1090" s="123" t="s">
        <v>18851</v>
      </c>
      <c r="D1090" s="126" t="s">
        <v>1305</v>
      </c>
    </row>
    <row r="1091" spans="1:4" x14ac:dyDescent="0.2">
      <c r="A1091" s="123">
        <v>12396</v>
      </c>
      <c r="B1091" s="123" t="s">
        <v>20307</v>
      </c>
      <c r="C1091" s="123" t="s">
        <v>18851</v>
      </c>
      <c r="D1091" s="126" t="s">
        <v>1671</v>
      </c>
    </row>
    <row r="1092" spans="1:4" x14ac:dyDescent="0.2">
      <c r="A1092" s="123">
        <v>1168</v>
      </c>
      <c r="B1092" s="123" t="s">
        <v>20308</v>
      </c>
      <c r="C1092" s="123" t="s">
        <v>18851</v>
      </c>
      <c r="D1092" s="126" t="s">
        <v>6901</v>
      </c>
    </row>
    <row r="1093" spans="1:4" x14ac:dyDescent="0.2">
      <c r="A1093" s="123">
        <v>1167</v>
      </c>
      <c r="B1093" s="123" t="s">
        <v>20309</v>
      </c>
      <c r="C1093" s="123" t="s">
        <v>18851</v>
      </c>
      <c r="D1093" s="126" t="s">
        <v>19500</v>
      </c>
    </row>
    <row r="1094" spans="1:4" x14ac:dyDescent="0.2">
      <c r="A1094" s="123">
        <v>36331</v>
      </c>
      <c r="B1094" s="123" t="s">
        <v>20310</v>
      </c>
      <c r="C1094" s="123" t="s">
        <v>18851</v>
      </c>
      <c r="D1094" s="126" t="s">
        <v>7764</v>
      </c>
    </row>
    <row r="1095" spans="1:4" x14ac:dyDescent="0.2">
      <c r="A1095" s="123">
        <v>36346</v>
      </c>
      <c r="B1095" s="123" t="s">
        <v>20311</v>
      </c>
      <c r="C1095" s="123" t="s">
        <v>18851</v>
      </c>
      <c r="D1095" s="126" t="s">
        <v>8293</v>
      </c>
    </row>
    <row r="1096" spans="1:4" x14ac:dyDescent="0.2">
      <c r="A1096" s="123">
        <v>1210</v>
      </c>
      <c r="B1096" s="123" t="s">
        <v>20312</v>
      </c>
      <c r="C1096" s="123" t="s">
        <v>18851</v>
      </c>
      <c r="D1096" s="126" t="s">
        <v>4619</v>
      </c>
    </row>
    <row r="1097" spans="1:4" x14ac:dyDescent="0.2">
      <c r="A1097" s="123">
        <v>1203</v>
      </c>
      <c r="B1097" s="123" t="s">
        <v>20313</v>
      </c>
      <c r="C1097" s="123" t="s">
        <v>18851</v>
      </c>
      <c r="D1097" s="126" t="s">
        <v>9190</v>
      </c>
    </row>
    <row r="1098" spans="1:4" x14ac:dyDescent="0.2">
      <c r="A1098" s="123">
        <v>1197</v>
      </c>
      <c r="B1098" s="123" t="s">
        <v>20314</v>
      </c>
      <c r="C1098" s="123" t="s">
        <v>18851</v>
      </c>
      <c r="D1098" s="126" t="s">
        <v>7920</v>
      </c>
    </row>
    <row r="1099" spans="1:4" x14ac:dyDescent="0.2">
      <c r="A1099" s="123">
        <v>1202</v>
      </c>
      <c r="B1099" s="123" t="s">
        <v>20315</v>
      </c>
      <c r="C1099" s="123" t="s">
        <v>18851</v>
      </c>
      <c r="D1099" s="126" t="s">
        <v>1742</v>
      </c>
    </row>
    <row r="1100" spans="1:4" x14ac:dyDescent="0.2">
      <c r="A1100" s="123">
        <v>1188</v>
      </c>
      <c r="B1100" s="123" t="s">
        <v>20316</v>
      </c>
      <c r="C1100" s="123" t="s">
        <v>18851</v>
      </c>
      <c r="D1100" s="126" t="s">
        <v>332</v>
      </c>
    </row>
    <row r="1101" spans="1:4" x14ac:dyDescent="0.2">
      <c r="A1101" s="123">
        <v>1211</v>
      </c>
      <c r="B1101" s="123" t="s">
        <v>20317</v>
      </c>
      <c r="C1101" s="123" t="s">
        <v>18851</v>
      </c>
      <c r="D1101" s="126" t="s">
        <v>4568</v>
      </c>
    </row>
    <row r="1102" spans="1:4" x14ac:dyDescent="0.2">
      <c r="A1102" s="123">
        <v>1198</v>
      </c>
      <c r="B1102" s="123" t="s">
        <v>20318</v>
      </c>
      <c r="C1102" s="123" t="s">
        <v>18851</v>
      </c>
      <c r="D1102" s="126" t="s">
        <v>8363</v>
      </c>
    </row>
    <row r="1103" spans="1:4" x14ac:dyDescent="0.2">
      <c r="A1103" s="123">
        <v>1199</v>
      </c>
      <c r="B1103" s="123" t="s">
        <v>20319</v>
      </c>
      <c r="C1103" s="123" t="s">
        <v>18851</v>
      </c>
      <c r="D1103" s="126" t="s">
        <v>3816</v>
      </c>
    </row>
    <row r="1104" spans="1:4" x14ac:dyDescent="0.2">
      <c r="A1104" s="123">
        <v>20088</v>
      </c>
      <c r="B1104" s="123" t="s">
        <v>20320</v>
      </c>
      <c r="C1104" s="123" t="s">
        <v>18851</v>
      </c>
      <c r="D1104" s="126" t="s">
        <v>8560</v>
      </c>
    </row>
    <row r="1105" spans="1:4" x14ac:dyDescent="0.2">
      <c r="A1105" s="123">
        <v>20089</v>
      </c>
      <c r="B1105" s="123" t="s">
        <v>20321</v>
      </c>
      <c r="C1105" s="123" t="s">
        <v>18851</v>
      </c>
      <c r="D1105" s="126" t="s">
        <v>20322</v>
      </c>
    </row>
    <row r="1106" spans="1:4" x14ac:dyDescent="0.2">
      <c r="A1106" s="123">
        <v>20087</v>
      </c>
      <c r="B1106" s="123" t="s">
        <v>20323</v>
      </c>
      <c r="C1106" s="123" t="s">
        <v>18851</v>
      </c>
      <c r="D1106" s="126" t="s">
        <v>3122</v>
      </c>
    </row>
    <row r="1107" spans="1:4" x14ac:dyDescent="0.2">
      <c r="A1107" s="123">
        <v>1200</v>
      </c>
      <c r="B1107" s="123" t="s">
        <v>20324</v>
      </c>
      <c r="C1107" s="123" t="s">
        <v>18851</v>
      </c>
      <c r="D1107" s="126" t="s">
        <v>2971</v>
      </c>
    </row>
    <row r="1108" spans="1:4" x14ac:dyDescent="0.2">
      <c r="A1108" s="123">
        <v>12909</v>
      </c>
      <c r="B1108" s="123" t="s">
        <v>20325</v>
      </c>
      <c r="C1108" s="123" t="s">
        <v>18851</v>
      </c>
      <c r="D1108" s="126" t="s">
        <v>7315</v>
      </c>
    </row>
    <row r="1109" spans="1:4" x14ac:dyDescent="0.2">
      <c r="A1109" s="123">
        <v>12910</v>
      </c>
      <c r="B1109" s="123" t="s">
        <v>20326</v>
      </c>
      <c r="C1109" s="123" t="s">
        <v>18851</v>
      </c>
      <c r="D1109" s="126" t="s">
        <v>6411</v>
      </c>
    </row>
    <row r="1110" spans="1:4" x14ac:dyDescent="0.2">
      <c r="A1110" s="123">
        <v>1184</v>
      </c>
      <c r="B1110" s="123" t="s">
        <v>20327</v>
      </c>
      <c r="C1110" s="123" t="s">
        <v>18851</v>
      </c>
      <c r="D1110" s="126" t="s">
        <v>20328</v>
      </c>
    </row>
    <row r="1111" spans="1:4" x14ac:dyDescent="0.2">
      <c r="A1111" s="123">
        <v>1191</v>
      </c>
      <c r="B1111" s="123" t="s">
        <v>20329</v>
      </c>
      <c r="C1111" s="123" t="s">
        <v>18851</v>
      </c>
      <c r="D1111" s="126" t="s">
        <v>1069</v>
      </c>
    </row>
    <row r="1112" spans="1:4" x14ac:dyDescent="0.2">
      <c r="A1112" s="123">
        <v>1185</v>
      </c>
      <c r="B1112" s="123" t="s">
        <v>20330</v>
      </c>
      <c r="C1112" s="123" t="s">
        <v>18851</v>
      </c>
      <c r="D1112" s="126" t="s">
        <v>7765</v>
      </c>
    </row>
    <row r="1113" spans="1:4" x14ac:dyDescent="0.2">
      <c r="A1113" s="123">
        <v>1189</v>
      </c>
      <c r="B1113" s="123" t="s">
        <v>20331</v>
      </c>
      <c r="C1113" s="123" t="s">
        <v>18851</v>
      </c>
      <c r="D1113" s="126" t="s">
        <v>1292</v>
      </c>
    </row>
    <row r="1114" spans="1:4" x14ac:dyDescent="0.2">
      <c r="A1114" s="123">
        <v>1193</v>
      </c>
      <c r="B1114" s="123" t="s">
        <v>20332</v>
      </c>
      <c r="C1114" s="123" t="s">
        <v>18851</v>
      </c>
      <c r="D1114" s="126" t="s">
        <v>1615</v>
      </c>
    </row>
    <row r="1115" spans="1:4" x14ac:dyDescent="0.2">
      <c r="A1115" s="123">
        <v>1194</v>
      </c>
      <c r="B1115" s="123" t="s">
        <v>20333</v>
      </c>
      <c r="C1115" s="123" t="s">
        <v>18851</v>
      </c>
      <c r="D1115" s="126" t="s">
        <v>8335</v>
      </c>
    </row>
    <row r="1116" spans="1:4" x14ac:dyDescent="0.2">
      <c r="A1116" s="123">
        <v>1195</v>
      </c>
      <c r="B1116" s="123" t="s">
        <v>20334</v>
      </c>
      <c r="C1116" s="123" t="s">
        <v>18851</v>
      </c>
      <c r="D1116" s="126" t="s">
        <v>4805</v>
      </c>
    </row>
    <row r="1117" spans="1:4" x14ac:dyDescent="0.2">
      <c r="A1117" s="123">
        <v>1204</v>
      </c>
      <c r="B1117" s="123" t="s">
        <v>20335</v>
      </c>
      <c r="C1117" s="123" t="s">
        <v>18851</v>
      </c>
      <c r="D1117" s="126" t="s">
        <v>12398</v>
      </c>
    </row>
    <row r="1118" spans="1:4" x14ac:dyDescent="0.2">
      <c r="A1118" s="123">
        <v>1205</v>
      </c>
      <c r="B1118" s="123" t="s">
        <v>20336</v>
      </c>
      <c r="C1118" s="123" t="s">
        <v>18851</v>
      </c>
      <c r="D1118" s="126" t="s">
        <v>20337</v>
      </c>
    </row>
    <row r="1119" spans="1:4" x14ac:dyDescent="0.2">
      <c r="A1119" s="123">
        <v>1207</v>
      </c>
      <c r="B1119" s="123" t="s">
        <v>20338</v>
      </c>
      <c r="C1119" s="123" t="s">
        <v>18851</v>
      </c>
      <c r="D1119" s="126" t="s">
        <v>20339</v>
      </c>
    </row>
    <row r="1120" spans="1:4" x14ac:dyDescent="0.2">
      <c r="A1120" s="123">
        <v>1206</v>
      </c>
      <c r="B1120" s="123" t="s">
        <v>20340</v>
      </c>
      <c r="C1120" s="123" t="s">
        <v>18851</v>
      </c>
      <c r="D1120" s="126" t="s">
        <v>3130</v>
      </c>
    </row>
    <row r="1121" spans="1:4" x14ac:dyDescent="0.2">
      <c r="A1121" s="123">
        <v>1183</v>
      </c>
      <c r="B1121" s="123" t="s">
        <v>20341</v>
      </c>
      <c r="C1121" s="123" t="s">
        <v>18851</v>
      </c>
      <c r="D1121" s="126" t="s">
        <v>6380</v>
      </c>
    </row>
    <row r="1122" spans="1:4" x14ac:dyDescent="0.2">
      <c r="A1122" s="123">
        <v>42685</v>
      </c>
      <c r="B1122" s="123" t="s">
        <v>20342</v>
      </c>
      <c r="C1122" s="123" t="s">
        <v>18851</v>
      </c>
      <c r="D1122" s="126" t="s">
        <v>8699</v>
      </c>
    </row>
    <row r="1123" spans="1:4" x14ac:dyDescent="0.2">
      <c r="A1123" s="123">
        <v>42686</v>
      </c>
      <c r="B1123" s="123" t="s">
        <v>20343</v>
      </c>
      <c r="C1123" s="123" t="s">
        <v>18851</v>
      </c>
      <c r="D1123" s="126" t="s">
        <v>20344</v>
      </c>
    </row>
    <row r="1124" spans="1:4" x14ac:dyDescent="0.2">
      <c r="A1124" s="123">
        <v>12894</v>
      </c>
      <c r="B1124" s="123" t="s">
        <v>20345</v>
      </c>
      <c r="C1124" s="123" t="s">
        <v>18851</v>
      </c>
      <c r="D1124" s="126" t="s">
        <v>1775</v>
      </c>
    </row>
    <row r="1125" spans="1:4" x14ac:dyDescent="0.2">
      <c r="A1125" s="123">
        <v>12895</v>
      </c>
      <c r="B1125" s="123" t="s">
        <v>20346</v>
      </c>
      <c r="C1125" s="123" t="s">
        <v>18851</v>
      </c>
      <c r="D1125" s="126" t="s">
        <v>6246</v>
      </c>
    </row>
    <row r="1126" spans="1:4" x14ac:dyDescent="0.2">
      <c r="A1126" s="123">
        <v>1631</v>
      </c>
      <c r="B1126" s="123" t="s">
        <v>20347</v>
      </c>
      <c r="C1126" s="123" t="s">
        <v>18851</v>
      </c>
      <c r="D1126" s="126" t="s">
        <v>20348</v>
      </c>
    </row>
    <row r="1127" spans="1:4" x14ac:dyDescent="0.2">
      <c r="A1127" s="123">
        <v>1633</v>
      </c>
      <c r="B1127" s="123" t="s">
        <v>20349</v>
      </c>
      <c r="C1127" s="123" t="s">
        <v>18851</v>
      </c>
      <c r="D1127" s="126" t="s">
        <v>20350</v>
      </c>
    </row>
    <row r="1128" spans="1:4" x14ac:dyDescent="0.2">
      <c r="A1128" s="123">
        <v>10818</v>
      </c>
      <c r="B1128" s="123" t="s">
        <v>20351</v>
      </c>
      <c r="C1128" s="123" t="s">
        <v>18940</v>
      </c>
      <c r="D1128" s="126" t="s">
        <v>8478</v>
      </c>
    </row>
    <row r="1129" spans="1:4" x14ac:dyDescent="0.2">
      <c r="A1129" s="123">
        <v>39359</v>
      </c>
      <c r="B1129" s="123" t="s">
        <v>20352</v>
      </c>
      <c r="C1129" s="123" t="s">
        <v>18851</v>
      </c>
      <c r="D1129" s="126" t="s">
        <v>17225</v>
      </c>
    </row>
    <row r="1130" spans="1:4" x14ac:dyDescent="0.2">
      <c r="A1130" s="123">
        <v>39360</v>
      </c>
      <c r="B1130" s="123" t="s">
        <v>20353</v>
      </c>
      <c r="C1130" s="123" t="s">
        <v>18851</v>
      </c>
      <c r="D1130" s="126" t="s">
        <v>8571</v>
      </c>
    </row>
    <row r="1131" spans="1:4" x14ac:dyDescent="0.2">
      <c r="A1131" s="123">
        <v>10710</v>
      </c>
      <c r="B1131" s="123" t="s">
        <v>20354</v>
      </c>
      <c r="C1131" s="123" t="s">
        <v>18868</v>
      </c>
      <c r="D1131" s="126" t="s">
        <v>20355</v>
      </c>
    </row>
    <row r="1132" spans="1:4" x14ac:dyDescent="0.2">
      <c r="A1132" s="123">
        <v>10709</v>
      </c>
      <c r="B1132" s="123" t="s">
        <v>20356</v>
      </c>
      <c r="C1132" s="123" t="s">
        <v>18868</v>
      </c>
      <c r="D1132" s="126" t="s">
        <v>20357</v>
      </c>
    </row>
    <row r="1133" spans="1:4" x14ac:dyDescent="0.2">
      <c r="A1133" s="123">
        <v>39636</v>
      </c>
      <c r="B1133" s="123" t="s">
        <v>20358</v>
      </c>
      <c r="C1133" s="123" t="s">
        <v>18868</v>
      </c>
      <c r="D1133" s="126" t="s">
        <v>20359</v>
      </c>
    </row>
    <row r="1134" spans="1:4" x14ac:dyDescent="0.2">
      <c r="A1134" s="123">
        <v>10708</v>
      </c>
      <c r="B1134" s="123" t="s">
        <v>20360</v>
      </c>
      <c r="C1134" s="123" t="s">
        <v>18868</v>
      </c>
      <c r="D1134" s="126" t="s">
        <v>10935</v>
      </c>
    </row>
    <row r="1135" spans="1:4" x14ac:dyDescent="0.2">
      <c r="A1135" s="123">
        <v>39635</v>
      </c>
      <c r="B1135" s="123" t="s">
        <v>20361</v>
      </c>
      <c r="C1135" s="123" t="s">
        <v>18868</v>
      </c>
      <c r="D1135" s="126" t="s">
        <v>2639</v>
      </c>
    </row>
    <row r="1136" spans="1:4" x14ac:dyDescent="0.2">
      <c r="A1136" s="123">
        <v>6117</v>
      </c>
      <c r="B1136" s="123" t="s">
        <v>20362</v>
      </c>
      <c r="C1136" s="123" t="s">
        <v>18871</v>
      </c>
      <c r="D1136" s="126" t="s">
        <v>7030</v>
      </c>
    </row>
    <row r="1137" spans="1:4" x14ac:dyDescent="0.2">
      <c r="A1137" s="123">
        <v>40913</v>
      </c>
      <c r="B1137" s="123" t="s">
        <v>20363</v>
      </c>
      <c r="C1137" s="123" t="s">
        <v>19101</v>
      </c>
      <c r="D1137" s="126" t="s">
        <v>20364</v>
      </c>
    </row>
    <row r="1138" spans="1:4" x14ac:dyDescent="0.2">
      <c r="A1138" s="123">
        <v>1214</v>
      </c>
      <c r="B1138" s="123" t="s">
        <v>20365</v>
      </c>
      <c r="C1138" s="123" t="s">
        <v>18871</v>
      </c>
      <c r="D1138" s="126" t="s">
        <v>4527</v>
      </c>
    </row>
    <row r="1139" spans="1:4" x14ac:dyDescent="0.2">
      <c r="A1139" s="123">
        <v>40915</v>
      </c>
      <c r="B1139" s="123" t="s">
        <v>20366</v>
      </c>
      <c r="C1139" s="123" t="s">
        <v>19101</v>
      </c>
      <c r="D1139" s="126" t="s">
        <v>20367</v>
      </c>
    </row>
    <row r="1140" spans="1:4" x14ac:dyDescent="0.2">
      <c r="A1140" s="123">
        <v>1213</v>
      </c>
      <c r="B1140" s="123" t="s">
        <v>20368</v>
      </c>
      <c r="C1140" s="123" t="s">
        <v>18871</v>
      </c>
      <c r="D1140" s="126" t="s">
        <v>2920</v>
      </c>
    </row>
    <row r="1141" spans="1:4" x14ac:dyDescent="0.2">
      <c r="A1141" s="123">
        <v>40914</v>
      </c>
      <c r="B1141" s="123" t="s">
        <v>20369</v>
      </c>
      <c r="C1141" s="123" t="s">
        <v>19101</v>
      </c>
      <c r="D1141" s="126" t="s">
        <v>20370</v>
      </c>
    </row>
    <row r="1142" spans="1:4" x14ac:dyDescent="0.2">
      <c r="A1142" s="123">
        <v>5091</v>
      </c>
      <c r="B1142" s="123" t="s">
        <v>20371</v>
      </c>
      <c r="C1142" s="123" t="s">
        <v>18851</v>
      </c>
      <c r="D1142" s="126" t="s">
        <v>4958</v>
      </c>
    </row>
    <row r="1143" spans="1:4" x14ac:dyDescent="0.2">
      <c r="A1143" s="123">
        <v>14615</v>
      </c>
      <c r="B1143" s="123" t="s">
        <v>20372</v>
      </c>
      <c r="C1143" s="123" t="s">
        <v>18851</v>
      </c>
      <c r="D1143" s="126" t="s">
        <v>20373</v>
      </c>
    </row>
    <row r="1144" spans="1:4" x14ac:dyDescent="0.2">
      <c r="A1144" s="123">
        <v>2711</v>
      </c>
      <c r="B1144" s="123" t="s">
        <v>20374</v>
      </c>
      <c r="C1144" s="123" t="s">
        <v>18851</v>
      </c>
      <c r="D1144" s="126" t="s">
        <v>20375</v>
      </c>
    </row>
    <row r="1145" spans="1:4" x14ac:dyDescent="0.2">
      <c r="A1145" s="123">
        <v>37727</v>
      </c>
      <c r="B1145" s="123" t="s">
        <v>20376</v>
      </c>
      <c r="C1145" s="123" t="s">
        <v>18851</v>
      </c>
      <c r="D1145" s="126" t="s">
        <v>8483</v>
      </c>
    </row>
    <row r="1146" spans="1:4" x14ac:dyDescent="0.2">
      <c r="A1146" s="123">
        <v>37728</v>
      </c>
      <c r="B1146" s="123" t="s">
        <v>20377</v>
      </c>
      <c r="C1146" s="123" t="s">
        <v>18851</v>
      </c>
      <c r="D1146" s="126" t="s">
        <v>8484</v>
      </c>
    </row>
    <row r="1147" spans="1:4" x14ac:dyDescent="0.2">
      <c r="A1147" s="123">
        <v>37729</v>
      </c>
      <c r="B1147" s="123" t="s">
        <v>20378</v>
      </c>
      <c r="C1147" s="123" t="s">
        <v>18851</v>
      </c>
      <c r="D1147" s="126" t="s">
        <v>8485</v>
      </c>
    </row>
    <row r="1148" spans="1:4" x14ac:dyDescent="0.2">
      <c r="A1148" s="123">
        <v>37730</v>
      </c>
      <c r="B1148" s="123" t="s">
        <v>20379</v>
      </c>
      <c r="C1148" s="123" t="s">
        <v>18851</v>
      </c>
      <c r="D1148" s="126" t="s">
        <v>8486</v>
      </c>
    </row>
    <row r="1149" spans="1:4" x14ac:dyDescent="0.2">
      <c r="A1149" s="123">
        <v>37731</v>
      </c>
      <c r="B1149" s="123" t="s">
        <v>20380</v>
      </c>
      <c r="C1149" s="123" t="s">
        <v>18851</v>
      </c>
      <c r="D1149" s="126" t="s">
        <v>8487</v>
      </c>
    </row>
    <row r="1150" spans="1:4" x14ac:dyDescent="0.2">
      <c r="A1150" s="123">
        <v>37732</v>
      </c>
      <c r="B1150" s="123" t="s">
        <v>20381</v>
      </c>
      <c r="C1150" s="123" t="s">
        <v>18851</v>
      </c>
      <c r="D1150" s="126" t="s">
        <v>8488</v>
      </c>
    </row>
    <row r="1151" spans="1:4" x14ac:dyDescent="0.2">
      <c r="A1151" s="123">
        <v>42250</v>
      </c>
      <c r="B1151" s="123" t="s">
        <v>20382</v>
      </c>
      <c r="C1151" s="123" t="s">
        <v>20383</v>
      </c>
      <c r="D1151" s="126" t="s">
        <v>20384</v>
      </c>
    </row>
    <row r="1152" spans="1:4" x14ac:dyDescent="0.2">
      <c r="A1152" s="123">
        <v>42256</v>
      </c>
      <c r="B1152" s="123" t="s">
        <v>20385</v>
      </c>
      <c r="C1152" s="123" t="s">
        <v>18940</v>
      </c>
      <c r="D1152" s="126" t="s">
        <v>8873</v>
      </c>
    </row>
    <row r="1153" spans="1:4" x14ac:dyDescent="0.2">
      <c r="A1153" s="123">
        <v>4743</v>
      </c>
      <c r="B1153" s="123" t="s">
        <v>20386</v>
      </c>
      <c r="C1153" s="123" t="s">
        <v>19097</v>
      </c>
      <c r="D1153" s="126" t="s">
        <v>8969</v>
      </c>
    </row>
    <row r="1154" spans="1:4" x14ac:dyDescent="0.2">
      <c r="A1154" s="123">
        <v>4744</v>
      </c>
      <c r="B1154" s="123" t="s">
        <v>20387</v>
      </c>
      <c r="C1154" s="123" t="s">
        <v>19097</v>
      </c>
      <c r="D1154" s="126" t="s">
        <v>3450</v>
      </c>
    </row>
    <row r="1155" spans="1:4" x14ac:dyDescent="0.2">
      <c r="A1155" s="123">
        <v>4745</v>
      </c>
      <c r="B1155" s="123" t="s">
        <v>20388</v>
      </c>
      <c r="C1155" s="123" t="s">
        <v>19097</v>
      </c>
      <c r="D1155" s="126" t="s">
        <v>20389</v>
      </c>
    </row>
    <row r="1156" spans="1:4" x14ac:dyDescent="0.2">
      <c r="A1156" s="123">
        <v>36496</v>
      </c>
      <c r="B1156" s="123" t="s">
        <v>20390</v>
      </c>
      <c r="C1156" s="123" t="s">
        <v>18851</v>
      </c>
      <c r="D1156" s="126" t="s">
        <v>20391</v>
      </c>
    </row>
    <row r="1157" spans="1:4" x14ac:dyDescent="0.2">
      <c r="A1157" s="123">
        <v>10630</v>
      </c>
      <c r="B1157" s="123" t="s">
        <v>20392</v>
      </c>
      <c r="C1157" s="123" t="s">
        <v>18851</v>
      </c>
      <c r="D1157" s="126" t="s">
        <v>20393</v>
      </c>
    </row>
    <row r="1158" spans="1:4" x14ac:dyDescent="0.2">
      <c r="A1158" s="123">
        <v>37762</v>
      </c>
      <c r="B1158" s="123" t="s">
        <v>20394</v>
      </c>
      <c r="C1158" s="123" t="s">
        <v>18851</v>
      </c>
      <c r="D1158" s="126" t="s">
        <v>20395</v>
      </c>
    </row>
    <row r="1159" spans="1:4" x14ac:dyDescent="0.2">
      <c r="A1159" s="123">
        <v>37763</v>
      </c>
      <c r="B1159" s="123" t="s">
        <v>20396</v>
      </c>
      <c r="C1159" s="123" t="s">
        <v>18851</v>
      </c>
      <c r="D1159" s="126" t="s">
        <v>20397</v>
      </c>
    </row>
    <row r="1160" spans="1:4" x14ac:dyDescent="0.2">
      <c r="A1160" s="123">
        <v>41992</v>
      </c>
      <c r="B1160" s="123" t="s">
        <v>20398</v>
      </c>
      <c r="C1160" s="123" t="s">
        <v>18851</v>
      </c>
      <c r="D1160" s="126" t="s">
        <v>20399</v>
      </c>
    </row>
    <row r="1161" spans="1:4" x14ac:dyDescent="0.2">
      <c r="A1161" s="123">
        <v>13215</v>
      </c>
      <c r="B1161" s="123" t="s">
        <v>20400</v>
      </c>
      <c r="C1161" s="123" t="s">
        <v>18851</v>
      </c>
      <c r="D1161" s="126" t="s">
        <v>20401</v>
      </c>
    </row>
    <row r="1162" spans="1:4" x14ac:dyDescent="0.2">
      <c r="A1162" s="123">
        <v>4235</v>
      </c>
      <c r="B1162" s="123" t="s">
        <v>20402</v>
      </c>
      <c r="C1162" s="123" t="s">
        <v>18871</v>
      </c>
      <c r="D1162" s="126" t="s">
        <v>8785</v>
      </c>
    </row>
    <row r="1163" spans="1:4" x14ac:dyDescent="0.2">
      <c r="A1163" s="123">
        <v>40976</v>
      </c>
      <c r="B1163" s="123" t="s">
        <v>20403</v>
      </c>
      <c r="C1163" s="123" t="s">
        <v>19101</v>
      </c>
      <c r="D1163" s="126" t="s">
        <v>20404</v>
      </c>
    </row>
    <row r="1164" spans="1:4" x14ac:dyDescent="0.2">
      <c r="A1164" s="123">
        <v>39013</v>
      </c>
      <c r="B1164" s="123" t="s">
        <v>20405</v>
      </c>
      <c r="C1164" s="123" t="s">
        <v>18851</v>
      </c>
      <c r="D1164" s="126" t="s">
        <v>8901</v>
      </c>
    </row>
    <row r="1165" spans="1:4" x14ac:dyDescent="0.2">
      <c r="A1165" s="123">
        <v>41967</v>
      </c>
      <c r="B1165" s="123" t="s">
        <v>20406</v>
      </c>
      <c r="C1165" s="123" t="s">
        <v>18942</v>
      </c>
      <c r="D1165" s="126" t="s">
        <v>6389</v>
      </c>
    </row>
    <row r="1166" spans="1:4" x14ac:dyDescent="0.2">
      <c r="A1166" s="123">
        <v>12760</v>
      </c>
      <c r="B1166" s="123" t="s">
        <v>20407</v>
      </c>
      <c r="C1166" s="123" t="s">
        <v>18868</v>
      </c>
      <c r="D1166" s="126" t="s">
        <v>20408</v>
      </c>
    </row>
    <row r="1167" spans="1:4" x14ac:dyDescent="0.2">
      <c r="A1167" s="123">
        <v>12759</v>
      </c>
      <c r="B1167" s="123" t="s">
        <v>20409</v>
      </c>
      <c r="C1167" s="123" t="s">
        <v>18868</v>
      </c>
      <c r="D1167" s="126" t="s">
        <v>20410</v>
      </c>
    </row>
    <row r="1168" spans="1:4" x14ac:dyDescent="0.2">
      <c r="A1168" s="123">
        <v>40424</v>
      </c>
      <c r="B1168" s="123" t="s">
        <v>20411</v>
      </c>
      <c r="C1168" s="123" t="s">
        <v>18940</v>
      </c>
      <c r="D1168" s="126" t="s">
        <v>3282</v>
      </c>
    </row>
    <row r="1169" spans="1:4" x14ac:dyDescent="0.2">
      <c r="A1169" s="123">
        <v>1325</v>
      </c>
      <c r="B1169" s="123" t="s">
        <v>20412</v>
      </c>
      <c r="C1169" s="123" t="s">
        <v>18940</v>
      </c>
      <c r="D1169" s="126" t="s">
        <v>8573</v>
      </c>
    </row>
    <row r="1170" spans="1:4" x14ac:dyDescent="0.2">
      <c r="A1170" s="123">
        <v>1327</v>
      </c>
      <c r="B1170" s="123" t="s">
        <v>20413</v>
      </c>
      <c r="C1170" s="123" t="s">
        <v>18940</v>
      </c>
      <c r="D1170" s="126" t="s">
        <v>6276</v>
      </c>
    </row>
    <row r="1171" spans="1:4" x14ac:dyDescent="0.2">
      <c r="A1171" s="123">
        <v>1328</v>
      </c>
      <c r="B1171" s="123" t="s">
        <v>20414</v>
      </c>
      <c r="C1171" s="123" t="s">
        <v>18940</v>
      </c>
      <c r="D1171" s="126" t="s">
        <v>5107</v>
      </c>
    </row>
    <row r="1172" spans="1:4" x14ac:dyDescent="0.2">
      <c r="A1172" s="123">
        <v>1321</v>
      </c>
      <c r="B1172" s="123" t="s">
        <v>20415</v>
      </c>
      <c r="C1172" s="123" t="s">
        <v>18940</v>
      </c>
      <c r="D1172" s="126" t="s">
        <v>6536</v>
      </c>
    </row>
    <row r="1173" spans="1:4" x14ac:dyDescent="0.2">
      <c r="A1173" s="123">
        <v>1318</v>
      </c>
      <c r="B1173" s="123" t="s">
        <v>20416</v>
      </c>
      <c r="C1173" s="123" t="s">
        <v>18940</v>
      </c>
      <c r="D1173" s="126" t="s">
        <v>7340</v>
      </c>
    </row>
    <row r="1174" spans="1:4" x14ac:dyDescent="0.2">
      <c r="A1174" s="123">
        <v>1322</v>
      </c>
      <c r="B1174" s="123" t="s">
        <v>20417</v>
      </c>
      <c r="C1174" s="123" t="s">
        <v>18940</v>
      </c>
      <c r="D1174" s="126" t="s">
        <v>1575</v>
      </c>
    </row>
    <row r="1175" spans="1:4" x14ac:dyDescent="0.2">
      <c r="A1175" s="123">
        <v>1323</v>
      </c>
      <c r="B1175" s="123" t="s">
        <v>20418</v>
      </c>
      <c r="C1175" s="123" t="s">
        <v>18940</v>
      </c>
      <c r="D1175" s="126" t="s">
        <v>8867</v>
      </c>
    </row>
    <row r="1176" spans="1:4" x14ac:dyDescent="0.2">
      <c r="A1176" s="123">
        <v>1319</v>
      </c>
      <c r="B1176" s="123" t="s">
        <v>20419</v>
      </c>
      <c r="C1176" s="123" t="s">
        <v>18940</v>
      </c>
      <c r="D1176" s="126" t="s">
        <v>3081</v>
      </c>
    </row>
    <row r="1177" spans="1:4" x14ac:dyDescent="0.2">
      <c r="A1177" s="123">
        <v>11026</v>
      </c>
      <c r="B1177" s="123" t="s">
        <v>20420</v>
      </c>
      <c r="C1177" s="123" t="s">
        <v>18940</v>
      </c>
      <c r="D1177" s="126" t="s">
        <v>20421</v>
      </c>
    </row>
    <row r="1178" spans="1:4" x14ac:dyDescent="0.2">
      <c r="A1178" s="123">
        <v>11027</v>
      </c>
      <c r="B1178" s="123" t="s">
        <v>20422</v>
      </c>
      <c r="C1178" s="123" t="s">
        <v>18940</v>
      </c>
      <c r="D1178" s="126" t="s">
        <v>13203</v>
      </c>
    </row>
    <row r="1179" spans="1:4" x14ac:dyDescent="0.2">
      <c r="A1179" s="123">
        <v>11046</v>
      </c>
      <c r="B1179" s="123" t="s">
        <v>20423</v>
      </c>
      <c r="C1179" s="123" t="s">
        <v>18940</v>
      </c>
      <c r="D1179" s="126" t="s">
        <v>3608</v>
      </c>
    </row>
    <row r="1180" spans="1:4" x14ac:dyDescent="0.2">
      <c r="A1180" s="123">
        <v>11047</v>
      </c>
      <c r="B1180" s="123" t="s">
        <v>20424</v>
      </c>
      <c r="C1180" s="123" t="s">
        <v>18940</v>
      </c>
      <c r="D1180" s="126" t="s">
        <v>4471</v>
      </c>
    </row>
    <row r="1181" spans="1:4" x14ac:dyDescent="0.2">
      <c r="A1181" s="123">
        <v>39630</v>
      </c>
      <c r="B1181" s="123" t="s">
        <v>20425</v>
      </c>
      <c r="C1181" s="123" t="s">
        <v>18868</v>
      </c>
      <c r="D1181" s="126" t="s">
        <v>16880</v>
      </c>
    </row>
    <row r="1182" spans="1:4" x14ac:dyDescent="0.2">
      <c r="A1182" s="123">
        <v>11049</v>
      </c>
      <c r="B1182" s="123" t="s">
        <v>20426</v>
      </c>
      <c r="C1182" s="123" t="s">
        <v>18940</v>
      </c>
      <c r="D1182" s="126" t="s">
        <v>172</v>
      </c>
    </row>
    <row r="1183" spans="1:4" x14ac:dyDescent="0.2">
      <c r="A1183" s="123">
        <v>39632</v>
      </c>
      <c r="B1183" s="123" t="s">
        <v>20427</v>
      </c>
      <c r="C1183" s="123" t="s">
        <v>18868</v>
      </c>
      <c r="D1183" s="126" t="s">
        <v>8811</v>
      </c>
    </row>
    <row r="1184" spans="1:4" x14ac:dyDescent="0.2">
      <c r="A1184" s="123">
        <v>11051</v>
      </c>
      <c r="B1184" s="123" t="s">
        <v>20428</v>
      </c>
      <c r="C1184" s="123" t="s">
        <v>18940</v>
      </c>
      <c r="D1184" s="126" t="s">
        <v>5475</v>
      </c>
    </row>
    <row r="1185" spans="1:4" x14ac:dyDescent="0.2">
      <c r="A1185" s="123">
        <v>11061</v>
      </c>
      <c r="B1185" s="123" t="s">
        <v>20429</v>
      </c>
      <c r="C1185" s="123" t="s">
        <v>18940</v>
      </c>
      <c r="D1185" s="126" t="s">
        <v>3408</v>
      </c>
    </row>
    <row r="1186" spans="1:4" x14ac:dyDescent="0.2">
      <c r="A1186" s="123">
        <v>1336</v>
      </c>
      <c r="B1186" s="123" t="s">
        <v>20430</v>
      </c>
      <c r="C1186" s="123" t="s">
        <v>18868</v>
      </c>
      <c r="D1186" s="126" t="s">
        <v>20431</v>
      </c>
    </row>
    <row r="1187" spans="1:4" x14ac:dyDescent="0.2">
      <c r="A1187" s="123">
        <v>1333</v>
      </c>
      <c r="B1187" s="123" t="s">
        <v>20432</v>
      </c>
      <c r="C1187" s="123" t="s">
        <v>18940</v>
      </c>
      <c r="D1187" s="126" t="s">
        <v>8920</v>
      </c>
    </row>
    <row r="1188" spans="1:4" x14ac:dyDescent="0.2">
      <c r="A1188" s="123">
        <v>1330</v>
      </c>
      <c r="B1188" s="123" t="s">
        <v>20433</v>
      </c>
      <c r="C1188" s="123" t="s">
        <v>18940</v>
      </c>
      <c r="D1188" s="126" t="s">
        <v>7342</v>
      </c>
    </row>
    <row r="1189" spans="1:4" x14ac:dyDescent="0.2">
      <c r="A1189" s="123">
        <v>10957</v>
      </c>
      <c r="B1189" s="123" t="s">
        <v>20434</v>
      </c>
      <c r="C1189" s="123" t="s">
        <v>18940</v>
      </c>
      <c r="D1189" s="126" t="s">
        <v>172</v>
      </c>
    </row>
    <row r="1190" spans="1:4" x14ac:dyDescent="0.2">
      <c r="A1190" s="123">
        <v>1332</v>
      </c>
      <c r="B1190" s="123" t="s">
        <v>20435</v>
      </c>
      <c r="C1190" s="123" t="s">
        <v>18940</v>
      </c>
      <c r="D1190" s="126" t="s">
        <v>16642</v>
      </c>
    </row>
    <row r="1191" spans="1:4" x14ac:dyDescent="0.2">
      <c r="A1191" s="123">
        <v>1334</v>
      </c>
      <c r="B1191" s="123" t="s">
        <v>20436</v>
      </c>
      <c r="C1191" s="123" t="s">
        <v>18940</v>
      </c>
      <c r="D1191" s="126" t="s">
        <v>1468</v>
      </c>
    </row>
    <row r="1192" spans="1:4" x14ac:dyDescent="0.2">
      <c r="A1192" s="123">
        <v>1335</v>
      </c>
      <c r="B1192" s="123" t="s">
        <v>20437</v>
      </c>
      <c r="C1192" s="123" t="s">
        <v>18940</v>
      </c>
      <c r="D1192" s="126" t="s">
        <v>3401</v>
      </c>
    </row>
    <row r="1193" spans="1:4" x14ac:dyDescent="0.2">
      <c r="A1193" s="123">
        <v>40425</v>
      </c>
      <c r="B1193" s="123" t="s">
        <v>20438</v>
      </c>
      <c r="C1193" s="123" t="s">
        <v>18940</v>
      </c>
      <c r="D1193" s="126" t="s">
        <v>7336</v>
      </c>
    </row>
    <row r="1194" spans="1:4" x14ac:dyDescent="0.2">
      <c r="A1194" s="123">
        <v>1337</v>
      </c>
      <c r="B1194" s="123" t="s">
        <v>20439</v>
      </c>
      <c r="C1194" s="123" t="s">
        <v>18940</v>
      </c>
      <c r="D1194" s="126" t="s">
        <v>8305</v>
      </c>
    </row>
    <row r="1195" spans="1:4" x14ac:dyDescent="0.2">
      <c r="A1195" s="123">
        <v>11122</v>
      </c>
      <c r="B1195" s="123" t="s">
        <v>20440</v>
      </c>
      <c r="C1195" s="123" t="s">
        <v>18940</v>
      </c>
      <c r="D1195" s="126" t="s">
        <v>2795</v>
      </c>
    </row>
    <row r="1196" spans="1:4" x14ac:dyDescent="0.2">
      <c r="A1196" s="123">
        <v>11123</v>
      </c>
      <c r="B1196" s="123" t="s">
        <v>20441</v>
      </c>
      <c r="C1196" s="123" t="s">
        <v>18940</v>
      </c>
      <c r="D1196" s="126" t="s">
        <v>2795</v>
      </c>
    </row>
    <row r="1197" spans="1:4" x14ac:dyDescent="0.2">
      <c r="A1197" s="123">
        <v>11125</v>
      </c>
      <c r="B1197" s="123" t="s">
        <v>20442</v>
      </c>
      <c r="C1197" s="123" t="s">
        <v>18940</v>
      </c>
      <c r="D1197" s="126" t="s">
        <v>2795</v>
      </c>
    </row>
    <row r="1198" spans="1:4" x14ac:dyDescent="0.2">
      <c r="A1198" s="123">
        <v>39416</v>
      </c>
      <c r="B1198" s="123" t="s">
        <v>20443</v>
      </c>
      <c r="C1198" s="123" t="s">
        <v>18868</v>
      </c>
      <c r="D1198" s="126" t="s">
        <v>8337</v>
      </c>
    </row>
    <row r="1199" spans="1:4" x14ac:dyDescent="0.2">
      <c r="A1199" s="123">
        <v>39417</v>
      </c>
      <c r="B1199" s="123" t="s">
        <v>20444</v>
      </c>
      <c r="C1199" s="123" t="s">
        <v>18868</v>
      </c>
      <c r="D1199" s="126" t="s">
        <v>1736</v>
      </c>
    </row>
    <row r="1200" spans="1:4" x14ac:dyDescent="0.2">
      <c r="A1200" s="123">
        <v>39414</v>
      </c>
      <c r="B1200" s="123" t="s">
        <v>20445</v>
      </c>
      <c r="C1200" s="123" t="s">
        <v>18868</v>
      </c>
      <c r="D1200" s="126" t="s">
        <v>15663</v>
      </c>
    </row>
    <row r="1201" spans="1:4" x14ac:dyDescent="0.2">
      <c r="A1201" s="123">
        <v>39415</v>
      </c>
      <c r="B1201" s="123" t="s">
        <v>20446</v>
      </c>
      <c r="C1201" s="123" t="s">
        <v>18868</v>
      </c>
      <c r="D1201" s="126" t="s">
        <v>7270</v>
      </c>
    </row>
    <row r="1202" spans="1:4" x14ac:dyDescent="0.2">
      <c r="A1202" s="123">
        <v>39412</v>
      </c>
      <c r="B1202" s="123" t="s">
        <v>20447</v>
      </c>
      <c r="C1202" s="123" t="s">
        <v>18868</v>
      </c>
      <c r="D1202" s="126" t="s">
        <v>20448</v>
      </c>
    </row>
    <row r="1203" spans="1:4" x14ac:dyDescent="0.2">
      <c r="A1203" s="123">
        <v>39413</v>
      </c>
      <c r="B1203" s="123" t="s">
        <v>20449</v>
      </c>
      <c r="C1203" s="123" t="s">
        <v>18868</v>
      </c>
      <c r="D1203" s="126" t="s">
        <v>8462</v>
      </c>
    </row>
    <row r="1204" spans="1:4" x14ac:dyDescent="0.2">
      <c r="A1204" s="123">
        <v>1338</v>
      </c>
      <c r="B1204" s="123" t="s">
        <v>20450</v>
      </c>
      <c r="C1204" s="123" t="s">
        <v>18868</v>
      </c>
      <c r="D1204" s="126" t="s">
        <v>2896</v>
      </c>
    </row>
    <row r="1205" spans="1:4" x14ac:dyDescent="0.2">
      <c r="A1205" s="123">
        <v>1340</v>
      </c>
      <c r="B1205" s="123" t="s">
        <v>20451</v>
      </c>
      <c r="C1205" s="123" t="s">
        <v>18868</v>
      </c>
      <c r="D1205" s="126" t="s">
        <v>17241</v>
      </c>
    </row>
    <row r="1206" spans="1:4" x14ac:dyDescent="0.2">
      <c r="A1206" s="123">
        <v>1341</v>
      </c>
      <c r="B1206" s="123" t="s">
        <v>20452</v>
      </c>
      <c r="C1206" s="123" t="s">
        <v>18868</v>
      </c>
      <c r="D1206" s="126" t="s">
        <v>20453</v>
      </c>
    </row>
    <row r="1207" spans="1:4" x14ac:dyDescent="0.2">
      <c r="A1207" s="123">
        <v>1364</v>
      </c>
      <c r="B1207" s="123" t="s">
        <v>20454</v>
      </c>
      <c r="C1207" s="123" t="s">
        <v>18868</v>
      </c>
      <c r="D1207" s="126" t="s">
        <v>8505</v>
      </c>
    </row>
    <row r="1208" spans="1:4" x14ac:dyDescent="0.2">
      <c r="A1208" s="123">
        <v>1361</v>
      </c>
      <c r="B1208" s="123" t="s">
        <v>20455</v>
      </c>
      <c r="C1208" s="123" t="s">
        <v>18851</v>
      </c>
      <c r="D1208" s="126" t="s">
        <v>20456</v>
      </c>
    </row>
    <row r="1209" spans="1:4" x14ac:dyDescent="0.2">
      <c r="A1209" s="123">
        <v>1362</v>
      </c>
      <c r="B1209" s="123" t="s">
        <v>20457</v>
      </c>
      <c r="C1209" s="123" t="s">
        <v>18868</v>
      </c>
      <c r="D1209" s="126" t="s">
        <v>20458</v>
      </c>
    </row>
    <row r="1210" spans="1:4" x14ac:dyDescent="0.2">
      <c r="A1210" s="123">
        <v>11131</v>
      </c>
      <c r="B1210" s="123" t="s">
        <v>20459</v>
      </c>
      <c r="C1210" s="123" t="s">
        <v>18868</v>
      </c>
      <c r="D1210" s="126" t="s">
        <v>20460</v>
      </c>
    </row>
    <row r="1211" spans="1:4" x14ac:dyDescent="0.2">
      <c r="A1211" s="123">
        <v>11132</v>
      </c>
      <c r="B1211" s="123" t="s">
        <v>20461</v>
      </c>
      <c r="C1211" s="123" t="s">
        <v>18868</v>
      </c>
      <c r="D1211" s="126" t="s">
        <v>20462</v>
      </c>
    </row>
    <row r="1212" spans="1:4" x14ac:dyDescent="0.2">
      <c r="A1212" s="123">
        <v>1363</v>
      </c>
      <c r="B1212" s="123" t="s">
        <v>20463</v>
      </c>
      <c r="C1212" s="123" t="s">
        <v>18868</v>
      </c>
      <c r="D1212" s="126" t="s">
        <v>15605</v>
      </c>
    </row>
    <row r="1213" spans="1:4" x14ac:dyDescent="0.2">
      <c r="A1213" s="123">
        <v>11130</v>
      </c>
      <c r="B1213" s="123" t="s">
        <v>20464</v>
      </c>
      <c r="C1213" s="123" t="s">
        <v>18868</v>
      </c>
      <c r="D1213" s="126" t="s">
        <v>4249</v>
      </c>
    </row>
    <row r="1214" spans="1:4" x14ac:dyDescent="0.2">
      <c r="A1214" s="123">
        <v>11134</v>
      </c>
      <c r="B1214" s="123" t="s">
        <v>20465</v>
      </c>
      <c r="C1214" s="123" t="s">
        <v>18868</v>
      </c>
      <c r="D1214" s="126" t="s">
        <v>17793</v>
      </c>
    </row>
    <row r="1215" spans="1:4" x14ac:dyDescent="0.2">
      <c r="A1215" s="123">
        <v>11135</v>
      </c>
      <c r="B1215" s="123" t="s">
        <v>20466</v>
      </c>
      <c r="C1215" s="123" t="s">
        <v>18868</v>
      </c>
      <c r="D1215" s="126" t="s">
        <v>12569</v>
      </c>
    </row>
    <row r="1216" spans="1:4" x14ac:dyDescent="0.2">
      <c r="A1216" s="123">
        <v>11136</v>
      </c>
      <c r="B1216" s="123" t="s">
        <v>20467</v>
      </c>
      <c r="C1216" s="123" t="s">
        <v>18868</v>
      </c>
      <c r="D1216" s="126" t="s">
        <v>763</v>
      </c>
    </row>
    <row r="1217" spans="1:4" x14ac:dyDescent="0.2">
      <c r="A1217" s="123">
        <v>34743</v>
      </c>
      <c r="B1217" s="123" t="s">
        <v>20468</v>
      </c>
      <c r="C1217" s="123" t="s">
        <v>18868</v>
      </c>
      <c r="D1217" s="126" t="s">
        <v>9368</v>
      </c>
    </row>
    <row r="1218" spans="1:4" x14ac:dyDescent="0.2">
      <c r="A1218" s="123">
        <v>11137</v>
      </c>
      <c r="B1218" s="123" t="s">
        <v>20469</v>
      </c>
      <c r="C1218" s="123" t="s">
        <v>18868</v>
      </c>
      <c r="D1218" s="126" t="s">
        <v>3846</v>
      </c>
    </row>
    <row r="1219" spans="1:4" x14ac:dyDescent="0.2">
      <c r="A1219" s="123">
        <v>34745</v>
      </c>
      <c r="B1219" s="123" t="s">
        <v>20470</v>
      </c>
      <c r="C1219" s="123" t="s">
        <v>18868</v>
      </c>
      <c r="D1219" s="126" t="s">
        <v>20471</v>
      </c>
    </row>
    <row r="1220" spans="1:4" x14ac:dyDescent="0.2">
      <c r="A1220" s="123">
        <v>34746</v>
      </c>
      <c r="B1220" s="123" t="s">
        <v>20472</v>
      </c>
      <c r="C1220" s="123" t="s">
        <v>18868</v>
      </c>
      <c r="D1220" s="126" t="s">
        <v>4315</v>
      </c>
    </row>
    <row r="1221" spans="1:4" x14ac:dyDescent="0.2">
      <c r="A1221" s="123">
        <v>1360</v>
      </c>
      <c r="B1221" s="123" t="s">
        <v>20473</v>
      </c>
      <c r="C1221" s="123" t="s">
        <v>18868</v>
      </c>
      <c r="D1221" s="126" t="s">
        <v>20474</v>
      </c>
    </row>
    <row r="1222" spans="1:4" x14ac:dyDescent="0.2">
      <c r="A1222" s="123">
        <v>1346</v>
      </c>
      <c r="B1222" s="123" t="s">
        <v>20475</v>
      </c>
      <c r="C1222" s="123" t="s">
        <v>18868</v>
      </c>
      <c r="D1222" s="126" t="s">
        <v>20476</v>
      </c>
    </row>
    <row r="1223" spans="1:4" x14ac:dyDescent="0.2">
      <c r="A1223" s="123">
        <v>1345</v>
      </c>
      <c r="B1223" s="123" t="s">
        <v>20477</v>
      </c>
      <c r="C1223" s="123" t="s">
        <v>18868</v>
      </c>
      <c r="D1223" s="126" t="s">
        <v>3964</v>
      </c>
    </row>
    <row r="1224" spans="1:4" x14ac:dyDescent="0.2">
      <c r="A1224" s="123">
        <v>1344</v>
      </c>
      <c r="B1224" s="123" t="s">
        <v>20478</v>
      </c>
      <c r="C1224" s="123" t="s">
        <v>18851</v>
      </c>
      <c r="D1224" s="126" t="s">
        <v>6181</v>
      </c>
    </row>
    <row r="1225" spans="1:4" x14ac:dyDescent="0.2">
      <c r="A1225" s="123">
        <v>1342</v>
      </c>
      <c r="B1225" s="123" t="s">
        <v>20479</v>
      </c>
      <c r="C1225" s="123" t="s">
        <v>18851</v>
      </c>
      <c r="D1225" s="126" t="s">
        <v>9003</v>
      </c>
    </row>
    <row r="1226" spans="1:4" x14ac:dyDescent="0.2">
      <c r="A1226" s="123">
        <v>1347</v>
      </c>
      <c r="B1226" s="123" t="s">
        <v>20480</v>
      </c>
      <c r="C1226" s="123" t="s">
        <v>18868</v>
      </c>
      <c r="D1226" s="126" t="s">
        <v>20481</v>
      </c>
    </row>
    <row r="1227" spans="1:4" x14ac:dyDescent="0.2">
      <c r="A1227" s="123">
        <v>1349</v>
      </c>
      <c r="B1227" s="123" t="s">
        <v>20482</v>
      </c>
      <c r="C1227" s="123" t="s">
        <v>18851</v>
      </c>
      <c r="D1227" s="126" t="s">
        <v>20483</v>
      </c>
    </row>
    <row r="1228" spans="1:4" x14ac:dyDescent="0.2">
      <c r="A1228" s="123">
        <v>1350</v>
      </c>
      <c r="B1228" s="123" t="s">
        <v>20484</v>
      </c>
      <c r="C1228" s="123" t="s">
        <v>18851</v>
      </c>
      <c r="D1228" s="126" t="s">
        <v>805</v>
      </c>
    </row>
    <row r="1229" spans="1:4" x14ac:dyDescent="0.2">
      <c r="A1229" s="123">
        <v>1357</v>
      </c>
      <c r="B1229" s="123" t="s">
        <v>20485</v>
      </c>
      <c r="C1229" s="123" t="s">
        <v>18851</v>
      </c>
      <c r="D1229" s="126" t="s">
        <v>7773</v>
      </c>
    </row>
    <row r="1230" spans="1:4" x14ac:dyDescent="0.2">
      <c r="A1230" s="123">
        <v>1355</v>
      </c>
      <c r="B1230" s="123" t="s">
        <v>20486</v>
      </c>
      <c r="C1230" s="123" t="s">
        <v>18868</v>
      </c>
      <c r="D1230" s="126" t="s">
        <v>8504</v>
      </c>
    </row>
    <row r="1231" spans="1:4" x14ac:dyDescent="0.2">
      <c r="A1231" s="123">
        <v>1358</v>
      </c>
      <c r="B1231" s="123" t="s">
        <v>20487</v>
      </c>
      <c r="C1231" s="123" t="s">
        <v>18868</v>
      </c>
      <c r="D1231" s="126" t="s">
        <v>8505</v>
      </c>
    </row>
    <row r="1232" spans="1:4" x14ac:dyDescent="0.2">
      <c r="A1232" s="123">
        <v>1359</v>
      </c>
      <c r="B1232" s="123" t="s">
        <v>20488</v>
      </c>
      <c r="C1232" s="123" t="s">
        <v>18851</v>
      </c>
      <c r="D1232" s="126" t="s">
        <v>8506</v>
      </c>
    </row>
    <row r="1233" spans="1:4" x14ac:dyDescent="0.2">
      <c r="A1233" s="123">
        <v>1351</v>
      </c>
      <c r="B1233" s="123" t="s">
        <v>20489</v>
      </c>
      <c r="C1233" s="123" t="s">
        <v>18851</v>
      </c>
      <c r="D1233" s="126" t="s">
        <v>8507</v>
      </c>
    </row>
    <row r="1234" spans="1:4" x14ac:dyDescent="0.2">
      <c r="A1234" s="123">
        <v>34659</v>
      </c>
      <c r="B1234" s="123" t="s">
        <v>20490</v>
      </c>
      <c r="C1234" s="123" t="s">
        <v>18868</v>
      </c>
      <c r="D1234" s="126" t="s">
        <v>20491</v>
      </c>
    </row>
    <row r="1235" spans="1:4" x14ac:dyDescent="0.2">
      <c r="A1235" s="123">
        <v>34514</v>
      </c>
      <c r="B1235" s="123" t="s">
        <v>20492</v>
      </c>
      <c r="C1235" s="123" t="s">
        <v>18868</v>
      </c>
      <c r="D1235" s="126" t="s">
        <v>8969</v>
      </c>
    </row>
    <row r="1236" spans="1:4" x14ac:dyDescent="0.2">
      <c r="A1236" s="123">
        <v>34660</v>
      </c>
      <c r="B1236" s="123" t="s">
        <v>20493</v>
      </c>
      <c r="C1236" s="123" t="s">
        <v>18868</v>
      </c>
      <c r="D1236" s="126" t="s">
        <v>13882</v>
      </c>
    </row>
    <row r="1237" spans="1:4" x14ac:dyDescent="0.2">
      <c r="A1237" s="123">
        <v>34661</v>
      </c>
      <c r="B1237" s="123" t="s">
        <v>20494</v>
      </c>
      <c r="C1237" s="123" t="s">
        <v>18868</v>
      </c>
      <c r="D1237" s="126" t="s">
        <v>20495</v>
      </c>
    </row>
    <row r="1238" spans="1:4" x14ac:dyDescent="0.2">
      <c r="A1238" s="123">
        <v>34667</v>
      </c>
      <c r="B1238" s="123" t="s">
        <v>20496</v>
      </c>
      <c r="C1238" s="123" t="s">
        <v>18868</v>
      </c>
      <c r="D1238" s="126" t="s">
        <v>20497</v>
      </c>
    </row>
    <row r="1239" spans="1:4" x14ac:dyDescent="0.2">
      <c r="A1239" s="123">
        <v>34668</v>
      </c>
      <c r="B1239" s="123" t="s">
        <v>20498</v>
      </c>
      <c r="C1239" s="123" t="s">
        <v>18868</v>
      </c>
      <c r="D1239" s="126" t="s">
        <v>8876</v>
      </c>
    </row>
    <row r="1240" spans="1:4" x14ac:dyDescent="0.2">
      <c r="A1240" s="123">
        <v>34741</v>
      </c>
      <c r="B1240" s="123" t="s">
        <v>20499</v>
      </c>
      <c r="C1240" s="123" t="s">
        <v>18868</v>
      </c>
      <c r="D1240" s="126" t="s">
        <v>8074</v>
      </c>
    </row>
    <row r="1241" spans="1:4" x14ac:dyDescent="0.2">
      <c r="A1241" s="123">
        <v>34664</v>
      </c>
      <c r="B1241" s="123" t="s">
        <v>20500</v>
      </c>
      <c r="C1241" s="123" t="s">
        <v>18868</v>
      </c>
      <c r="D1241" s="126" t="s">
        <v>8625</v>
      </c>
    </row>
    <row r="1242" spans="1:4" x14ac:dyDescent="0.2">
      <c r="A1242" s="123">
        <v>34665</v>
      </c>
      <c r="B1242" s="123" t="s">
        <v>20501</v>
      </c>
      <c r="C1242" s="123" t="s">
        <v>18868</v>
      </c>
      <c r="D1242" s="126" t="s">
        <v>5212</v>
      </c>
    </row>
    <row r="1243" spans="1:4" x14ac:dyDescent="0.2">
      <c r="A1243" s="123">
        <v>34666</v>
      </c>
      <c r="B1243" s="123" t="s">
        <v>20502</v>
      </c>
      <c r="C1243" s="123" t="s">
        <v>18868</v>
      </c>
      <c r="D1243" s="126" t="s">
        <v>4021</v>
      </c>
    </row>
    <row r="1244" spans="1:4" x14ac:dyDescent="0.2">
      <c r="A1244" s="123">
        <v>34669</v>
      </c>
      <c r="B1244" s="123" t="s">
        <v>20503</v>
      </c>
      <c r="C1244" s="123" t="s">
        <v>18868</v>
      </c>
      <c r="D1244" s="126" t="s">
        <v>4629</v>
      </c>
    </row>
    <row r="1245" spans="1:4" x14ac:dyDescent="0.2">
      <c r="A1245" s="123">
        <v>34670</v>
      </c>
      <c r="B1245" s="123" t="s">
        <v>20504</v>
      </c>
      <c r="C1245" s="123" t="s">
        <v>18868</v>
      </c>
      <c r="D1245" s="126" t="s">
        <v>8598</v>
      </c>
    </row>
    <row r="1246" spans="1:4" x14ac:dyDescent="0.2">
      <c r="A1246" s="123">
        <v>34671</v>
      </c>
      <c r="B1246" s="123" t="s">
        <v>20505</v>
      </c>
      <c r="C1246" s="123" t="s">
        <v>18868</v>
      </c>
      <c r="D1246" s="126" t="s">
        <v>8927</v>
      </c>
    </row>
    <row r="1247" spans="1:4" x14ac:dyDescent="0.2">
      <c r="A1247" s="123">
        <v>34672</v>
      </c>
      <c r="B1247" s="123" t="s">
        <v>20506</v>
      </c>
      <c r="C1247" s="123" t="s">
        <v>18868</v>
      </c>
      <c r="D1247" s="126" t="s">
        <v>4068</v>
      </c>
    </row>
    <row r="1248" spans="1:4" x14ac:dyDescent="0.2">
      <c r="A1248" s="123">
        <v>34673</v>
      </c>
      <c r="B1248" s="123" t="s">
        <v>20507</v>
      </c>
      <c r="C1248" s="123" t="s">
        <v>18868</v>
      </c>
      <c r="D1248" s="126" t="s">
        <v>7439</v>
      </c>
    </row>
    <row r="1249" spans="1:4" x14ac:dyDescent="0.2">
      <c r="A1249" s="123">
        <v>34674</v>
      </c>
      <c r="B1249" s="123" t="s">
        <v>20508</v>
      </c>
      <c r="C1249" s="123" t="s">
        <v>18868</v>
      </c>
      <c r="D1249" s="126" t="s">
        <v>9114</v>
      </c>
    </row>
    <row r="1250" spans="1:4" x14ac:dyDescent="0.2">
      <c r="A1250" s="123">
        <v>34675</v>
      </c>
      <c r="B1250" s="123" t="s">
        <v>20509</v>
      </c>
      <c r="C1250" s="123" t="s">
        <v>18868</v>
      </c>
      <c r="D1250" s="126" t="s">
        <v>17079</v>
      </c>
    </row>
    <row r="1251" spans="1:4" x14ac:dyDescent="0.2">
      <c r="A1251" s="123">
        <v>34676</v>
      </c>
      <c r="B1251" s="123" t="s">
        <v>20510</v>
      </c>
      <c r="C1251" s="123" t="s">
        <v>18868</v>
      </c>
      <c r="D1251" s="126" t="s">
        <v>8272</v>
      </c>
    </row>
    <row r="1252" spans="1:4" x14ac:dyDescent="0.2">
      <c r="A1252" s="123">
        <v>34677</v>
      </c>
      <c r="B1252" s="123" t="s">
        <v>20511</v>
      </c>
      <c r="C1252" s="123" t="s">
        <v>18868</v>
      </c>
      <c r="D1252" s="126" t="s">
        <v>6950</v>
      </c>
    </row>
    <row r="1253" spans="1:4" x14ac:dyDescent="0.2">
      <c r="A1253" s="123">
        <v>40623</v>
      </c>
      <c r="B1253" s="123" t="s">
        <v>20512</v>
      </c>
      <c r="C1253" s="123" t="s">
        <v>19478</v>
      </c>
      <c r="D1253" s="126" t="s">
        <v>18270</v>
      </c>
    </row>
    <row r="1254" spans="1:4" x14ac:dyDescent="0.2">
      <c r="A1254" s="123">
        <v>11112</v>
      </c>
      <c r="B1254" s="123" t="s">
        <v>20513</v>
      </c>
      <c r="C1254" s="123" t="s">
        <v>18940</v>
      </c>
      <c r="D1254" s="126" t="s">
        <v>2795</v>
      </c>
    </row>
    <row r="1255" spans="1:4" x14ac:dyDescent="0.2">
      <c r="A1255" s="123">
        <v>11115</v>
      </c>
      <c r="B1255" s="123" t="s">
        <v>20514</v>
      </c>
      <c r="C1255" s="123" t="s">
        <v>18885</v>
      </c>
      <c r="D1255" s="126" t="s">
        <v>1556</v>
      </c>
    </row>
    <row r="1256" spans="1:4" x14ac:dyDescent="0.2">
      <c r="A1256" s="123">
        <v>11113</v>
      </c>
      <c r="B1256" s="123" t="s">
        <v>20515</v>
      </c>
      <c r="C1256" s="123" t="s">
        <v>18940</v>
      </c>
      <c r="D1256" s="126" t="s">
        <v>2795</v>
      </c>
    </row>
    <row r="1257" spans="1:4" x14ac:dyDescent="0.2">
      <c r="A1257" s="123">
        <v>11114</v>
      </c>
      <c r="B1257" s="123" t="s">
        <v>20516</v>
      </c>
      <c r="C1257" s="123" t="s">
        <v>18885</v>
      </c>
      <c r="D1257" s="126" t="s">
        <v>5327</v>
      </c>
    </row>
    <row r="1258" spans="1:4" x14ac:dyDescent="0.2">
      <c r="A1258" s="123">
        <v>12083</v>
      </c>
      <c r="B1258" s="123" t="s">
        <v>20517</v>
      </c>
      <c r="C1258" s="123" t="s">
        <v>18851</v>
      </c>
      <c r="D1258" s="126" t="s">
        <v>20518</v>
      </c>
    </row>
    <row r="1259" spans="1:4" x14ac:dyDescent="0.2">
      <c r="A1259" s="123">
        <v>12081</v>
      </c>
      <c r="B1259" s="123" t="s">
        <v>20519</v>
      </c>
      <c r="C1259" s="123" t="s">
        <v>18851</v>
      </c>
      <c r="D1259" s="126" t="s">
        <v>20520</v>
      </c>
    </row>
    <row r="1260" spans="1:4" x14ac:dyDescent="0.2">
      <c r="A1260" s="123">
        <v>12082</v>
      </c>
      <c r="B1260" s="123" t="s">
        <v>20521</v>
      </c>
      <c r="C1260" s="123" t="s">
        <v>18851</v>
      </c>
      <c r="D1260" s="126" t="s">
        <v>20522</v>
      </c>
    </row>
    <row r="1261" spans="1:4" x14ac:dyDescent="0.2">
      <c r="A1261" s="123">
        <v>13354</v>
      </c>
      <c r="B1261" s="123" t="s">
        <v>20523</v>
      </c>
      <c r="C1261" s="123" t="s">
        <v>18851</v>
      </c>
      <c r="D1261" s="126" t="s">
        <v>20524</v>
      </c>
    </row>
    <row r="1262" spans="1:4" x14ac:dyDescent="0.2">
      <c r="A1262" s="123">
        <v>14057</v>
      </c>
      <c r="B1262" s="123" t="s">
        <v>20525</v>
      </c>
      <c r="C1262" s="123" t="s">
        <v>18851</v>
      </c>
      <c r="D1262" s="126" t="s">
        <v>20526</v>
      </c>
    </row>
    <row r="1263" spans="1:4" x14ac:dyDescent="0.2">
      <c r="A1263" s="123">
        <v>14058</v>
      </c>
      <c r="B1263" s="123" t="s">
        <v>20527</v>
      </c>
      <c r="C1263" s="123" t="s">
        <v>18851</v>
      </c>
      <c r="D1263" s="126" t="s">
        <v>20528</v>
      </c>
    </row>
    <row r="1264" spans="1:4" x14ac:dyDescent="0.2">
      <c r="A1264" s="123">
        <v>20971</v>
      </c>
      <c r="B1264" s="123" t="s">
        <v>20529</v>
      </c>
      <c r="C1264" s="123" t="s">
        <v>18851</v>
      </c>
      <c r="D1264" s="126" t="s">
        <v>8436</v>
      </c>
    </row>
    <row r="1265" spans="1:4" x14ac:dyDescent="0.2">
      <c r="A1265" s="123">
        <v>5047</v>
      </c>
      <c r="B1265" s="123" t="s">
        <v>20530</v>
      </c>
      <c r="C1265" s="123" t="s">
        <v>18851</v>
      </c>
      <c r="D1265" s="126" t="s">
        <v>20531</v>
      </c>
    </row>
    <row r="1266" spans="1:4" x14ac:dyDescent="0.2">
      <c r="A1266" s="123">
        <v>13369</v>
      </c>
      <c r="B1266" s="123" t="s">
        <v>20532</v>
      </c>
      <c r="C1266" s="123" t="s">
        <v>18851</v>
      </c>
      <c r="D1266" s="126" t="s">
        <v>20533</v>
      </c>
    </row>
    <row r="1267" spans="1:4" x14ac:dyDescent="0.2">
      <c r="A1267" s="123">
        <v>13370</v>
      </c>
      <c r="B1267" s="123" t="s">
        <v>20534</v>
      </c>
      <c r="C1267" s="123" t="s">
        <v>18851</v>
      </c>
      <c r="D1267" s="126" t="s">
        <v>20535</v>
      </c>
    </row>
    <row r="1268" spans="1:4" x14ac:dyDescent="0.2">
      <c r="A1268" s="123">
        <v>13279</v>
      </c>
      <c r="B1268" s="123" t="s">
        <v>20536</v>
      </c>
      <c r="C1268" s="123" t="s">
        <v>18940</v>
      </c>
      <c r="D1268" s="126" t="s">
        <v>9125</v>
      </c>
    </row>
    <row r="1269" spans="1:4" x14ac:dyDescent="0.2">
      <c r="A1269" s="123">
        <v>11977</v>
      </c>
      <c r="B1269" s="123" t="s">
        <v>20537</v>
      </c>
      <c r="C1269" s="123" t="s">
        <v>18851</v>
      </c>
      <c r="D1269" s="126" t="s">
        <v>6867</v>
      </c>
    </row>
    <row r="1270" spans="1:4" x14ac:dyDescent="0.2">
      <c r="A1270" s="123">
        <v>11975</v>
      </c>
      <c r="B1270" s="123" t="s">
        <v>20538</v>
      </c>
      <c r="C1270" s="123" t="s">
        <v>18851</v>
      </c>
      <c r="D1270" s="126" t="s">
        <v>8441</v>
      </c>
    </row>
    <row r="1271" spans="1:4" x14ac:dyDescent="0.2">
      <c r="A1271" s="123">
        <v>39746</v>
      </c>
      <c r="B1271" s="123" t="s">
        <v>20539</v>
      </c>
      <c r="C1271" s="123" t="s">
        <v>18851</v>
      </c>
      <c r="D1271" s="126" t="s">
        <v>20540</v>
      </c>
    </row>
    <row r="1272" spans="1:4" x14ac:dyDescent="0.2">
      <c r="A1272" s="123">
        <v>11976</v>
      </c>
      <c r="B1272" s="123" t="s">
        <v>20541</v>
      </c>
      <c r="C1272" s="123" t="s">
        <v>18851</v>
      </c>
      <c r="D1272" s="126" t="s">
        <v>790</v>
      </c>
    </row>
    <row r="1273" spans="1:4" x14ac:dyDescent="0.2">
      <c r="A1273" s="123">
        <v>1368</v>
      </c>
      <c r="B1273" s="123" t="s">
        <v>20542</v>
      </c>
      <c r="C1273" s="123" t="s">
        <v>18851</v>
      </c>
      <c r="D1273" s="126" t="s">
        <v>9110</v>
      </c>
    </row>
    <row r="1274" spans="1:4" x14ac:dyDescent="0.2">
      <c r="A1274" s="123">
        <v>1367</v>
      </c>
      <c r="B1274" s="123" t="s">
        <v>20543</v>
      </c>
      <c r="C1274" s="123" t="s">
        <v>18851</v>
      </c>
      <c r="D1274" s="126" t="s">
        <v>20544</v>
      </c>
    </row>
    <row r="1275" spans="1:4" x14ac:dyDescent="0.2">
      <c r="A1275" s="123">
        <v>7608</v>
      </c>
      <c r="B1275" s="123" t="s">
        <v>20545</v>
      </c>
      <c r="C1275" s="123" t="s">
        <v>18851</v>
      </c>
      <c r="D1275" s="126" t="s">
        <v>3056</v>
      </c>
    </row>
    <row r="1276" spans="1:4" x14ac:dyDescent="0.2">
      <c r="A1276" s="123">
        <v>41900</v>
      </c>
      <c r="B1276" s="123" t="s">
        <v>20546</v>
      </c>
      <c r="C1276" s="123" t="s">
        <v>18940</v>
      </c>
      <c r="D1276" s="126" t="s">
        <v>1481</v>
      </c>
    </row>
    <row r="1277" spans="1:4" x14ac:dyDescent="0.2">
      <c r="A1277" s="123">
        <v>41899</v>
      </c>
      <c r="B1277" s="123" t="s">
        <v>20547</v>
      </c>
      <c r="C1277" s="123" t="s">
        <v>20383</v>
      </c>
      <c r="D1277" s="126" t="s">
        <v>20548</v>
      </c>
    </row>
    <row r="1278" spans="1:4" x14ac:dyDescent="0.2">
      <c r="A1278" s="123">
        <v>1380</v>
      </c>
      <c r="B1278" s="123" t="s">
        <v>20549</v>
      </c>
      <c r="C1278" s="123" t="s">
        <v>18940</v>
      </c>
      <c r="D1278" s="126" t="s">
        <v>739</v>
      </c>
    </row>
    <row r="1279" spans="1:4" x14ac:dyDescent="0.2">
      <c r="A1279" s="123">
        <v>1375</v>
      </c>
      <c r="B1279" s="123" t="s">
        <v>20550</v>
      </c>
      <c r="C1279" s="123" t="s">
        <v>18940</v>
      </c>
      <c r="D1279" s="126" t="s">
        <v>3481</v>
      </c>
    </row>
    <row r="1280" spans="1:4" x14ac:dyDescent="0.2">
      <c r="A1280" s="123">
        <v>1379</v>
      </c>
      <c r="B1280" s="123" t="s">
        <v>20551</v>
      </c>
      <c r="C1280" s="123" t="s">
        <v>18940</v>
      </c>
      <c r="D1280" s="126" t="s">
        <v>8423</v>
      </c>
    </row>
    <row r="1281" spans="1:4" x14ac:dyDescent="0.2">
      <c r="A1281" s="123">
        <v>10511</v>
      </c>
      <c r="B1281" s="123" t="s">
        <v>20552</v>
      </c>
      <c r="C1281" s="123" t="s">
        <v>20553</v>
      </c>
      <c r="D1281" s="126" t="s">
        <v>386</v>
      </c>
    </row>
    <row r="1282" spans="1:4" x14ac:dyDescent="0.2">
      <c r="A1282" s="123">
        <v>13284</v>
      </c>
      <c r="B1282" s="123" t="s">
        <v>20554</v>
      </c>
      <c r="C1282" s="123" t="s">
        <v>18940</v>
      </c>
      <c r="D1282" s="126" t="s">
        <v>1101</v>
      </c>
    </row>
    <row r="1283" spans="1:4" x14ac:dyDescent="0.2">
      <c r="A1283" s="123">
        <v>25974</v>
      </c>
      <c r="B1283" s="123" t="s">
        <v>20555</v>
      </c>
      <c r="C1283" s="123" t="s">
        <v>18940</v>
      </c>
      <c r="D1283" s="126" t="s">
        <v>1560</v>
      </c>
    </row>
    <row r="1284" spans="1:4" x14ac:dyDescent="0.2">
      <c r="A1284" s="123">
        <v>1382</v>
      </c>
      <c r="B1284" s="123" t="s">
        <v>20556</v>
      </c>
      <c r="C1284" s="123" t="s">
        <v>20553</v>
      </c>
      <c r="D1284" s="126" t="s">
        <v>20557</v>
      </c>
    </row>
    <row r="1285" spans="1:4" x14ac:dyDescent="0.2">
      <c r="A1285" s="123">
        <v>34753</v>
      </c>
      <c r="B1285" s="123" t="s">
        <v>20558</v>
      </c>
      <c r="C1285" s="123" t="s">
        <v>18940</v>
      </c>
      <c r="D1285" s="126" t="s">
        <v>7750</v>
      </c>
    </row>
    <row r="1286" spans="1:4" x14ac:dyDescent="0.2">
      <c r="A1286" s="123">
        <v>420</v>
      </c>
      <c r="B1286" s="123" t="s">
        <v>20559</v>
      </c>
      <c r="C1286" s="123" t="s">
        <v>18851</v>
      </c>
      <c r="D1286" s="126" t="s">
        <v>8459</v>
      </c>
    </row>
    <row r="1287" spans="1:4" x14ac:dyDescent="0.2">
      <c r="A1287" s="123">
        <v>12327</v>
      </c>
      <c r="B1287" s="123" t="s">
        <v>20560</v>
      </c>
      <c r="C1287" s="123" t="s">
        <v>18851</v>
      </c>
      <c r="D1287" s="126" t="s">
        <v>8350</v>
      </c>
    </row>
    <row r="1288" spans="1:4" x14ac:dyDescent="0.2">
      <c r="A1288" s="123">
        <v>36148</v>
      </c>
      <c r="B1288" s="123" t="s">
        <v>20561</v>
      </c>
      <c r="C1288" s="123" t="s">
        <v>18851</v>
      </c>
      <c r="D1288" s="126" t="s">
        <v>19705</v>
      </c>
    </row>
    <row r="1289" spans="1:4" x14ac:dyDescent="0.2">
      <c r="A1289" s="123">
        <v>12329</v>
      </c>
      <c r="B1289" s="123" t="s">
        <v>20562</v>
      </c>
      <c r="C1289" s="123" t="s">
        <v>18940</v>
      </c>
      <c r="D1289" s="126" t="s">
        <v>6862</v>
      </c>
    </row>
    <row r="1290" spans="1:4" x14ac:dyDescent="0.2">
      <c r="A1290" s="123">
        <v>1339</v>
      </c>
      <c r="B1290" s="123" t="s">
        <v>20563</v>
      </c>
      <c r="C1290" s="123" t="s">
        <v>18940</v>
      </c>
      <c r="D1290" s="126" t="s">
        <v>7211</v>
      </c>
    </row>
    <row r="1291" spans="1:4" x14ac:dyDescent="0.2">
      <c r="A1291" s="123">
        <v>11849</v>
      </c>
      <c r="B1291" s="123" t="s">
        <v>20564</v>
      </c>
      <c r="C1291" s="123" t="s">
        <v>18942</v>
      </c>
      <c r="D1291" s="126" t="s">
        <v>8462</v>
      </c>
    </row>
    <row r="1292" spans="1:4" x14ac:dyDescent="0.2">
      <c r="A1292" s="123">
        <v>37418</v>
      </c>
      <c r="B1292" s="123" t="s">
        <v>20565</v>
      </c>
      <c r="C1292" s="123" t="s">
        <v>18851</v>
      </c>
      <c r="D1292" s="126" t="s">
        <v>6520</v>
      </c>
    </row>
    <row r="1293" spans="1:4" x14ac:dyDescent="0.2">
      <c r="A1293" s="123">
        <v>37419</v>
      </c>
      <c r="B1293" s="123" t="s">
        <v>20566</v>
      </c>
      <c r="C1293" s="123" t="s">
        <v>18851</v>
      </c>
      <c r="D1293" s="126" t="s">
        <v>20567</v>
      </c>
    </row>
    <row r="1294" spans="1:4" x14ac:dyDescent="0.2">
      <c r="A1294" s="123">
        <v>1427</v>
      </c>
      <c r="B1294" s="123" t="s">
        <v>20568</v>
      </c>
      <c r="C1294" s="123" t="s">
        <v>18851</v>
      </c>
      <c r="D1294" s="126" t="s">
        <v>4895</v>
      </c>
    </row>
    <row r="1295" spans="1:4" x14ac:dyDescent="0.2">
      <c r="A1295" s="123">
        <v>1402</v>
      </c>
      <c r="B1295" s="123" t="s">
        <v>20569</v>
      </c>
      <c r="C1295" s="123" t="s">
        <v>18851</v>
      </c>
      <c r="D1295" s="126" t="s">
        <v>14759</v>
      </c>
    </row>
    <row r="1296" spans="1:4" x14ac:dyDescent="0.2">
      <c r="A1296" s="123">
        <v>1420</v>
      </c>
      <c r="B1296" s="123" t="s">
        <v>20570</v>
      </c>
      <c r="C1296" s="123" t="s">
        <v>18851</v>
      </c>
      <c r="D1296" s="126" t="s">
        <v>3744</v>
      </c>
    </row>
    <row r="1297" spans="1:4" x14ac:dyDescent="0.2">
      <c r="A1297" s="123">
        <v>1419</v>
      </c>
      <c r="B1297" s="123" t="s">
        <v>20571</v>
      </c>
      <c r="C1297" s="123" t="s">
        <v>18851</v>
      </c>
      <c r="D1297" s="126" t="s">
        <v>3098</v>
      </c>
    </row>
    <row r="1298" spans="1:4" x14ac:dyDescent="0.2">
      <c r="A1298" s="123">
        <v>1414</v>
      </c>
      <c r="B1298" s="123" t="s">
        <v>20572</v>
      </c>
      <c r="C1298" s="123" t="s">
        <v>18851</v>
      </c>
      <c r="D1298" s="126" t="s">
        <v>4305</v>
      </c>
    </row>
    <row r="1299" spans="1:4" x14ac:dyDescent="0.2">
      <c r="A1299" s="123">
        <v>1413</v>
      </c>
      <c r="B1299" s="123" t="s">
        <v>20573</v>
      </c>
      <c r="C1299" s="123" t="s">
        <v>18851</v>
      </c>
      <c r="D1299" s="126" t="s">
        <v>6471</v>
      </c>
    </row>
    <row r="1300" spans="1:4" x14ac:dyDescent="0.2">
      <c r="A1300" s="123">
        <v>1412</v>
      </c>
      <c r="B1300" s="123" t="s">
        <v>20574</v>
      </c>
      <c r="C1300" s="123" t="s">
        <v>18851</v>
      </c>
      <c r="D1300" s="126" t="s">
        <v>4805</v>
      </c>
    </row>
    <row r="1301" spans="1:4" x14ac:dyDescent="0.2">
      <c r="A1301" s="123">
        <v>1411</v>
      </c>
      <c r="B1301" s="123" t="s">
        <v>20575</v>
      </c>
      <c r="C1301" s="123" t="s">
        <v>18851</v>
      </c>
      <c r="D1301" s="126" t="s">
        <v>12398</v>
      </c>
    </row>
    <row r="1302" spans="1:4" x14ac:dyDescent="0.2">
      <c r="A1302" s="123">
        <v>1406</v>
      </c>
      <c r="B1302" s="123" t="s">
        <v>20576</v>
      </c>
      <c r="C1302" s="123" t="s">
        <v>18851</v>
      </c>
      <c r="D1302" s="126" t="s">
        <v>3135</v>
      </c>
    </row>
    <row r="1303" spans="1:4" x14ac:dyDescent="0.2">
      <c r="A1303" s="123">
        <v>1407</v>
      </c>
      <c r="B1303" s="123" t="s">
        <v>20577</v>
      </c>
      <c r="C1303" s="123" t="s">
        <v>18851</v>
      </c>
      <c r="D1303" s="126" t="s">
        <v>4624</v>
      </c>
    </row>
    <row r="1304" spans="1:4" x14ac:dyDescent="0.2">
      <c r="A1304" s="123">
        <v>1404</v>
      </c>
      <c r="B1304" s="123" t="s">
        <v>20578</v>
      </c>
      <c r="C1304" s="123" t="s">
        <v>18851</v>
      </c>
      <c r="D1304" s="126" t="s">
        <v>6528</v>
      </c>
    </row>
    <row r="1305" spans="1:4" x14ac:dyDescent="0.2">
      <c r="A1305" s="123">
        <v>11281</v>
      </c>
      <c r="B1305" s="123" t="s">
        <v>20579</v>
      </c>
      <c r="C1305" s="123" t="s">
        <v>18851</v>
      </c>
      <c r="D1305" s="126" t="s">
        <v>20580</v>
      </c>
    </row>
    <row r="1306" spans="1:4" x14ac:dyDescent="0.2">
      <c r="A1306" s="123">
        <v>1442</v>
      </c>
      <c r="B1306" s="123" t="s">
        <v>20581</v>
      </c>
      <c r="C1306" s="123" t="s">
        <v>18851</v>
      </c>
      <c r="D1306" s="126" t="s">
        <v>20582</v>
      </c>
    </row>
    <row r="1307" spans="1:4" x14ac:dyDescent="0.2">
      <c r="A1307" s="123">
        <v>13457</v>
      </c>
      <c r="B1307" s="123" t="s">
        <v>20583</v>
      </c>
      <c r="C1307" s="123" t="s">
        <v>18851</v>
      </c>
      <c r="D1307" s="126" t="s">
        <v>20584</v>
      </c>
    </row>
    <row r="1308" spans="1:4" x14ac:dyDescent="0.2">
      <c r="A1308" s="123">
        <v>40699</v>
      </c>
      <c r="B1308" s="123" t="s">
        <v>20585</v>
      </c>
      <c r="C1308" s="123" t="s">
        <v>18851</v>
      </c>
      <c r="D1308" s="126" t="s">
        <v>20586</v>
      </c>
    </row>
    <row r="1309" spans="1:4" x14ac:dyDescent="0.2">
      <c r="A1309" s="123">
        <v>40701</v>
      </c>
      <c r="B1309" s="123" t="s">
        <v>20587</v>
      </c>
      <c r="C1309" s="123" t="s">
        <v>18851</v>
      </c>
      <c r="D1309" s="126" t="s">
        <v>20588</v>
      </c>
    </row>
    <row r="1310" spans="1:4" x14ac:dyDescent="0.2">
      <c r="A1310" s="123">
        <v>40700</v>
      </c>
      <c r="B1310" s="123" t="s">
        <v>20589</v>
      </c>
      <c r="C1310" s="123" t="s">
        <v>18851</v>
      </c>
      <c r="D1310" s="126" t="s">
        <v>20590</v>
      </c>
    </row>
    <row r="1311" spans="1:4" x14ac:dyDescent="0.2">
      <c r="A1311" s="123">
        <v>13458</v>
      </c>
      <c r="B1311" s="123" t="s">
        <v>20591</v>
      </c>
      <c r="C1311" s="123" t="s">
        <v>18851</v>
      </c>
      <c r="D1311" s="126" t="s">
        <v>20592</v>
      </c>
    </row>
    <row r="1312" spans="1:4" x14ac:dyDescent="0.2">
      <c r="A1312" s="123">
        <v>36524</v>
      </c>
      <c r="B1312" s="123" t="s">
        <v>20593</v>
      </c>
      <c r="C1312" s="123" t="s">
        <v>18851</v>
      </c>
      <c r="D1312" s="126" t="s">
        <v>20594</v>
      </c>
    </row>
    <row r="1313" spans="1:4" x14ac:dyDescent="0.2">
      <c r="A1313" s="123">
        <v>36526</v>
      </c>
      <c r="B1313" s="123" t="s">
        <v>20595</v>
      </c>
      <c r="C1313" s="123" t="s">
        <v>18851</v>
      </c>
      <c r="D1313" s="126" t="s">
        <v>20596</v>
      </c>
    </row>
    <row r="1314" spans="1:4" x14ac:dyDescent="0.2">
      <c r="A1314" s="123">
        <v>36523</v>
      </c>
      <c r="B1314" s="123" t="s">
        <v>20597</v>
      </c>
      <c r="C1314" s="123" t="s">
        <v>18851</v>
      </c>
      <c r="D1314" s="126" t="s">
        <v>20598</v>
      </c>
    </row>
    <row r="1315" spans="1:4" x14ac:dyDescent="0.2">
      <c r="A1315" s="123">
        <v>36527</v>
      </c>
      <c r="B1315" s="123" t="s">
        <v>20599</v>
      </c>
      <c r="C1315" s="123" t="s">
        <v>18851</v>
      </c>
      <c r="D1315" s="126" t="s">
        <v>20600</v>
      </c>
    </row>
    <row r="1316" spans="1:4" x14ac:dyDescent="0.2">
      <c r="A1316" s="123">
        <v>13803</v>
      </c>
      <c r="B1316" s="123" t="s">
        <v>20601</v>
      </c>
      <c r="C1316" s="123" t="s">
        <v>18851</v>
      </c>
      <c r="D1316" s="126" t="s">
        <v>20602</v>
      </c>
    </row>
    <row r="1317" spans="1:4" x14ac:dyDescent="0.2">
      <c r="A1317" s="123">
        <v>38642</v>
      </c>
      <c r="B1317" s="123" t="s">
        <v>20603</v>
      </c>
      <c r="C1317" s="123" t="s">
        <v>18851</v>
      </c>
      <c r="D1317" s="126" t="s">
        <v>20604</v>
      </c>
    </row>
    <row r="1318" spans="1:4" x14ac:dyDescent="0.2">
      <c r="A1318" s="123">
        <v>36522</v>
      </c>
      <c r="B1318" s="123" t="s">
        <v>20605</v>
      </c>
      <c r="C1318" s="123" t="s">
        <v>18851</v>
      </c>
      <c r="D1318" s="126" t="s">
        <v>20606</v>
      </c>
    </row>
    <row r="1319" spans="1:4" x14ac:dyDescent="0.2">
      <c r="A1319" s="123">
        <v>36525</v>
      </c>
      <c r="B1319" s="123" t="s">
        <v>20607</v>
      </c>
      <c r="C1319" s="123" t="s">
        <v>18851</v>
      </c>
      <c r="D1319" s="126" t="s">
        <v>20608</v>
      </c>
    </row>
    <row r="1320" spans="1:4" x14ac:dyDescent="0.2">
      <c r="A1320" s="123">
        <v>41991</v>
      </c>
      <c r="B1320" s="123" t="s">
        <v>20609</v>
      </c>
      <c r="C1320" s="123" t="s">
        <v>18851</v>
      </c>
      <c r="D1320" s="126" t="s">
        <v>20610</v>
      </c>
    </row>
    <row r="1321" spans="1:4" x14ac:dyDescent="0.2">
      <c r="A1321" s="123">
        <v>34348</v>
      </c>
      <c r="B1321" s="123" t="s">
        <v>20611</v>
      </c>
      <c r="C1321" s="123" t="s">
        <v>18885</v>
      </c>
      <c r="D1321" s="126" t="s">
        <v>14877</v>
      </c>
    </row>
    <row r="1322" spans="1:4" x14ac:dyDescent="0.2">
      <c r="A1322" s="123">
        <v>34347</v>
      </c>
      <c r="B1322" s="123" t="s">
        <v>20612</v>
      </c>
      <c r="C1322" s="123" t="s">
        <v>18885</v>
      </c>
      <c r="D1322" s="126" t="s">
        <v>7312</v>
      </c>
    </row>
    <row r="1323" spans="1:4" x14ac:dyDescent="0.2">
      <c r="A1323" s="123">
        <v>11146</v>
      </c>
      <c r="B1323" s="123" t="s">
        <v>20613</v>
      </c>
      <c r="C1323" s="123" t="s">
        <v>19097</v>
      </c>
      <c r="D1323" s="126" t="s">
        <v>20614</v>
      </c>
    </row>
    <row r="1324" spans="1:4" x14ac:dyDescent="0.2">
      <c r="A1324" s="123">
        <v>11147</v>
      </c>
      <c r="B1324" s="123" t="s">
        <v>20615</v>
      </c>
      <c r="C1324" s="123" t="s">
        <v>19097</v>
      </c>
      <c r="D1324" s="126" t="s">
        <v>20616</v>
      </c>
    </row>
    <row r="1325" spans="1:4" x14ac:dyDescent="0.2">
      <c r="A1325" s="123">
        <v>34872</v>
      </c>
      <c r="B1325" s="123" t="s">
        <v>20617</v>
      </c>
      <c r="C1325" s="123" t="s">
        <v>19097</v>
      </c>
      <c r="D1325" s="126" t="s">
        <v>20618</v>
      </c>
    </row>
    <row r="1326" spans="1:4" x14ac:dyDescent="0.2">
      <c r="A1326" s="123">
        <v>34491</v>
      </c>
      <c r="B1326" s="123" t="s">
        <v>20619</v>
      </c>
      <c r="C1326" s="123" t="s">
        <v>19097</v>
      </c>
      <c r="D1326" s="126" t="s">
        <v>20620</v>
      </c>
    </row>
    <row r="1327" spans="1:4" x14ac:dyDescent="0.2">
      <c r="A1327" s="123">
        <v>34770</v>
      </c>
      <c r="B1327" s="123" t="s">
        <v>20621</v>
      </c>
      <c r="C1327" s="123" t="s">
        <v>20383</v>
      </c>
      <c r="D1327" s="126" t="s">
        <v>20622</v>
      </c>
    </row>
    <row r="1328" spans="1:4" x14ac:dyDescent="0.2">
      <c r="A1328" s="123">
        <v>1518</v>
      </c>
      <c r="B1328" s="123" t="s">
        <v>20623</v>
      </c>
      <c r="C1328" s="123" t="s">
        <v>20383</v>
      </c>
      <c r="D1328" s="126" t="s">
        <v>20624</v>
      </c>
    </row>
    <row r="1329" spans="1:4" x14ac:dyDescent="0.2">
      <c r="A1329" s="123">
        <v>41965</v>
      </c>
      <c r="B1329" s="123" t="s">
        <v>20625</v>
      </c>
      <c r="C1329" s="123" t="s">
        <v>20383</v>
      </c>
      <c r="D1329" s="126" t="s">
        <v>20626</v>
      </c>
    </row>
    <row r="1330" spans="1:4" x14ac:dyDescent="0.2">
      <c r="A1330" s="123">
        <v>34492</v>
      </c>
      <c r="B1330" s="123" t="s">
        <v>20627</v>
      </c>
      <c r="C1330" s="123" t="s">
        <v>19097</v>
      </c>
      <c r="D1330" s="126" t="s">
        <v>20628</v>
      </c>
    </row>
    <row r="1331" spans="1:4" x14ac:dyDescent="0.2">
      <c r="A1331" s="123">
        <v>1524</v>
      </c>
      <c r="B1331" s="123" t="s">
        <v>20629</v>
      </c>
      <c r="C1331" s="123" t="s">
        <v>19097</v>
      </c>
      <c r="D1331" s="126" t="s">
        <v>20630</v>
      </c>
    </row>
    <row r="1332" spans="1:4" x14ac:dyDescent="0.2">
      <c r="A1332" s="123">
        <v>38404</v>
      </c>
      <c r="B1332" s="123" t="s">
        <v>20631</v>
      </c>
      <c r="C1332" s="123" t="s">
        <v>19097</v>
      </c>
      <c r="D1332" s="126" t="s">
        <v>20632</v>
      </c>
    </row>
    <row r="1333" spans="1:4" x14ac:dyDescent="0.2">
      <c r="A1333" s="123">
        <v>39849</v>
      </c>
      <c r="B1333" s="123" t="s">
        <v>20633</v>
      </c>
      <c r="C1333" s="123" t="s">
        <v>19097</v>
      </c>
      <c r="D1333" s="126" t="s">
        <v>20634</v>
      </c>
    </row>
    <row r="1334" spans="1:4" x14ac:dyDescent="0.2">
      <c r="A1334" s="123">
        <v>38464</v>
      </c>
      <c r="B1334" s="123" t="s">
        <v>20635</v>
      </c>
      <c r="C1334" s="123" t="s">
        <v>19097</v>
      </c>
      <c r="D1334" s="126" t="s">
        <v>20636</v>
      </c>
    </row>
    <row r="1335" spans="1:4" x14ac:dyDescent="0.2">
      <c r="A1335" s="123">
        <v>34493</v>
      </c>
      <c r="B1335" s="123" t="s">
        <v>20637</v>
      </c>
      <c r="C1335" s="123" t="s">
        <v>19097</v>
      </c>
      <c r="D1335" s="126" t="s">
        <v>20638</v>
      </c>
    </row>
    <row r="1336" spans="1:4" x14ac:dyDescent="0.2">
      <c r="A1336" s="123">
        <v>1527</v>
      </c>
      <c r="B1336" s="123" t="s">
        <v>20639</v>
      </c>
      <c r="C1336" s="123" t="s">
        <v>19097</v>
      </c>
      <c r="D1336" s="126" t="s">
        <v>20640</v>
      </c>
    </row>
    <row r="1337" spans="1:4" x14ac:dyDescent="0.2">
      <c r="A1337" s="123">
        <v>38405</v>
      </c>
      <c r="B1337" s="123" t="s">
        <v>20641</v>
      </c>
      <c r="C1337" s="123" t="s">
        <v>19097</v>
      </c>
      <c r="D1337" s="126" t="s">
        <v>20642</v>
      </c>
    </row>
    <row r="1338" spans="1:4" x14ac:dyDescent="0.2">
      <c r="A1338" s="123">
        <v>38408</v>
      </c>
      <c r="B1338" s="123" t="s">
        <v>20643</v>
      </c>
      <c r="C1338" s="123" t="s">
        <v>19097</v>
      </c>
      <c r="D1338" s="126" t="s">
        <v>20644</v>
      </c>
    </row>
    <row r="1339" spans="1:4" x14ac:dyDescent="0.2">
      <c r="A1339" s="123">
        <v>34494</v>
      </c>
      <c r="B1339" s="123" t="s">
        <v>20645</v>
      </c>
      <c r="C1339" s="123" t="s">
        <v>19097</v>
      </c>
      <c r="D1339" s="126" t="s">
        <v>20646</v>
      </c>
    </row>
    <row r="1340" spans="1:4" x14ac:dyDescent="0.2">
      <c r="A1340" s="123">
        <v>1525</v>
      </c>
      <c r="B1340" s="123" t="s">
        <v>20647</v>
      </c>
      <c r="C1340" s="123" t="s">
        <v>19097</v>
      </c>
      <c r="D1340" s="126" t="s">
        <v>20648</v>
      </c>
    </row>
    <row r="1341" spans="1:4" x14ac:dyDescent="0.2">
      <c r="A1341" s="123">
        <v>38406</v>
      </c>
      <c r="B1341" s="123" t="s">
        <v>20649</v>
      </c>
      <c r="C1341" s="123" t="s">
        <v>19097</v>
      </c>
      <c r="D1341" s="126" t="s">
        <v>20650</v>
      </c>
    </row>
    <row r="1342" spans="1:4" x14ac:dyDescent="0.2">
      <c r="A1342" s="123">
        <v>38409</v>
      </c>
      <c r="B1342" s="123" t="s">
        <v>20651</v>
      </c>
      <c r="C1342" s="123" t="s">
        <v>19097</v>
      </c>
      <c r="D1342" s="126" t="s">
        <v>20652</v>
      </c>
    </row>
    <row r="1343" spans="1:4" x14ac:dyDescent="0.2">
      <c r="A1343" s="123">
        <v>34495</v>
      </c>
      <c r="B1343" s="123" t="s">
        <v>20653</v>
      </c>
      <c r="C1343" s="123" t="s">
        <v>19097</v>
      </c>
      <c r="D1343" s="126" t="s">
        <v>20654</v>
      </c>
    </row>
    <row r="1344" spans="1:4" x14ac:dyDescent="0.2">
      <c r="A1344" s="123">
        <v>11145</v>
      </c>
      <c r="B1344" s="123" t="s">
        <v>20655</v>
      </c>
      <c r="C1344" s="123" t="s">
        <v>19097</v>
      </c>
      <c r="D1344" s="126" t="s">
        <v>20656</v>
      </c>
    </row>
    <row r="1345" spans="1:4" x14ac:dyDescent="0.2">
      <c r="A1345" s="123">
        <v>34496</v>
      </c>
      <c r="B1345" s="123" t="s">
        <v>20657</v>
      </c>
      <c r="C1345" s="123" t="s">
        <v>19097</v>
      </c>
      <c r="D1345" s="126" t="s">
        <v>20658</v>
      </c>
    </row>
    <row r="1346" spans="1:4" x14ac:dyDescent="0.2">
      <c r="A1346" s="123">
        <v>34479</v>
      </c>
      <c r="B1346" s="123" t="s">
        <v>20659</v>
      </c>
      <c r="C1346" s="123" t="s">
        <v>19097</v>
      </c>
      <c r="D1346" s="126" t="s">
        <v>11863</v>
      </c>
    </row>
    <row r="1347" spans="1:4" x14ac:dyDescent="0.2">
      <c r="A1347" s="123">
        <v>34481</v>
      </c>
      <c r="B1347" s="123" t="s">
        <v>20660</v>
      </c>
      <c r="C1347" s="123" t="s">
        <v>19097</v>
      </c>
      <c r="D1347" s="126" t="s">
        <v>20661</v>
      </c>
    </row>
    <row r="1348" spans="1:4" x14ac:dyDescent="0.2">
      <c r="A1348" s="123">
        <v>34483</v>
      </c>
      <c r="B1348" s="123" t="s">
        <v>20662</v>
      </c>
      <c r="C1348" s="123" t="s">
        <v>19097</v>
      </c>
      <c r="D1348" s="126" t="s">
        <v>20663</v>
      </c>
    </row>
    <row r="1349" spans="1:4" x14ac:dyDescent="0.2">
      <c r="A1349" s="123">
        <v>34485</v>
      </c>
      <c r="B1349" s="123" t="s">
        <v>20664</v>
      </c>
      <c r="C1349" s="123" t="s">
        <v>19097</v>
      </c>
      <c r="D1349" s="126" t="s">
        <v>20665</v>
      </c>
    </row>
    <row r="1350" spans="1:4" x14ac:dyDescent="0.2">
      <c r="A1350" s="123">
        <v>34497</v>
      </c>
      <c r="B1350" s="123" t="s">
        <v>20666</v>
      </c>
      <c r="C1350" s="123" t="s">
        <v>19097</v>
      </c>
      <c r="D1350" s="126" t="s">
        <v>20667</v>
      </c>
    </row>
    <row r="1351" spans="1:4" x14ac:dyDescent="0.2">
      <c r="A1351" s="123">
        <v>14041</v>
      </c>
      <c r="B1351" s="123" t="s">
        <v>20668</v>
      </c>
      <c r="C1351" s="123" t="s">
        <v>19097</v>
      </c>
      <c r="D1351" s="126" t="s">
        <v>20669</v>
      </c>
    </row>
    <row r="1352" spans="1:4" x14ac:dyDescent="0.2">
      <c r="A1352" s="123">
        <v>1523</v>
      </c>
      <c r="B1352" s="123" t="s">
        <v>20670</v>
      </c>
      <c r="C1352" s="123" t="s">
        <v>19097</v>
      </c>
      <c r="D1352" s="126" t="s">
        <v>20671</v>
      </c>
    </row>
    <row r="1353" spans="1:4" x14ac:dyDescent="0.2">
      <c r="A1353" s="123">
        <v>14052</v>
      </c>
      <c r="B1353" s="123" t="s">
        <v>20672</v>
      </c>
      <c r="C1353" s="123" t="s">
        <v>18851</v>
      </c>
      <c r="D1353" s="126" t="s">
        <v>8536</v>
      </c>
    </row>
    <row r="1354" spans="1:4" x14ac:dyDescent="0.2">
      <c r="A1354" s="123">
        <v>14054</v>
      </c>
      <c r="B1354" s="123" t="s">
        <v>20673</v>
      </c>
      <c r="C1354" s="123" t="s">
        <v>18851</v>
      </c>
      <c r="D1354" s="126" t="s">
        <v>5497</v>
      </c>
    </row>
    <row r="1355" spans="1:4" x14ac:dyDescent="0.2">
      <c r="A1355" s="123">
        <v>14053</v>
      </c>
      <c r="B1355" s="123" t="s">
        <v>20674</v>
      </c>
      <c r="C1355" s="123" t="s">
        <v>18851</v>
      </c>
      <c r="D1355" s="126" t="s">
        <v>4964</v>
      </c>
    </row>
    <row r="1356" spans="1:4" x14ac:dyDescent="0.2">
      <c r="A1356" s="123">
        <v>2558</v>
      </c>
      <c r="B1356" s="123" t="s">
        <v>20675</v>
      </c>
      <c r="C1356" s="123" t="s">
        <v>18851</v>
      </c>
      <c r="D1356" s="126" t="s">
        <v>3100</v>
      </c>
    </row>
    <row r="1357" spans="1:4" x14ac:dyDescent="0.2">
      <c r="A1357" s="123">
        <v>2560</v>
      </c>
      <c r="B1357" s="123" t="s">
        <v>20676</v>
      </c>
      <c r="C1357" s="123" t="s">
        <v>18851</v>
      </c>
      <c r="D1357" s="126" t="s">
        <v>8288</v>
      </c>
    </row>
    <row r="1358" spans="1:4" x14ac:dyDescent="0.2">
      <c r="A1358" s="123">
        <v>2559</v>
      </c>
      <c r="B1358" s="123" t="s">
        <v>20677</v>
      </c>
      <c r="C1358" s="123" t="s">
        <v>18851</v>
      </c>
      <c r="D1358" s="126" t="s">
        <v>19001</v>
      </c>
    </row>
    <row r="1359" spans="1:4" x14ac:dyDescent="0.2">
      <c r="A1359" s="123">
        <v>2592</v>
      </c>
      <c r="B1359" s="123" t="s">
        <v>20678</v>
      </c>
      <c r="C1359" s="123" t="s">
        <v>18851</v>
      </c>
      <c r="D1359" s="126" t="s">
        <v>20679</v>
      </c>
    </row>
    <row r="1360" spans="1:4" x14ac:dyDescent="0.2">
      <c r="A1360" s="123">
        <v>2566</v>
      </c>
      <c r="B1360" s="123" t="s">
        <v>20680</v>
      </c>
      <c r="C1360" s="123" t="s">
        <v>18851</v>
      </c>
      <c r="D1360" s="126" t="s">
        <v>9173</v>
      </c>
    </row>
    <row r="1361" spans="1:4" x14ac:dyDescent="0.2">
      <c r="A1361" s="123">
        <v>2589</v>
      </c>
      <c r="B1361" s="123" t="s">
        <v>20681</v>
      </c>
      <c r="C1361" s="123" t="s">
        <v>18851</v>
      </c>
      <c r="D1361" s="126" t="s">
        <v>7394</v>
      </c>
    </row>
    <row r="1362" spans="1:4" x14ac:dyDescent="0.2">
      <c r="A1362" s="123">
        <v>2591</v>
      </c>
      <c r="B1362" s="123" t="s">
        <v>20682</v>
      </c>
      <c r="C1362" s="123" t="s">
        <v>18851</v>
      </c>
      <c r="D1362" s="126" t="s">
        <v>8863</v>
      </c>
    </row>
    <row r="1363" spans="1:4" x14ac:dyDescent="0.2">
      <c r="A1363" s="123">
        <v>2590</v>
      </c>
      <c r="B1363" s="123" t="s">
        <v>20683</v>
      </c>
      <c r="C1363" s="123" t="s">
        <v>18851</v>
      </c>
      <c r="D1363" s="126" t="s">
        <v>8881</v>
      </c>
    </row>
    <row r="1364" spans="1:4" x14ac:dyDescent="0.2">
      <c r="A1364" s="123">
        <v>2567</v>
      </c>
      <c r="B1364" s="123" t="s">
        <v>20684</v>
      </c>
      <c r="C1364" s="123" t="s">
        <v>18851</v>
      </c>
      <c r="D1364" s="126" t="s">
        <v>7242</v>
      </c>
    </row>
    <row r="1365" spans="1:4" x14ac:dyDescent="0.2">
      <c r="A1365" s="123">
        <v>2565</v>
      </c>
      <c r="B1365" s="123" t="s">
        <v>20685</v>
      </c>
      <c r="C1365" s="123" t="s">
        <v>18851</v>
      </c>
      <c r="D1365" s="126" t="s">
        <v>8826</v>
      </c>
    </row>
    <row r="1366" spans="1:4" x14ac:dyDescent="0.2">
      <c r="A1366" s="123">
        <v>2568</v>
      </c>
      <c r="B1366" s="123" t="s">
        <v>20686</v>
      </c>
      <c r="C1366" s="123" t="s">
        <v>18851</v>
      </c>
      <c r="D1366" s="126" t="s">
        <v>20687</v>
      </c>
    </row>
    <row r="1367" spans="1:4" x14ac:dyDescent="0.2">
      <c r="A1367" s="123">
        <v>2594</v>
      </c>
      <c r="B1367" s="123" t="s">
        <v>20688</v>
      </c>
      <c r="C1367" s="123" t="s">
        <v>18851</v>
      </c>
      <c r="D1367" s="126" t="s">
        <v>20689</v>
      </c>
    </row>
    <row r="1368" spans="1:4" x14ac:dyDescent="0.2">
      <c r="A1368" s="123">
        <v>2587</v>
      </c>
      <c r="B1368" s="123" t="s">
        <v>20690</v>
      </c>
      <c r="C1368" s="123" t="s">
        <v>18851</v>
      </c>
      <c r="D1368" s="126" t="s">
        <v>1288</v>
      </c>
    </row>
    <row r="1369" spans="1:4" x14ac:dyDescent="0.2">
      <c r="A1369" s="123">
        <v>2588</v>
      </c>
      <c r="B1369" s="123" t="s">
        <v>20691</v>
      </c>
      <c r="C1369" s="123" t="s">
        <v>18851</v>
      </c>
      <c r="D1369" s="126" t="s">
        <v>15370</v>
      </c>
    </row>
    <row r="1370" spans="1:4" x14ac:dyDescent="0.2">
      <c r="A1370" s="123">
        <v>2569</v>
      </c>
      <c r="B1370" s="123" t="s">
        <v>20692</v>
      </c>
      <c r="C1370" s="123" t="s">
        <v>18851</v>
      </c>
      <c r="D1370" s="126" t="s">
        <v>4553</v>
      </c>
    </row>
    <row r="1371" spans="1:4" x14ac:dyDescent="0.2">
      <c r="A1371" s="123">
        <v>2570</v>
      </c>
      <c r="B1371" s="123" t="s">
        <v>20693</v>
      </c>
      <c r="C1371" s="123" t="s">
        <v>18851</v>
      </c>
      <c r="D1371" s="126" t="s">
        <v>14709</v>
      </c>
    </row>
    <row r="1372" spans="1:4" x14ac:dyDescent="0.2">
      <c r="A1372" s="123">
        <v>2571</v>
      </c>
      <c r="B1372" s="123" t="s">
        <v>20694</v>
      </c>
      <c r="C1372" s="123" t="s">
        <v>18851</v>
      </c>
      <c r="D1372" s="126" t="s">
        <v>8458</v>
      </c>
    </row>
    <row r="1373" spans="1:4" x14ac:dyDescent="0.2">
      <c r="A1373" s="123">
        <v>2593</v>
      </c>
      <c r="B1373" s="123" t="s">
        <v>20695</v>
      </c>
      <c r="C1373" s="123" t="s">
        <v>18851</v>
      </c>
      <c r="D1373" s="126" t="s">
        <v>5109</v>
      </c>
    </row>
    <row r="1374" spans="1:4" x14ac:dyDescent="0.2">
      <c r="A1374" s="123">
        <v>2572</v>
      </c>
      <c r="B1374" s="123" t="s">
        <v>20696</v>
      </c>
      <c r="C1374" s="123" t="s">
        <v>18851</v>
      </c>
      <c r="D1374" s="126" t="s">
        <v>16801</v>
      </c>
    </row>
    <row r="1375" spans="1:4" x14ac:dyDescent="0.2">
      <c r="A1375" s="123">
        <v>2595</v>
      </c>
      <c r="B1375" s="123" t="s">
        <v>20697</v>
      </c>
      <c r="C1375" s="123" t="s">
        <v>18851</v>
      </c>
      <c r="D1375" s="126" t="s">
        <v>20698</v>
      </c>
    </row>
    <row r="1376" spans="1:4" x14ac:dyDescent="0.2">
      <c r="A1376" s="123">
        <v>2576</v>
      </c>
      <c r="B1376" s="123" t="s">
        <v>20699</v>
      </c>
      <c r="C1376" s="123" t="s">
        <v>18851</v>
      </c>
      <c r="D1376" s="126" t="s">
        <v>9161</v>
      </c>
    </row>
    <row r="1377" spans="1:4" x14ac:dyDescent="0.2">
      <c r="A1377" s="123">
        <v>2575</v>
      </c>
      <c r="B1377" s="123" t="s">
        <v>20700</v>
      </c>
      <c r="C1377" s="123" t="s">
        <v>18851</v>
      </c>
      <c r="D1377" s="126" t="s">
        <v>8925</v>
      </c>
    </row>
    <row r="1378" spans="1:4" x14ac:dyDescent="0.2">
      <c r="A1378" s="123">
        <v>2573</v>
      </c>
      <c r="B1378" s="123" t="s">
        <v>20701</v>
      </c>
      <c r="C1378" s="123" t="s">
        <v>18851</v>
      </c>
      <c r="D1378" s="126" t="s">
        <v>4807</v>
      </c>
    </row>
    <row r="1379" spans="1:4" x14ac:dyDescent="0.2">
      <c r="A1379" s="123">
        <v>2586</v>
      </c>
      <c r="B1379" s="123" t="s">
        <v>20702</v>
      </c>
      <c r="C1379" s="123" t="s">
        <v>18851</v>
      </c>
      <c r="D1379" s="126" t="s">
        <v>9197</v>
      </c>
    </row>
    <row r="1380" spans="1:4" x14ac:dyDescent="0.2">
      <c r="A1380" s="123">
        <v>2577</v>
      </c>
      <c r="B1380" s="123" t="s">
        <v>20703</v>
      </c>
      <c r="C1380" s="123" t="s">
        <v>18851</v>
      </c>
      <c r="D1380" s="126" t="s">
        <v>8409</v>
      </c>
    </row>
    <row r="1381" spans="1:4" x14ac:dyDescent="0.2">
      <c r="A1381" s="123">
        <v>2574</v>
      </c>
      <c r="B1381" s="123" t="s">
        <v>20704</v>
      </c>
      <c r="C1381" s="123" t="s">
        <v>18851</v>
      </c>
      <c r="D1381" s="126" t="s">
        <v>13983</v>
      </c>
    </row>
    <row r="1382" spans="1:4" x14ac:dyDescent="0.2">
      <c r="A1382" s="123">
        <v>2578</v>
      </c>
      <c r="B1382" s="123" t="s">
        <v>20705</v>
      </c>
      <c r="C1382" s="123" t="s">
        <v>18851</v>
      </c>
      <c r="D1382" s="126" t="s">
        <v>20706</v>
      </c>
    </row>
    <row r="1383" spans="1:4" x14ac:dyDescent="0.2">
      <c r="A1383" s="123">
        <v>2585</v>
      </c>
      <c r="B1383" s="123" t="s">
        <v>20707</v>
      </c>
      <c r="C1383" s="123" t="s">
        <v>18851</v>
      </c>
      <c r="D1383" s="126" t="s">
        <v>20708</v>
      </c>
    </row>
    <row r="1384" spans="1:4" x14ac:dyDescent="0.2">
      <c r="A1384" s="123">
        <v>12008</v>
      </c>
      <c r="B1384" s="123" t="s">
        <v>20709</v>
      </c>
      <c r="C1384" s="123" t="s">
        <v>18851</v>
      </c>
      <c r="D1384" s="126" t="s">
        <v>20710</v>
      </c>
    </row>
    <row r="1385" spans="1:4" x14ac:dyDescent="0.2">
      <c r="A1385" s="123">
        <v>2582</v>
      </c>
      <c r="B1385" s="123" t="s">
        <v>20711</v>
      </c>
      <c r="C1385" s="123" t="s">
        <v>18851</v>
      </c>
      <c r="D1385" s="126" t="s">
        <v>8803</v>
      </c>
    </row>
    <row r="1386" spans="1:4" x14ac:dyDescent="0.2">
      <c r="A1386" s="123">
        <v>2597</v>
      </c>
      <c r="B1386" s="123" t="s">
        <v>20712</v>
      </c>
      <c r="C1386" s="123" t="s">
        <v>18851</v>
      </c>
      <c r="D1386" s="126" t="s">
        <v>9051</v>
      </c>
    </row>
    <row r="1387" spans="1:4" x14ac:dyDescent="0.2">
      <c r="A1387" s="123">
        <v>2579</v>
      </c>
      <c r="B1387" s="123" t="s">
        <v>20713</v>
      </c>
      <c r="C1387" s="123" t="s">
        <v>18851</v>
      </c>
      <c r="D1387" s="126" t="s">
        <v>3518</v>
      </c>
    </row>
    <row r="1388" spans="1:4" x14ac:dyDescent="0.2">
      <c r="A1388" s="123">
        <v>2581</v>
      </c>
      <c r="B1388" s="123" t="s">
        <v>20714</v>
      </c>
      <c r="C1388" s="123" t="s">
        <v>18851</v>
      </c>
      <c r="D1388" s="126" t="s">
        <v>2722</v>
      </c>
    </row>
    <row r="1389" spans="1:4" x14ac:dyDescent="0.2">
      <c r="A1389" s="123">
        <v>2596</v>
      </c>
      <c r="B1389" s="123" t="s">
        <v>20715</v>
      </c>
      <c r="C1389" s="123" t="s">
        <v>18851</v>
      </c>
      <c r="D1389" s="126" t="s">
        <v>8933</v>
      </c>
    </row>
    <row r="1390" spans="1:4" x14ac:dyDescent="0.2">
      <c r="A1390" s="123">
        <v>2580</v>
      </c>
      <c r="B1390" s="123" t="s">
        <v>20716</v>
      </c>
      <c r="C1390" s="123" t="s">
        <v>18851</v>
      </c>
      <c r="D1390" s="126" t="s">
        <v>20717</v>
      </c>
    </row>
    <row r="1391" spans="1:4" x14ac:dyDescent="0.2">
      <c r="A1391" s="123">
        <v>2583</v>
      </c>
      <c r="B1391" s="123" t="s">
        <v>20718</v>
      </c>
      <c r="C1391" s="123" t="s">
        <v>18851</v>
      </c>
      <c r="D1391" s="126" t="s">
        <v>20719</v>
      </c>
    </row>
    <row r="1392" spans="1:4" x14ac:dyDescent="0.2">
      <c r="A1392" s="123">
        <v>2584</v>
      </c>
      <c r="B1392" s="123" t="s">
        <v>20720</v>
      </c>
      <c r="C1392" s="123" t="s">
        <v>18851</v>
      </c>
      <c r="D1392" s="126" t="s">
        <v>20721</v>
      </c>
    </row>
    <row r="1393" spans="1:4" x14ac:dyDescent="0.2">
      <c r="A1393" s="123">
        <v>12010</v>
      </c>
      <c r="B1393" s="123" t="s">
        <v>20722</v>
      </c>
      <c r="C1393" s="123" t="s">
        <v>18851</v>
      </c>
      <c r="D1393" s="126" t="s">
        <v>1558</v>
      </c>
    </row>
    <row r="1394" spans="1:4" x14ac:dyDescent="0.2">
      <c r="A1394" s="123">
        <v>39329</v>
      </c>
      <c r="B1394" s="123" t="s">
        <v>20723</v>
      </c>
      <c r="C1394" s="123" t="s">
        <v>18851</v>
      </c>
      <c r="D1394" s="126" t="s">
        <v>4039</v>
      </c>
    </row>
    <row r="1395" spans="1:4" x14ac:dyDescent="0.2">
      <c r="A1395" s="123">
        <v>39330</v>
      </c>
      <c r="B1395" s="123" t="s">
        <v>20724</v>
      </c>
      <c r="C1395" s="123" t="s">
        <v>18851</v>
      </c>
      <c r="D1395" s="126" t="s">
        <v>286</v>
      </c>
    </row>
    <row r="1396" spans="1:4" x14ac:dyDescent="0.2">
      <c r="A1396" s="123">
        <v>39332</v>
      </c>
      <c r="B1396" s="123" t="s">
        <v>20725</v>
      </c>
      <c r="C1396" s="123" t="s">
        <v>18851</v>
      </c>
      <c r="D1396" s="126" t="s">
        <v>4673</v>
      </c>
    </row>
    <row r="1397" spans="1:4" x14ac:dyDescent="0.2">
      <c r="A1397" s="123">
        <v>39331</v>
      </c>
      <c r="B1397" s="123" t="s">
        <v>20726</v>
      </c>
      <c r="C1397" s="123" t="s">
        <v>18851</v>
      </c>
      <c r="D1397" s="126" t="s">
        <v>4803</v>
      </c>
    </row>
    <row r="1398" spans="1:4" x14ac:dyDescent="0.2">
      <c r="A1398" s="123">
        <v>39333</v>
      </c>
      <c r="B1398" s="123" t="s">
        <v>20727</v>
      </c>
      <c r="C1398" s="123" t="s">
        <v>18851</v>
      </c>
      <c r="D1398" s="126" t="s">
        <v>3073</v>
      </c>
    </row>
    <row r="1399" spans="1:4" x14ac:dyDescent="0.2">
      <c r="A1399" s="123">
        <v>39335</v>
      </c>
      <c r="B1399" s="123" t="s">
        <v>20728</v>
      </c>
      <c r="C1399" s="123" t="s">
        <v>18851</v>
      </c>
      <c r="D1399" s="126" t="s">
        <v>304</v>
      </c>
    </row>
    <row r="1400" spans="1:4" x14ac:dyDescent="0.2">
      <c r="A1400" s="123">
        <v>39334</v>
      </c>
      <c r="B1400" s="123" t="s">
        <v>20729</v>
      </c>
      <c r="C1400" s="123" t="s">
        <v>18851</v>
      </c>
      <c r="D1400" s="126" t="s">
        <v>7342</v>
      </c>
    </row>
    <row r="1401" spans="1:4" x14ac:dyDescent="0.2">
      <c r="A1401" s="123">
        <v>12016</v>
      </c>
      <c r="B1401" s="123" t="s">
        <v>20730</v>
      </c>
      <c r="C1401" s="123" t="s">
        <v>18851</v>
      </c>
      <c r="D1401" s="126" t="s">
        <v>1227</v>
      </c>
    </row>
    <row r="1402" spans="1:4" x14ac:dyDescent="0.2">
      <c r="A1402" s="123">
        <v>12015</v>
      </c>
      <c r="B1402" s="123" t="s">
        <v>20731</v>
      </c>
      <c r="C1402" s="123" t="s">
        <v>18851</v>
      </c>
      <c r="D1402" s="126" t="s">
        <v>10994</v>
      </c>
    </row>
    <row r="1403" spans="1:4" x14ac:dyDescent="0.2">
      <c r="A1403" s="123">
        <v>12020</v>
      </c>
      <c r="B1403" s="123" t="s">
        <v>20732</v>
      </c>
      <c r="C1403" s="123" t="s">
        <v>18851</v>
      </c>
      <c r="D1403" s="126" t="s">
        <v>1227</v>
      </c>
    </row>
    <row r="1404" spans="1:4" x14ac:dyDescent="0.2">
      <c r="A1404" s="123">
        <v>12019</v>
      </c>
      <c r="B1404" s="123" t="s">
        <v>20733</v>
      </c>
      <c r="C1404" s="123" t="s">
        <v>18851</v>
      </c>
      <c r="D1404" s="126" t="s">
        <v>10994</v>
      </c>
    </row>
    <row r="1405" spans="1:4" x14ac:dyDescent="0.2">
      <c r="A1405" s="123">
        <v>39336</v>
      </c>
      <c r="B1405" s="123" t="s">
        <v>20734</v>
      </c>
      <c r="C1405" s="123" t="s">
        <v>18851</v>
      </c>
      <c r="D1405" s="126" t="s">
        <v>286</v>
      </c>
    </row>
    <row r="1406" spans="1:4" x14ac:dyDescent="0.2">
      <c r="A1406" s="123">
        <v>39338</v>
      </c>
      <c r="B1406" s="123" t="s">
        <v>20735</v>
      </c>
      <c r="C1406" s="123" t="s">
        <v>18851</v>
      </c>
      <c r="D1406" s="126" t="s">
        <v>4673</v>
      </c>
    </row>
    <row r="1407" spans="1:4" x14ac:dyDescent="0.2">
      <c r="A1407" s="123">
        <v>39337</v>
      </c>
      <c r="B1407" s="123" t="s">
        <v>20736</v>
      </c>
      <c r="C1407" s="123" t="s">
        <v>18851</v>
      </c>
      <c r="D1407" s="126" t="s">
        <v>4803</v>
      </c>
    </row>
    <row r="1408" spans="1:4" x14ac:dyDescent="0.2">
      <c r="A1408" s="123">
        <v>39341</v>
      </c>
      <c r="B1408" s="123" t="s">
        <v>20737</v>
      </c>
      <c r="C1408" s="123" t="s">
        <v>18851</v>
      </c>
      <c r="D1408" s="126" t="s">
        <v>6272</v>
      </c>
    </row>
    <row r="1409" spans="1:4" x14ac:dyDescent="0.2">
      <c r="A1409" s="123">
        <v>39340</v>
      </c>
      <c r="B1409" s="123" t="s">
        <v>20738</v>
      </c>
      <c r="C1409" s="123" t="s">
        <v>18851</v>
      </c>
      <c r="D1409" s="126" t="s">
        <v>5475</v>
      </c>
    </row>
    <row r="1410" spans="1:4" x14ac:dyDescent="0.2">
      <c r="A1410" s="123">
        <v>12025</v>
      </c>
      <c r="B1410" s="123" t="s">
        <v>20739</v>
      </c>
      <c r="C1410" s="123" t="s">
        <v>18851</v>
      </c>
      <c r="D1410" s="126" t="s">
        <v>4549</v>
      </c>
    </row>
    <row r="1411" spans="1:4" x14ac:dyDescent="0.2">
      <c r="A1411" s="123">
        <v>39342</v>
      </c>
      <c r="B1411" s="123" t="s">
        <v>20740</v>
      </c>
      <c r="C1411" s="123" t="s">
        <v>18851</v>
      </c>
      <c r="D1411" s="126" t="s">
        <v>6272</v>
      </c>
    </row>
    <row r="1412" spans="1:4" x14ac:dyDescent="0.2">
      <c r="A1412" s="123">
        <v>39343</v>
      </c>
      <c r="B1412" s="123" t="s">
        <v>20741</v>
      </c>
      <c r="C1412" s="123" t="s">
        <v>18851</v>
      </c>
      <c r="D1412" s="126" t="s">
        <v>4120</v>
      </c>
    </row>
    <row r="1413" spans="1:4" x14ac:dyDescent="0.2">
      <c r="A1413" s="123">
        <v>39345</v>
      </c>
      <c r="B1413" s="123" t="s">
        <v>20742</v>
      </c>
      <c r="C1413" s="123" t="s">
        <v>18851</v>
      </c>
      <c r="D1413" s="126" t="s">
        <v>8778</v>
      </c>
    </row>
    <row r="1414" spans="1:4" x14ac:dyDescent="0.2">
      <c r="A1414" s="123">
        <v>39344</v>
      </c>
      <c r="B1414" s="123" t="s">
        <v>20743</v>
      </c>
      <c r="C1414" s="123" t="s">
        <v>18851</v>
      </c>
      <c r="D1414" s="126" t="s">
        <v>1290</v>
      </c>
    </row>
    <row r="1415" spans="1:4" x14ac:dyDescent="0.2">
      <c r="A1415" s="123">
        <v>12623</v>
      </c>
      <c r="B1415" s="123" t="s">
        <v>20744</v>
      </c>
      <c r="C1415" s="123" t="s">
        <v>18885</v>
      </c>
      <c r="D1415" s="126" t="s">
        <v>1772</v>
      </c>
    </row>
    <row r="1416" spans="1:4" x14ac:dyDescent="0.2">
      <c r="A1416" s="123">
        <v>34498</v>
      </c>
      <c r="B1416" s="123" t="s">
        <v>20745</v>
      </c>
      <c r="C1416" s="123" t="s">
        <v>18851</v>
      </c>
      <c r="D1416" s="126" t="s">
        <v>20746</v>
      </c>
    </row>
    <row r="1417" spans="1:4" x14ac:dyDescent="0.2">
      <c r="A1417" s="123">
        <v>13244</v>
      </c>
      <c r="B1417" s="123" t="s">
        <v>20747</v>
      </c>
      <c r="C1417" s="123" t="s">
        <v>18851</v>
      </c>
      <c r="D1417" s="126" t="s">
        <v>7443</v>
      </c>
    </row>
    <row r="1418" spans="1:4" x14ac:dyDescent="0.2">
      <c r="A1418" s="123">
        <v>38998</v>
      </c>
      <c r="B1418" s="123" t="s">
        <v>20748</v>
      </c>
      <c r="C1418" s="123" t="s">
        <v>18851</v>
      </c>
      <c r="D1418" s="126" t="s">
        <v>3571</v>
      </c>
    </row>
    <row r="1419" spans="1:4" x14ac:dyDescent="0.2">
      <c r="A1419" s="123">
        <v>38999</v>
      </c>
      <c r="B1419" s="123" t="s">
        <v>20749</v>
      </c>
      <c r="C1419" s="123" t="s">
        <v>18851</v>
      </c>
      <c r="D1419" s="126" t="s">
        <v>13433</v>
      </c>
    </row>
    <row r="1420" spans="1:4" x14ac:dyDescent="0.2">
      <c r="A1420" s="123">
        <v>38996</v>
      </c>
      <c r="B1420" s="123" t="s">
        <v>20750</v>
      </c>
      <c r="C1420" s="123" t="s">
        <v>18851</v>
      </c>
      <c r="D1420" s="126" t="s">
        <v>13332</v>
      </c>
    </row>
    <row r="1421" spans="1:4" x14ac:dyDescent="0.2">
      <c r="A1421" s="123">
        <v>38997</v>
      </c>
      <c r="B1421" s="123" t="s">
        <v>20751</v>
      </c>
      <c r="C1421" s="123" t="s">
        <v>18851</v>
      </c>
      <c r="D1421" s="126" t="s">
        <v>4597</v>
      </c>
    </row>
    <row r="1422" spans="1:4" x14ac:dyDescent="0.2">
      <c r="A1422" s="123">
        <v>39862</v>
      </c>
      <c r="B1422" s="123" t="s">
        <v>20752</v>
      </c>
      <c r="C1422" s="123" t="s">
        <v>18851</v>
      </c>
      <c r="D1422" s="126" t="s">
        <v>6374</v>
      </c>
    </row>
    <row r="1423" spans="1:4" x14ac:dyDescent="0.2">
      <c r="A1423" s="123">
        <v>39863</v>
      </c>
      <c r="B1423" s="123" t="s">
        <v>20753</v>
      </c>
      <c r="C1423" s="123" t="s">
        <v>18851</v>
      </c>
      <c r="D1423" s="126" t="s">
        <v>8514</v>
      </c>
    </row>
    <row r="1424" spans="1:4" x14ac:dyDescent="0.2">
      <c r="A1424" s="123">
        <v>39864</v>
      </c>
      <c r="B1424" s="123" t="s">
        <v>20754</v>
      </c>
      <c r="C1424" s="123" t="s">
        <v>18851</v>
      </c>
      <c r="D1424" s="126" t="s">
        <v>3022</v>
      </c>
    </row>
    <row r="1425" spans="1:4" x14ac:dyDescent="0.2">
      <c r="A1425" s="123">
        <v>39865</v>
      </c>
      <c r="B1425" s="123" t="s">
        <v>20755</v>
      </c>
      <c r="C1425" s="123" t="s">
        <v>18851</v>
      </c>
      <c r="D1425" s="126" t="s">
        <v>20756</v>
      </c>
    </row>
    <row r="1426" spans="1:4" x14ac:dyDescent="0.2">
      <c r="A1426" s="123">
        <v>2517</v>
      </c>
      <c r="B1426" s="123" t="s">
        <v>20757</v>
      </c>
      <c r="C1426" s="123" t="s">
        <v>18851</v>
      </c>
      <c r="D1426" s="126" t="s">
        <v>20758</v>
      </c>
    </row>
    <row r="1427" spans="1:4" x14ac:dyDescent="0.2">
      <c r="A1427" s="123">
        <v>2522</v>
      </c>
      <c r="B1427" s="123" t="s">
        <v>20759</v>
      </c>
      <c r="C1427" s="123" t="s">
        <v>18851</v>
      </c>
      <c r="D1427" s="126" t="s">
        <v>1464</v>
      </c>
    </row>
    <row r="1428" spans="1:4" x14ac:dyDescent="0.2">
      <c r="A1428" s="123">
        <v>2548</v>
      </c>
      <c r="B1428" s="123" t="s">
        <v>20760</v>
      </c>
      <c r="C1428" s="123" t="s">
        <v>18851</v>
      </c>
      <c r="D1428" s="126" t="s">
        <v>3434</v>
      </c>
    </row>
    <row r="1429" spans="1:4" x14ac:dyDescent="0.2">
      <c r="A1429" s="123">
        <v>2516</v>
      </c>
      <c r="B1429" s="123" t="s">
        <v>20761</v>
      </c>
      <c r="C1429" s="123" t="s">
        <v>18851</v>
      </c>
      <c r="D1429" s="126" t="s">
        <v>5683</v>
      </c>
    </row>
    <row r="1430" spans="1:4" x14ac:dyDescent="0.2">
      <c r="A1430" s="123">
        <v>2518</v>
      </c>
      <c r="B1430" s="123" t="s">
        <v>20762</v>
      </c>
      <c r="C1430" s="123" t="s">
        <v>18851</v>
      </c>
      <c r="D1430" s="126" t="s">
        <v>20763</v>
      </c>
    </row>
    <row r="1431" spans="1:4" x14ac:dyDescent="0.2">
      <c r="A1431" s="123">
        <v>2521</v>
      </c>
      <c r="B1431" s="123" t="s">
        <v>20764</v>
      </c>
      <c r="C1431" s="123" t="s">
        <v>18851</v>
      </c>
      <c r="D1431" s="126" t="s">
        <v>20765</v>
      </c>
    </row>
    <row r="1432" spans="1:4" x14ac:dyDescent="0.2">
      <c r="A1432" s="123">
        <v>2515</v>
      </c>
      <c r="B1432" s="123" t="s">
        <v>20766</v>
      </c>
      <c r="C1432" s="123" t="s">
        <v>18851</v>
      </c>
      <c r="D1432" s="126" t="s">
        <v>4116</v>
      </c>
    </row>
    <row r="1433" spans="1:4" x14ac:dyDescent="0.2">
      <c r="A1433" s="123">
        <v>2519</v>
      </c>
      <c r="B1433" s="123" t="s">
        <v>20767</v>
      </c>
      <c r="C1433" s="123" t="s">
        <v>18851</v>
      </c>
      <c r="D1433" s="126" t="s">
        <v>14127</v>
      </c>
    </row>
    <row r="1434" spans="1:4" x14ac:dyDescent="0.2">
      <c r="A1434" s="123">
        <v>2520</v>
      </c>
      <c r="B1434" s="123" t="s">
        <v>20768</v>
      </c>
      <c r="C1434" s="123" t="s">
        <v>18851</v>
      </c>
      <c r="D1434" s="126" t="s">
        <v>20769</v>
      </c>
    </row>
    <row r="1435" spans="1:4" x14ac:dyDescent="0.2">
      <c r="A1435" s="123">
        <v>1602</v>
      </c>
      <c r="B1435" s="123" t="s">
        <v>20770</v>
      </c>
      <c r="C1435" s="123" t="s">
        <v>18851</v>
      </c>
      <c r="D1435" s="126" t="s">
        <v>17225</v>
      </c>
    </row>
    <row r="1436" spans="1:4" x14ac:dyDescent="0.2">
      <c r="A1436" s="123">
        <v>1601</v>
      </c>
      <c r="B1436" s="123" t="s">
        <v>20771</v>
      </c>
      <c r="C1436" s="123" t="s">
        <v>18851</v>
      </c>
      <c r="D1436" s="126" t="s">
        <v>9263</v>
      </c>
    </row>
    <row r="1437" spans="1:4" x14ac:dyDescent="0.2">
      <c r="A1437" s="123">
        <v>1598</v>
      </c>
      <c r="B1437" s="123" t="s">
        <v>20772</v>
      </c>
      <c r="C1437" s="123" t="s">
        <v>18851</v>
      </c>
      <c r="D1437" s="126" t="s">
        <v>6399</v>
      </c>
    </row>
    <row r="1438" spans="1:4" x14ac:dyDescent="0.2">
      <c r="A1438" s="123">
        <v>1600</v>
      </c>
      <c r="B1438" s="123" t="s">
        <v>20773</v>
      </c>
      <c r="C1438" s="123" t="s">
        <v>18851</v>
      </c>
      <c r="D1438" s="126" t="s">
        <v>4525</v>
      </c>
    </row>
    <row r="1439" spans="1:4" x14ac:dyDescent="0.2">
      <c r="A1439" s="123">
        <v>1603</v>
      </c>
      <c r="B1439" s="123" t="s">
        <v>20774</v>
      </c>
      <c r="C1439" s="123" t="s">
        <v>18851</v>
      </c>
      <c r="D1439" s="126" t="s">
        <v>7248</v>
      </c>
    </row>
    <row r="1440" spans="1:4" x14ac:dyDescent="0.2">
      <c r="A1440" s="123">
        <v>1599</v>
      </c>
      <c r="B1440" s="123" t="s">
        <v>20775</v>
      </c>
      <c r="C1440" s="123" t="s">
        <v>18851</v>
      </c>
      <c r="D1440" s="126" t="s">
        <v>9086</v>
      </c>
    </row>
    <row r="1441" spans="1:4" x14ac:dyDescent="0.2">
      <c r="A1441" s="123">
        <v>1597</v>
      </c>
      <c r="B1441" s="123" t="s">
        <v>20776</v>
      </c>
      <c r="C1441" s="123" t="s">
        <v>18851</v>
      </c>
      <c r="D1441" s="126" t="s">
        <v>8404</v>
      </c>
    </row>
    <row r="1442" spans="1:4" x14ac:dyDescent="0.2">
      <c r="A1442" s="123">
        <v>39600</v>
      </c>
      <c r="B1442" s="123" t="s">
        <v>20777</v>
      </c>
      <c r="C1442" s="123" t="s">
        <v>18851</v>
      </c>
      <c r="D1442" s="126" t="s">
        <v>1277</v>
      </c>
    </row>
    <row r="1443" spans="1:4" x14ac:dyDescent="0.2">
      <c r="A1443" s="123">
        <v>39601</v>
      </c>
      <c r="B1443" s="123" t="s">
        <v>20778</v>
      </c>
      <c r="C1443" s="123" t="s">
        <v>18851</v>
      </c>
      <c r="D1443" s="126" t="s">
        <v>913</v>
      </c>
    </row>
    <row r="1444" spans="1:4" x14ac:dyDescent="0.2">
      <c r="A1444" s="123">
        <v>39602</v>
      </c>
      <c r="B1444" s="123" t="s">
        <v>20779</v>
      </c>
      <c r="C1444" s="123" t="s">
        <v>18851</v>
      </c>
      <c r="D1444" s="126" t="s">
        <v>7913</v>
      </c>
    </row>
    <row r="1445" spans="1:4" x14ac:dyDescent="0.2">
      <c r="A1445" s="123">
        <v>39603</v>
      </c>
      <c r="B1445" s="123" t="s">
        <v>20780</v>
      </c>
      <c r="C1445" s="123" t="s">
        <v>18851</v>
      </c>
      <c r="D1445" s="126" t="s">
        <v>1219</v>
      </c>
    </row>
    <row r="1446" spans="1:4" x14ac:dyDescent="0.2">
      <c r="A1446" s="123">
        <v>11821</v>
      </c>
      <c r="B1446" s="123" t="s">
        <v>20781</v>
      </c>
      <c r="C1446" s="123" t="s">
        <v>18851</v>
      </c>
      <c r="D1446" s="126" t="s">
        <v>7336</v>
      </c>
    </row>
    <row r="1447" spans="1:4" x14ac:dyDescent="0.2">
      <c r="A1447" s="123">
        <v>1562</v>
      </c>
      <c r="B1447" s="123" t="s">
        <v>20782</v>
      </c>
      <c r="C1447" s="123" t="s">
        <v>18851</v>
      </c>
      <c r="D1447" s="126" t="s">
        <v>3142</v>
      </c>
    </row>
    <row r="1448" spans="1:4" x14ac:dyDescent="0.2">
      <c r="A1448" s="123">
        <v>1563</v>
      </c>
      <c r="B1448" s="123" t="s">
        <v>20783</v>
      </c>
      <c r="C1448" s="123" t="s">
        <v>18851</v>
      </c>
      <c r="D1448" s="126" t="s">
        <v>2730</v>
      </c>
    </row>
    <row r="1449" spans="1:4" x14ac:dyDescent="0.2">
      <c r="A1449" s="123">
        <v>11856</v>
      </c>
      <c r="B1449" s="123" t="s">
        <v>20784</v>
      </c>
      <c r="C1449" s="123" t="s">
        <v>18851</v>
      </c>
      <c r="D1449" s="126" t="s">
        <v>8470</v>
      </c>
    </row>
    <row r="1450" spans="1:4" x14ac:dyDescent="0.2">
      <c r="A1450" s="123">
        <v>11857</v>
      </c>
      <c r="B1450" s="123" t="s">
        <v>20785</v>
      </c>
      <c r="C1450" s="123" t="s">
        <v>18851</v>
      </c>
      <c r="D1450" s="126" t="s">
        <v>2925</v>
      </c>
    </row>
    <row r="1451" spans="1:4" x14ac:dyDescent="0.2">
      <c r="A1451" s="123">
        <v>11858</v>
      </c>
      <c r="B1451" s="123" t="s">
        <v>20786</v>
      </c>
      <c r="C1451" s="123" t="s">
        <v>18851</v>
      </c>
      <c r="D1451" s="126" t="s">
        <v>17443</v>
      </c>
    </row>
    <row r="1452" spans="1:4" x14ac:dyDescent="0.2">
      <c r="A1452" s="123">
        <v>1539</v>
      </c>
      <c r="B1452" s="123" t="s">
        <v>20787</v>
      </c>
      <c r="C1452" s="123" t="s">
        <v>18851</v>
      </c>
      <c r="D1452" s="126" t="s">
        <v>3466</v>
      </c>
    </row>
    <row r="1453" spans="1:4" x14ac:dyDescent="0.2">
      <c r="A1453" s="123">
        <v>11859</v>
      </c>
      <c r="B1453" s="123" t="s">
        <v>20788</v>
      </c>
      <c r="C1453" s="123" t="s">
        <v>18851</v>
      </c>
      <c r="D1453" s="126" t="s">
        <v>8089</v>
      </c>
    </row>
    <row r="1454" spans="1:4" x14ac:dyDescent="0.2">
      <c r="A1454" s="123">
        <v>1550</v>
      </c>
      <c r="B1454" s="123" t="s">
        <v>20789</v>
      </c>
      <c r="C1454" s="123" t="s">
        <v>18851</v>
      </c>
      <c r="D1454" s="126" t="s">
        <v>8258</v>
      </c>
    </row>
    <row r="1455" spans="1:4" x14ac:dyDescent="0.2">
      <c r="A1455" s="123">
        <v>11854</v>
      </c>
      <c r="B1455" s="123" t="s">
        <v>20790</v>
      </c>
      <c r="C1455" s="123" t="s">
        <v>18851</v>
      </c>
      <c r="D1455" s="126" t="s">
        <v>865</v>
      </c>
    </row>
    <row r="1456" spans="1:4" x14ac:dyDescent="0.2">
      <c r="A1456" s="123">
        <v>11862</v>
      </c>
      <c r="B1456" s="123" t="s">
        <v>20791</v>
      </c>
      <c r="C1456" s="123" t="s">
        <v>18851</v>
      </c>
      <c r="D1456" s="126" t="s">
        <v>8543</v>
      </c>
    </row>
    <row r="1457" spans="1:4" x14ac:dyDescent="0.2">
      <c r="A1457" s="123">
        <v>11863</v>
      </c>
      <c r="B1457" s="123" t="s">
        <v>20792</v>
      </c>
      <c r="C1457" s="123" t="s">
        <v>18851</v>
      </c>
      <c r="D1457" s="126" t="s">
        <v>832</v>
      </c>
    </row>
    <row r="1458" spans="1:4" x14ac:dyDescent="0.2">
      <c r="A1458" s="123">
        <v>11855</v>
      </c>
      <c r="B1458" s="123" t="s">
        <v>20793</v>
      </c>
      <c r="C1458" s="123" t="s">
        <v>18851</v>
      </c>
      <c r="D1458" s="126" t="s">
        <v>8426</v>
      </c>
    </row>
    <row r="1459" spans="1:4" x14ac:dyDescent="0.2">
      <c r="A1459" s="123">
        <v>11864</v>
      </c>
      <c r="B1459" s="123" t="s">
        <v>20794</v>
      </c>
      <c r="C1459" s="123" t="s">
        <v>18851</v>
      </c>
      <c r="D1459" s="126" t="s">
        <v>4970</v>
      </c>
    </row>
    <row r="1460" spans="1:4" x14ac:dyDescent="0.2">
      <c r="A1460" s="123">
        <v>2527</v>
      </c>
      <c r="B1460" s="123" t="s">
        <v>20795</v>
      </c>
      <c r="C1460" s="123" t="s">
        <v>18851</v>
      </c>
      <c r="D1460" s="126" t="s">
        <v>3130</v>
      </c>
    </row>
    <row r="1461" spans="1:4" x14ac:dyDescent="0.2">
      <c r="A1461" s="123">
        <v>2526</v>
      </c>
      <c r="B1461" s="123" t="s">
        <v>20796</v>
      </c>
      <c r="C1461" s="123" t="s">
        <v>18851</v>
      </c>
      <c r="D1461" s="126" t="s">
        <v>8613</v>
      </c>
    </row>
    <row r="1462" spans="1:4" x14ac:dyDescent="0.2">
      <c r="A1462" s="123">
        <v>2487</v>
      </c>
      <c r="B1462" s="123" t="s">
        <v>20797</v>
      </c>
      <c r="C1462" s="123" t="s">
        <v>18851</v>
      </c>
      <c r="D1462" s="126" t="s">
        <v>8371</v>
      </c>
    </row>
    <row r="1463" spans="1:4" x14ac:dyDescent="0.2">
      <c r="A1463" s="123">
        <v>2483</v>
      </c>
      <c r="B1463" s="123" t="s">
        <v>20798</v>
      </c>
      <c r="C1463" s="123" t="s">
        <v>18851</v>
      </c>
      <c r="D1463" s="126" t="s">
        <v>8473</v>
      </c>
    </row>
    <row r="1464" spans="1:4" x14ac:dyDescent="0.2">
      <c r="A1464" s="123">
        <v>2528</v>
      </c>
      <c r="B1464" s="123" t="s">
        <v>20799</v>
      </c>
      <c r="C1464" s="123" t="s">
        <v>18851</v>
      </c>
      <c r="D1464" s="126" t="s">
        <v>5375</v>
      </c>
    </row>
    <row r="1465" spans="1:4" x14ac:dyDescent="0.2">
      <c r="A1465" s="123">
        <v>2489</v>
      </c>
      <c r="B1465" s="123" t="s">
        <v>20800</v>
      </c>
      <c r="C1465" s="123" t="s">
        <v>18851</v>
      </c>
      <c r="D1465" s="126" t="s">
        <v>3293</v>
      </c>
    </row>
    <row r="1466" spans="1:4" x14ac:dyDescent="0.2">
      <c r="A1466" s="123">
        <v>2488</v>
      </c>
      <c r="B1466" s="123" t="s">
        <v>20801</v>
      </c>
      <c r="C1466" s="123" t="s">
        <v>18851</v>
      </c>
      <c r="D1466" s="126" t="s">
        <v>6883</v>
      </c>
    </row>
    <row r="1467" spans="1:4" x14ac:dyDescent="0.2">
      <c r="A1467" s="123">
        <v>2484</v>
      </c>
      <c r="B1467" s="123" t="s">
        <v>20802</v>
      </c>
      <c r="C1467" s="123" t="s">
        <v>18851</v>
      </c>
      <c r="D1467" s="126" t="s">
        <v>20803</v>
      </c>
    </row>
    <row r="1468" spans="1:4" x14ac:dyDescent="0.2">
      <c r="A1468" s="123">
        <v>2485</v>
      </c>
      <c r="B1468" s="123" t="s">
        <v>20804</v>
      </c>
      <c r="C1468" s="123" t="s">
        <v>18851</v>
      </c>
      <c r="D1468" s="126" t="s">
        <v>13857</v>
      </c>
    </row>
    <row r="1469" spans="1:4" x14ac:dyDescent="0.2">
      <c r="A1469" s="123">
        <v>38005</v>
      </c>
      <c r="B1469" s="123" t="s">
        <v>20805</v>
      </c>
      <c r="C1469" s="123" t="s">
        <v>18851</v>
      </c>
      <c r="D1469" s="126" t="s">
        <v>8385</v>
      </c>
    </row>
    <row r="1470" spans="1:4" x14ac:dyDescent="0.2">
      <c r="A1470" s="123">
        <v>38006</v>
      </c>
      <c r="B1470" s="123" t="s">
        <v>20806</v>
      </c>
      <c r="C1470" s="123" t="s">
        <v>18851</v>
      </c>
      <c r="D1470" s="126" t="s">
        <v>8288</v>
      </c>
    </row>
    <row r="1471" spans="1:4" x14ac:dyDescent="0.2">
      <c r="A1471" s="123">
        <v>38428</v>
      </c>
      <c r="B1471" s="123" t="s">
        <v>20807</v>
      </c>
      <c r="C1471" s="123" t="s">
        <v>18851</v>
      </c>
      <c r="D1471" s="126" t="s">
        <v>13508</v>
      </c>
    </row>
    <row r="1472" spans="1:4" x14ac:dyDescent="0.2">
      <c r="A1472" s="123">
        <v>38007</v>
      </c>
      <c r="B1472" s="123" t="s">
        <v>20808</v>
      </c>
      <c r="C1472" s="123" t="s">
        <v>18851</v>
      </c>
      <c r="D1472" s="126" t="s">
        <v>8501</v>
      </c>
    </row>
    <row r="1473" spans="1:4" x14ac:dyDescent="0.2">
      <c r="A1473" s="123">
        <v>38008</v>
      </c>
      <c r="B1473" s="123" t="s">
        <v>20809</v>
      </c>
      <c r="C1473" s="123" t="s">
        <v>18851</v>
      </c>
      <c r="D1473" s="126" t="s">
        <v>20810</v>
      </c>
    </row>
    <row r="1474" spans="1:4" x14ac:dyDescent="0.2">
      <c r="A1474" s="123">
        <v>38009</v>
      </c>
      <c r="B1474" s="123" t="s">
        <v>20811</v>
      </c>
      <c r="C1474" s="123" t="s">
        <v>18851</v>
      </c>
      <c r="D1474" s="126" t="s">
        <v>20812</v>
      </c>
    </row>
    <row r="1475" spans="1:4" x14ac:dyDescent="0.2">
      <c r="A1475" s="123">
        <v>39279</v>
      </c>
      <c r="B1475" s="123" t="s">
        <v>20813</v>
      </c>
      <c r="C1475" s="123" t="s">
        <v>18851</v>
      </c>
      <c r="D1475" s="126" t="s">
        <v>560</v>
      </c>
    </row>
    <row r="1476" spans="1:4" x14ac:dyDescent="0.2">
      <c r="A1476" s="123">
        <v>38845</v>
      </c>
      <c r="B1476" s="123" t="s">
        <v>20814</v>
      </c>
      <c r="C1476" s="123" t="s">
        <v>18851</v>
      </c>
      <c r="D1476" s="126" t="s">
        <v>8640</v>
      </c>
    </row>
    <row r="1477" spans="1:4" x14ac:dyDescent="0.2">
      <c r="A1477" s="123">
        <v>39280</v>
      </c>
      <c r="B1477" s="123" t="s">
        <v>20815</v>
      </c>
      <c r="C1477" s="123" t="s">
        <v>18851</v>
      </c>
      <c r="D1477" s="126" t="s">
        <v>18364</v>
      </c>
    </row>
    <row r="1478" spans="1:4" x14ac:dyDescent="0.2">
      <c r="A1478" s="123">
        <v>39281</v>
      </c>
      <c r="B1478" s="123" t="s">
        <v>20816</v>
      </c>
      <c r="C1478" s="123" t="s">
        <v>18851</v>
      </c>
      <c r="D1478" s="126" t="s">
        <v>5720</v>
      </c>
    </row>
    <row r="1479" spans="1:4" x14ac:dyDescent="0.2">
      <c r="A1479" s="123">
        <v>38849</v>
      </c>
      <c r="B1479" s="123" t="s">
        <v>20817</v>
      </c>
      <c r="C1479" s="123" t="s">
        <v>18851</v>
      </c>
      <c r="D1479" s="126" t="s">
        <v>3438</v>
      </c>
    </row>
    <row r="1480" spans="1:4" x14ac:dyDescent="0.2">
      <c r="A1480" s="123">
        <v>39282</v>
      </c>
      <c r="B1480" s="123" t="s">
        <v>20818</v>
      </c>
      <c r="C1480" s="123" t="s">
        <v>18851</v>
      </c>
      <c r="D1480" s="126" t="s">
        <v>2028</v>
      </c>
    </row>
    <row r="1481" spans="1:4" x14ac:dyDescent="0.2">
      <c r="A1481" s="123">
        <v>38852</v>
      </c>
      <c r="B1481" s="123" t="s">
        <v>20819</v>
      </c>
      <c r="C1481" s="123" t="s">
        <v>18851</v>
      </c>
      <c r="D1481" s="126" t="s">
        <v>13151</v>
      </c>
    </row>
    <row r="1482" spans="1:4" x14ac:dyDescent="0.2">
      <c r="A1482" s="123">
        <v>38844</v>
      </c>
      <c r="B1482" s="123" t="s">
        <v>20820</v>
      </c>
      <c r="C1482" s="123" t="s">
        <v>18851</v>
      </c>
      <c r="D1482" s="126" t="s">
        <v>6370</v>
      </c>
    </row>
    <row r="1483" spans="1:4" x14ac:dyDescent="0.2">
      <c r="A1483" s="123">
        <v>38846</v>
      </c>
      <c r="B1483" s="123" t="s">
        <v>20821</v>
      </c>
      <c r="C1483" s="123" t="s">
        <v>18851</v>
      </c>
      <c r="D1483" s="126" t="s">
        <v>6525</v>
      </c>
    </row>
    <row r="1484" spans="1:4" x14ac:dyDescent="0.2">
      <c r="A1484" s="123">
        <v>38847</v>
      </c>
      <c r="B1484" s="123" t="s">
        <v>20822</v>
      </c>
      <c r="C1484" s="123" t="s">
        <v>18851</v>
      </c>
      <c r="D1484" s="126" t="s">
        <v>8535</v>
      </c>
    </row>
    <row r="1485" spans="1:4" x14ac:dyDescent="0.2">
      <c r="A1485" s="123">
        <v>38850</v>
      </c>
      <c r="B1485" s="123" t="s">
        <v>20823</v>
      </c>
      <c r="C1485" s="123" t="s">
        <v>18851</v>
      </c>
      <c r="D1485" s="126" t="s">
        <v>7743</v>
      </c>
    </row>
    <row r="1486" spans="1:4" x14ac:dyDescent="0.2">
      <c r="A1486" s="123">
        <v>38848</v>
      </c>
      <c r="B1486" s="123" t="s">
        <v>20824</v>
      </c>
      <c r="C1486" s="123" t="s">
        <v>18851</v>
      </c>
      <c r="D1486" s="126" t="s">
        <v>19951</v>
      </c>
    </row>
    <row r="1487" spans="1:4" x14ac:dyDescent="0.2">
      <c r="A1487" s="123">
        <v>38851</v>
      </c>
      <c r="B1487" s="123" t="s">
        <v>20825</v>
      </c>
      <c r="C1487" s="123" t="s">
        <v>18851</v>
      </c>
      <c r="D1487" s="126" t="s">
        <v>9359</v>
      </c>
    </row>
    <row r="1488" spans="1:4" x14ac:dyDescent="0.2">
      <c r="A1488" s="123">
        <v>38860</v>
      </c>
      <c r="B1488" s="123" t="s">
        <v>20826</v>
      </c>
      <c r="C1488" s="123" t="s">
        <v>18851</v>
      </c>
      <c r="D1488" s="126" t="s">
        <v>2967</v>
      </c>
    </row>
    <row r="1489" spans="1:4" x14ac:dyDescent="0.2">
      <c r="A1489" s="123">
        <v>38861</v>
      </c>
      <c r="B1489" s="123" t="s">
        <v>20827</v>
      </c>
      <c r="C1489" s="123" t="s">
        <v>18851</v>
      </c>
      <c r="D1489" s="126" t="s">
        <v>312</v>
      </c>
    </row>
    <row r="1490" spans="1:4" x14ac:dyDescent="0.2">
      <c r="A1490" s="123">
        <v>38862</v>
      </c>
      <c r="B1490" s="123" t="s">
        <v>20828</v>
      </c>
      <c r="C1490" s="123" t="s">
        <v>18851</v>
      </c>
      <c r="D1490" s="126" t="s">
        <v>8268</v>
      </c>
    </row>
    <row r="1491" spans="1:4" x14ac:dyDescent="0.2">
      <c r="A1491" s="123">
        <v>38863</v>
      </c>
      <c r="B1491" s="123" t="s">
        <v>20829</v>
      </c>
      <c r="C1491" s="123" t="s">
        <v>18851</v>
      </c>
      <c r="D1491" s="126" t="s">
        <v>8469</v>
      </c>
    </row>
    <row r="1492" spans="1:4" x14ac:dyDescent="0.2">
      <c r="A1492" s="123">
        <v>38865</v>
      </c>
      <c r="B1492" s="123" t="s">
        <v>20830</v>
      </c>
      <c r="C1492" s="123" t="s">
        <v>18851</v>
      </c>
      <c r="D1492" s="126" t="s">
        <v>8825</v>
      </c>
    </row>
    <row r="1493" spans="1:4" x14ac:dyDescent="0.2">
      <c r="A1493" s="123">
        <v>38864</v>
      </c>
      <c r="B1493" s="123" t="s">
        <v>20831</v>
      </c>
      <c r="C1493" s="123" t="s">
        <v>18851</v>
      </c>
      <c r="D1493" s="126" t="s">
        <v>7035</v>
      </c>
    </row>
    <row r="1494" spans="1:4" x14ac:dyDescent="0.2">
      <c r="A1494" s="123">
        <v>38866</v>
      </c>
      <c r="B1494" s="123" t="s">
        <v>20832</v>
      </c>
      <c r="C1494" s="123" t="s">
        <v>18851</v>
      </c>
      <c r="D1494" s="126" t="s">
        <v>3120</v>
      </c>
    </row>
    <row r="1495" spans="1:4" x14ac:dyDescent="0.2">
      <c r="A1495" s="123">
        <v>38868</v>
      </c>
      <c r="B1495" s="123" t="s">
        <v>20833</v>
      </c>
      <c r="C1495" s="123" t="s">
        <v>18851</v>
      </c>
      <c r="D1495" s="126" t="s">
        <v>4580</v>
      </c>
    </row>
    <row r="1496" spans="1:4" x14ac:dyDescent="0.2">
      <c r="A1496" s="123">
        <v>38853</v>
      </c>
      <c r="B1496" s="123" t="s">
        <v>20834</v>
      </c>
      <c r="C1496" s="123" t="s">
        <v>18851</v>
      </c>
      <c r="D1496" s="126" t="s">
        <v>7754</v>
      </c>
    </row>
    <row r="1497" spans="1:4" x14ac:dyDescent="0.2">
      <c r="A1497" s="123">
        <v>38854</v>
      </c>
      <c r="B1497" s="123" t="s">
        <v>20835</v>
      </c>
      <c r="C1497" s="123" t="s">
        <v>18851</v>
      </c>
      <c r="D1497" s="126" t="s">
        <v>1277</v>
      </c>
    </row>
    <row r="1498" spans="1:4" x14ac:dyDescent="0.2">
      <c r="A1498" s="123">
        <v>38855</v>
      </c>
      <c r="B1498" s="123" t="s">
        <v>20836</v>
      </c>
      <c r="C1498" s="123" t="s">
        <v>18851</v>
      </c>
      <c r="D1498" s="126" t="s">
        <v>302</v>
      </c>
    </row>
    <row r="1499" spans="1:4" x14ac:dyDescent="0.2">
      <c r="A1499" s="123">
        <v>38856</v>
      </c>
      <c r="B1499" s="123" t="s">
        <v>20837</v>
      </c>
      <c r="C1499" s="123" t="s">
        <v>18851</v>
      </c>
      <c r="D1499" s="126" t="s">
        <v>4678</v>
      </c>
    </row>
    <row r="1500" spans="1:4" x14ac:dyDescent="0.2">
      <c r="A1500" s="123">
        <v>38857</v>
      </c>
      <c r="B1500" s="123" t="s">
        <v>20838</v>
      </c>
      <c r="C1500" s="123" t="s">
        <v>18851</v>
      </c>
      <c r="D1500" s="126" t="s">
        <v>4370</v>
      </c>
    </row>
    <row r="1501" spans="1:4" x14ac:dyDescent="0.2">
      <c r="A1501" s="123">
        <v>38858</v>
      </c>
      <c r="B1501" s="123" t="s">
        <v>20839</v>
      </c>
      <c r="C1501" s="123" t="s">
        <v>18851</v>
      </c>
      <c r="D1501" s="126" t="s">
        <v>7374</v>
      </c>
    </row>
    <row r="1502" spans="1:4" x14ac:dyDescent="0.2">
      <c r="A1502" s="123">
        <v>38859</v>
      </c>
      <c r="B1502" s="123" t="s">
        <v>20840</v>
      </c>
      <c r="C1502" s="123" t="s">
        <v>18851</v>
      </c>
      <c r="D1502" s="126" t="s">
        <v>2719</v>
      </c>
    </row>
    <row r="1503" spans="1:4" x14ac:dyDescent="0.2">
      <c r="A1503" s="123">
        <v>1607</v>
      </c>
      <c r="B1503" s="123" t="s">
        <v>20841</v>
      </c>
      <c r="C1503" s="123" t="s">
        <v>20842</v>
      </c>
      <c r="D1503" s="126" t="s">
        <v>955</v>
      </c>
    </row>
    <row r="1504" spans="1:4" x14ac:dyDescent="0.2">
      <c r="A1504" s="123">
        <v>11467</v>
      </c>
      <c r="B1504" s="123" t="s">
        <v>20843</v>
      </c>
      <c r="C1504" s="123" t="s">
        <v>18851</v>
      </c>
      <c r="D1504" s="126" t="s">
        <v>8289</v>
      </c>
    </row>
    <row r="1505" spans="1:4" x14ac:dyDescent="0.2">
      <c r="A1505" s="123">
        <v>38169</v>
      </c>
      <c r="B1505" s="123" t="s">
        <v>20844</v>
      </c>
      <c r="C1505" s="123" t="s">
        <v>20842</v>
      </c>
      <c r="D1505" s="126" t="s">
        <v>20845</v>
      </c>
    </row>
    <row r="1506" spans="1:4" x14ac:dyDescent="0.2">
      <c r="A1506" s="123">
        <v>6142</v>
      </c>
      <c r="B1506" s="123" t="s">
        <v>20846</v>
      </c>
      <c r="C1506" s="123" t="s">
        <v>18851</v>
      </c>
      <c r="D1506" s="126" t="s">
        <v>1997</v>
      </c>
    </row>
    <row r="1507" spans="1:4" x14ac:dyDescent="0.2">
      <c r="A1507" s="123">
        <v>11686</v>
      </c>
      <c r="B1507" s="123" t="s">
        <v>20847</v>
      </c>
      <c r="C1507" s="123" t="s">
        <v>18851</v>
      </c>
      <c r="D1507" s="126" t="s">
        <v>3742</v>
      </c>
    </row>
    <row r="1508" spans="1:4" x14ac:dyDescent="0.2">
      <c r="A1508" s="123">
        <v>37598</v>
      </c>
      <c r="B1508" s="123" t="s">
        <v>20848</v>
      </c>
      <c r="C1508" s="123" t="s">
        <v>18851</v>
      </c>
      <c r="D1508" s="126" t="s">
        <v>7091</v>
      </c>
    </row>
    <row r="1509" spans="1:4" x14ac:dyDescent="0.2">
      <c r="A1509" s="123">
        <v>25398</v>
      </c>
      <c r="B1509" s="123" t="s">
        <v>20849</v>
      </c>
      <c r="C1509" s="123" t="s">
        <v>18851</v>
      </c>
      <c r="D1509" s="126" t="s">
        <v>20850</v>
      </c>
    </row>
    <row r="1510" spans="1:4" x14ac:dyDescent="0.2">
      <c r="A1510" s="123">
        <v>25399</v>
      </c>
      <c r="B1510" s="123" t="s">
        <v>20851</v>
      </c>
      <c r="C1510" s="123" t="s">
        <v>18851</v>
      </c>
      <c r="D1510" s="126" t="s">
        <v>20852</v>
      </c>
    </row>
    <row r="1511" spans="1:4" x14ac:dyDescent="0.2">
      <c r="A1511" s="123">
        <v>10667</v>
      </c>
      <c r="B1511" s="123" t="s">
        <v>20853</v>
      </c>
      <c r="C1511" s="123" t="s">
        <v>18851</v>
      </c>
      <c r="D1511" s="126" t="s">
        <v>8564</v>
      </c>
    </row>
    <row r="1512" spans="1:4" x14ac:dyDescent="0.2">
      <c r="A1512" s="123">
        <v>1613</v>
      </c>
      <c r="B1512" s="123" t="s">
        <v>20854</v>
      </c>
      <c r="C1512" s="123" t="s">
        <v>18851</v>
      </c>
      <c r="D1512" s="126" t="s">
        <v>20855</v>
      </c>
    </row>
    <row r="1513" spans="1:4" x14ac:dyDescent="0.2">
      <c r="A1513" s="123">
        <v>1626</v>
      </c>
      <c r="B1513" s="123" t="s">
        <v>20856</v>
      </c>
      <c r="C1513" s="123" t="s">
        <v>18851</v>
      </c>
      <c r="D1513" s="126" t="s">
        <v>20857</v>
      </c>
    </row>
    <row r="1514" spans="1:4" x14ac:dyDescent="0.2">
      <c r="A1514" s="123">
        <v>1625</v>
      </c>
      <c r="B1514" s="123" t="s">
        <v>20858</v>
      </c>
      <c r="C1514" s="123" t="s">
        <v>18851</v>
      </c>
      <c r="D1514" s="126" t="s">
        <v>20859</v>
      </c>
    </row>
    <row r="1515" spans="1:4" x14ac:dyDescent="0.2">
      <c r="A1515" s="123">
        <v>1622</v>
      </c>
      <c r="B1515" s="123" t="s">
        <v>20860</v>
      </c>
      <c r="C1515" s="123" t="s">
        <v>18851</v>
      </c>
      <c r="D1515" s="126" t="s">
        <v>20861</v>
      </c>
    </row>
    <row r="1516" spans="1:4" x14ac:dyDescent="0.2">
      <c r="A1516" s="123">
        <v>1620</v>
      </c>
      <c r="B1516" s="123" t="s">
        <v>20862</v>
      </c>
      <c r="C1516" s="123" t="s">
        <v>18851</v>
      </c>
      <c r="D1516" s="126" t="s">
        <v>20863</v>
      </c>
    </row>
    <row r="1517" spans="1:4" x14ac:dyDescent="0.2">
      <c r="A1517" s="123">
        <v>1629</v>
      </c>
      <c r="B1517" s="123" t="s">
        <v>20864</v>
      </c>
      <c r="C1517" s="123" t="s">
        <v>18851</v>
      </c>
      <c r="D1517" s="126" t="s">
        <v>20865</v>
      </c>
    </row>
    <row r="1518" spans="1:4" x14ac:dyDescent="0.2">
      <c r="A1518" s="123">
        <v>1627</v>
      </c>
      <c r="B1518" s="123" t="s">
        <v>20866</v>
      </c>
      <c r="C1518" s="123" t="s">
        <v>18851</v>
      </c>
      <c r="D1518" s="126" t="s">
        <v>11955</v>
      </c>
    </row>
    <row r="1519" spans="1:4" x14ac:dyDescent="0.2">
      <c r="A1519" s="123">
        <v>1623</v>
      </c>
      <c r="B1519" s="123" t="s">
        <v>20867</v>
      </c>
      <c r="C1519" s="123" t="s">
        <v>18851</v>
      </c>
      <c r="D1519" s="126" t="s">
        <v>9819</v>
      </c>
    </row>
    <row r="1520" spans="1:4" x14ac:dyDescent="0.2">
      <c r="A1520" s="123">
        <v>1619</v>
      </c>
      <c r="B1520" s="123" t="s">
        <v>20868</v>
      </c>
      <c r="C1520" s="123" t="s">
        <v>18851</v>
      </c>
      <c r="D1520" s="126" t="s">
        <v>20869</v>
      </c>
    </row>
    <row r="1521" spans="1:4" x14ac:dyDescent="0.2">
      <c r="A1521" s="123">
        <v>1630</v>
      </c>
      <c r="B1521" s="123" t="s">
        <v>20870</v>
      </c>
      <c r="C1521" s="123" t="s">
        <v>18851</v>
      </c>
      <c r="D1521" s="126" t="s">
        <v>20871</v>
      </c>
    </row>
    <row r="1522" spans="1:4" x14ac:dyDescent="0.2">
      <c r="A1522" s="123">
        <v>1616</v>
      </c>
      <c r="B1522" s="123" t="s">
        <v>20872</v>
      </c>
      <c r="C1522" s="123" t="s">
        <v>18851</v>
      </c>
      <c r="D1522" s="126" t="s">
        <v>20873</v>
      </c>
    </row>
    <row r="1523" spans="1:4" x14ac:dyDescent="0.2">
      <c r="A1523" s="123">
        <v>1614</v>
      </c>
      <c r="B1523" s="123" t="s">
        <v>20874</v>
      </c>
      <c r="C1523" s="123" t="s">
        <v>18851</v>
      </c>
      <c r="D1523" s="126" t="s">
        <v>20875</v>
      </c>
    </row>
    <row r="1524" spans="1:4" x14ac:dyDescent="0.2">
      <c r="A1524" s="123">
        <v>1617</v>
      </c>
      <c r="B1524" s="123" t="s">
        <v>20876</v>
      </c>
      <c r="C1524" s="123" t="s">
        <v>18851</v>
      </c>
      <c r="D1524" s="126" t="s">
        <v>20877</v>
      </c>
    </row>
    <row r="1525" spans="1:4" x14ac:dyDescent="0.2">
      <c r="A1525" s="123">
        <v>1621</v>
      </c>
      <c r="B1525" s="123" t="s">
        <v>20878</v>
      </c>
      <c r="C1525" s="123" t="s">
        <v>18851</v>
      </c>
      <c r="D1525" s="126" t="s">
        <v>20879</v>
      </c>
    </row>
    <row r="1526" spans="1:4" x14ac:dyDescent="0.2">
      <c r="A1526" s="123">
        <v>1624</v>
      </c>
      <c r="B1526" s="123" t="s">
        <v>20880</v>
      </c>
      <c r="C1526" s="123" t="s">
        <v>18851</v>
      </c>
      <c r="D1526" s="126" t="s">
        <v>20881</v>
      </c>
    </row>
    <row r="1527" spans="1:4" x14ac:dyDescent="0.2">
      <c r="A1527" s="123">
        <v>1615</v>
      </c>
      <c r="B1527" s="123" t="s">
        <v>20882</v>
      </c>
      <c r="C1527" s="123" t="s">
        <v>18851</v>
      </c>
      <c r="D1527" s="126" t="s">
        <v>20883</v>
      </c>
    </row>
    <row r="1528" spans="1:4" x14ac:dyDescent="0.2">
      <c r="A1528" s="123">
        <v>1612</v>
      </c>
      <c r="B1528" s="123" t="s">
        <v>20884</v>
      </c>
      <c r="C1528" s="123" t="s">
        <v>18851</v>
      </c>
      <c r="D1528" s="126" t="s">
        <v>20885</v>
      </c>
    </row>
    <row r="1529" spans="1:4" x14ac:dyDescent="0.2">
      <c r="A1529" s="123">
        <v>1618</v>
      </c>
      <c r="B1529" s="123" t="s">
        <v>20886</v>
      </c>
      <c r="C1529" s="123" t="s">
        <v>18851</v>
      </c>
      <c r="D1529" s="126" t="s">
        <v>20887</v>
      </c>
    </row>
    <row r="1530" spans="1:4" x14ac:dyDescent="0.2">
      <c r="A1530" s="123">
        <v>14211</v>
      </c>
      <c r="B1530" s="123" t="s">
        <v>20888</v>
      </c>
      <c r="C1530" s="123" t="s">
        <v>18851</v>
      </c>
      <c r="D1530" s="126" t="s">
        <v>9169</v>
      </c>
    </row>
    <row r="1531" spans="1:4" x14ac:dyDescent="0.2">
      <c r="A1531" s="123">
        <v>34500</v>
      </c>
      <c r="B1531" s="123" t="s">
        <v>20889</v>
      </c>
      <c r="C1531" s="123" t="s">
        <v>18871</v>
      </c>
      <c r="D1531" s="126" t="s">
        <v>8565</v>
      </c>
    </row>
    <row r="1532" spans="1:4" x14ac:dyDescent="0.2">
      <c r="A1532" s="123">
        <v>40934</v>
      </c>
      <c r="B1532" s="123" t="s">
        <v>20890</v>
      </c>
      <c r="C1532" s="123" t="s">
        <v>19101</v>
      </c>
      <c r="D1532" s="126" t="s">
        <v>8566</v>
      </c>
    </row>
    <row r="1533" spans="1:4" x14ac:dyDescent="0.2">
      <c r="A1533" s="123">
        <v>5328</v>
      </c>
      <c r="B1533" s="123" t="s">
        <v>20891</v>
      </c>
      <c r="C1533" s="123" t="s">
        <v>18851</v>
      </c>
      <c r="D1533" s="126" t="s">
        <v>9249</v>
      </c>
    </row>
    <row r="1534" spans="1:4" x14ac:dyDescent="0.2">
      <c r="A1534" s="123">
        <v>38200</v>
      </c>
      <c r="B1534" s="123" t="s">
        <v>20892</v>
      </c>
      <c r="C1534" s="123" t="s">
        <v>20893</v>
      </c>
      <c r="D1534" s="126" t="s">
        <v>20894</v>
      </c>
    </row>
    <row r="1535" spans="1:4" x14ac:dyDescent="0.2">
      <c r="A1535" s="123">
        <v>39269</v>
      </c>
      <c r="B1535" s="123" t="s">
        <v>20895</v>
      </c>
      <c r="C1535" s="123" t="s">
        <v>18885</v>
      </c>
      <c r="D1535" s="126" t="s">
        <v>1377</v>
      </c>
    </row>
    <row r="1536" spans="1:4" x14ac:dyDescent="0.2">
      <c r="A1536" s="123">
        <v>11889</v>
      </c>
      <c r="B1536" s="123" t="s">
        <v>20896</v>
      </c>
      <c r="C1536" s="123" t="s">
        <v>18885</v>
      </c>
      <c r="D1536" s="126" t="s">
        <v>1703</v>
      </c>
    </row>
    <row r="1537" spans="1:4" x14ac:dyDescent="0.2">
      <c r="A1537" s="123">
        <v>39270</v>
      </c>
      <c r="B1537" s="123" t="s">
        <v>20897</v>
      </c>
      <c r="C1537" s="123" t="s">
        <v>18885</v>
      </c>
      <c r="D1537" s="126" t="s">
        <v>1327</v>
      </c>
    </row>
    <row r="1538" spans="1:4" x14ac:dyDescent="0.2">
      <c r="A1538" s="123">
        <v>11890</v>
      </c>
      <c r="B1538" s="123" t="s">
        <v>20898</v>
      </c>
      <c r="C1538" s="123" t="s">
        <v>18885</v>
      </c>
      <c r="D1538" s="126" t="s">
        <v>6888</v>
      </c>
    </row>
    <row r="1539" spans="1:4" x14ac:dyDescent="0.2">
      <c r="A1539" s="123">
        <v>11891</v>
      </c>
      <c r="B1539" s="123" t="s">
        <v>20899</v>
      </c>
      <c r="C1539" s="123" t="s">
        <v>18885</v>
      </c>
      <c r="D1539" s="126" t="s">
        <v>4101</v>
      </c>
    </row>
    <row r="1540" spans="1:4" x14ac:dyDescent="0.2">
      <c r="A1540" s="123">
        <v>11892</v>
      </c>
      <c r="B1540" s="123" t="s">
        <v>20900</v>
      </c>
      <c r="C1540" s="123" t="s">
        <v>18885</v>
      </c>
      <c r="D1540" s="126" t="s">
        <v>594</v>
      </c>
    </row>
    <row r="1541" spans="1:4" x14ac:dyDescent="0.2">
      <c r="A1541" s="123">
        <v>37601</v>
      </c>
      <c r="B1541" s="123" t="s">
        <v>20901</v>
      </c>
      <c r="C1541" s="123" t="s">
        <v>18885</v>
      </c>
      <c r="D1541" s="126" t="s">
        <v>1234</v>
      </c>
    </row>
    <row r="1542" spans="1:4" x14ac:dyDescent="0.2">
      <c r="A1542" s="123">
        <v>1634</v>
      </c>
      <c r="B1542" s="123" t="s">
        <v>20902</v>
      </c>
      <c r="C1542" s="123" t="s">
        <v>18885</v>
      </c>
      <c r="D1542" s="126" t="s">
        <v>16473</v>
      </c>
    </row>
    <row r="1543" spans="1:4" x14ac:dyDescent="0.2">
      <c r="A1543" s="123">
        <v>5086</v>
      </c>
      <c r="B1543" s="123" t="s">
        <v>20903</v>
      </c>
      <c r="C1543" s="123" t="s">
        <v>18940</v>
      </c>
      <c r="D1543" s="126" t="s">
        <v>14687</v>
      </c>
    </row>
    <row r="1544" spans="1:4" x14ac:dyDescent="0.2">
      <c r="A1544" s="123">
        <v>11280</v>
      </c>
      <c r="B1544" s="123" t="s">
        <v>20904</v>
      </c>
      <c r="C1544" s="123" t="s">
        <v>18851</v>
      </c>
      <c r="D1544" s="126" t="s">
        <v>20905</v>
      </c>
    </row>
    <row r="1545" spans="1:4" x14ac:dyDescent="0.2">
      <c r="A1545" s="123">
        <v>40519</v>
      </c>
      <c r="B1545" s="123" t="s">
        <v>20906</v>
      </c>
      <c r="C1545" s="123" t="s">
        <v>18851</v>
      </c>
      <c r="D1545" s="126" t="s">
        <v>20907</v>
      </c>
    </row>
    <row r="1546" spans="1:4" x14ac:dyDescent="0.2">
      <c r="A1546" s="123">
        <v>39869</v>
      </c>
      <c r="B1546" s="123" t="s">
        <v>20908</v>
      </c>
      <c r="C1546" s="123" t="s">
        <v>18851</v>
      </c>
      <c r="D1546" s="126" t="s">
        <v>5109</v>
      </c>
    </row>
    <row r="1547" spans="1:4" x14ac:dyDescent="0.2">
      <c r="A1547" s="123">
        <v>39870</v>
      </c>
      <c r="B1547" s="123" t="s">
        <v>20909</v>
      </c>
      <c r="C1547" s="123" t="s">
        <v>18851</v>
      </c>
      <c r="D1547" s="126" t="s">
        <v>4338</v>
      </c>
    </row>
    <row r="1548" spans="1:4" x14ac:dyDescent="0.2">
      <c r="A1548" s="123">
        <v>39871</v>
      </c>
      <c r="B1548" s="123" t="s">
        <v>20910</v>
      </c>
      <c r="C1548" s="123" t="s">
        <v>18851</v>
      </c>
      <c r="D1548" s="126" t="s">
        <v>4332</v>
      </c>
    </row>
    <row r="1549" spans="1:4" x14ac:dyDescent="0.2">
      <c r="A1549" s="123">
        <v>12722</v>
      </c>
      <c r="B1549" s="123" t="s">
        <v>20911</v>
      </c>
      <c r="C1549" s="123" t="s">
        <v>18851</v>
      </c>
      <c r="D1549" s="126" t="s">
        <v>20912</v>
      </c>
    </row>
    <row r="1550" spans="1:4" x14ac:dyDescent="0.2">
      <c r="A1550" s="123">
        <v>12714</v>
      </c>
      <c r="B1550" s="123" t="s">
        <v>20913</v>
      </c>
      <c r="C1550" s="123" t="s">
        <v>18851</v>
      </c>
      <c r="D1550" s="126" t="s">
        <v>1638</v>
      </c>
    </row>
    <row r="1551" spans="1:4" x14ac:dyDescent="0.2">
      <c r="A1551" s="123">
        <v>12715</v>
      </c>
      <c r="B1551" s="123" t="s">
        <v>20914</v>
      </c>
      <c r="C1551" s="123" t="s">
        <v>18851</v>
      </c>
      <c r="D1551" s="126" t="s">
        <v>1309</v>
      </c>
    </row>
    <row r="1552" spans="1:4" x14ac:dyDescent="0.2">
      <c r="A1552" s="123">
        <v>12716</v>
      </c>
      <c r="B1552" s="123" t="s">
        <v>20915</v>
      </c>
      <c r="C1552" s="123" t="s">
        <v>18851</v>
      </c>
      <c r="D1552" s="126" t="s">
        <v>1177</v>
      </c>
    </row>
    <row r="1553" spans="1:4" x14ac:dyDescent="0.2">
      <c r="A1553" s="123">
        <v>12717</v>
      </c>
      <c r="B1553" s="123" t="s">
        <v>20916</v>
      </c>
      <c r="C1553" s="123" t="s">
        <v>18851</v>
      </c>
      <c r="D1553" s="126" t="s">
        <v>16315</v>
      </c>
    </row>
    <row r="1554" spans="1:4" x14ac:dyDescent="0.2">
      <c r="A1554" s="123">
        <v>12718</v>
      </c>
      <c r="B1554" s="123" t="s">
        <v>20917</v>
      </c>
      <c r="C1554" s="123" t="s">
        <v>18851</v>
      </c>
      <c r="D1554" s="126" t="s">
        <v>5933</v>
      </c>
    </row>
    <row r="1555" spans="1:4" x14ac:dyDescent="0.2">
      <c r="A1555" s="123">
        <v>12719</v>
      </c>
      <c r="B1555" s="123" t="s">
        <v>20918</v>
      </c>
      <c r="C1555" s="123" t="s">
        <v>18851</v>
      </c>
      <c r="D1555" s="126" t="s">
        <v>3727</v>
      </c>
    </row>
    <row r="1556" spans="1:4" x14ac:dyDescent="0.2">
      <c r="A1556" s="123">
        <v>12720</v>
      </c>
      <c r="B1556" s="123" t="s">
        <v>20919</v>
      </c>
      <c r="C1556" s="123" t="s">
        <v>18851</v>
      </c>
      <c r="D1556" s="126" t="s">
        <v>20920</v>
      </c>
    </row>
    <row r="1557" spans="1:4" x14ac:dyDescent="0.2">
      <c r="A1557" s="123">
        <v>12721</v>
      </c>
      <c r="B1557" s="123" t="s">
        <v>20921</v>
      </c>
      <c r="C1557" s="123" t="s">
        <v>18851</v>
      </c>
      <c r="D1557" s="126" t="s">
        <v>20922</v>
      </c>
    </row>
    <row r="1558" spans="1:4" x14ac:dyDescent="0.2">
      <c r="A1558" s="123">
        <v>3468</v>
      </c>
      <c r="B1558" s="123" t="s">
        <v>20923</v>
      </c>
      <c r="C1558" s="123" t="s">
        <v>18851</v>
      </c>
      <c r="D1558" s="126" t="s">
        <v>1752</v>
      </c>
    </row>
    <row r="1559" spans="1:4" x14ac:dyDescent="0.2">
      <c r="A1559" s="123">
        <v>3465</v>
      </c>
      <c r="B1559" s="123" t="s">
        <v>20924</v>
      </c>
      <c r="C1559" s="123" t="s">
        <v>18851</v>
      </c>
      <c r="D1559" s="126" t="s">
        <v>4336</v>
      </c>
    </row>
    <row r="1560" spans="1:4" x14ac:dyDescent="0.2">
      <c r="A1560" s="123">
        <v>12403</v>
      </c>
      <c r="B1560" s="123" t="s">
        <v>20925</v>
      </c>
      <c r="C1560" s="123" t="s">
        <v>18851</v>
      </c>
      <c r="D1560" s="126" t="s">
        <v>6216</v>
      </c>
    </row>
    <row r="1561" spans="1:4" x14ac:dyDescent="0.2">
      <c r="A1561" s="123">
        <v>3463</v>
      </c>
      <c r="B1561" s="123" t="s">
        <v>20926</v>
      </c>
      <c r="C1561" s="123" t="s">
        <v>18851</v>
      </c>
      <c r="D1561" s="126" t="s">
        <v>14776</v>
      </c>
    </row>
    <row r="1562" spans="1:4" x14ac:dyDescent="0.2">
      <c r="A1562" s="123">
        <v>3464</v>
      </c>
      <c r="B1562" s="123" t="s">
        <v>20927</v>
      </c>
      <c r="C1562" s="123" t="s">
        <v>18851</v>
      </c>
      <c r="D1562" s="126" t="s">
        <v>14776</v>
      </c>
    </row>
    <row r="1563" spans="1:4" x14ac:dyDescent="0.2">
      <c r="A1563" s="123">
        <v>3466</v>
      </c>
      <c r="B1563" s="123" t="s">
        <v>20928</v>
      </c>
      <c r="C1563" s="123" t="s">
        <v>18851</v>
      </c>
      <c r="D1563" s="126" t="s">
        <v>20929</v>
      </c>
    </row>
    <row r="1564" spans="1:4" x14ac:dyDescent="0.2">
      <c r="A1564" s="123">
        <v>3467</v>
      </c>
      <c r="B1564" s="123" t="s">
        <v>20930</v>
      </c>
      <c r="C1564" s="123" t="s">
        <v>18851</v>
      </c>
      <c r="D1564" s="126" t="s">
        <v>20931</v>
      </c>
    </row>
    <row r="1565" spans="1:4" x14ac:dyDescent="0.2">
      <c r="A1565" s="123">
        <v>3462</v>
      </c>
      <c r="B1565" s="123" t="s">
        <v>20932</v>
      </c>
      <c r="C1565" s="123" t="s">
        <v>18851</v>
      </c>
      <c r="D1565" s="126" t="s">
        <v>4714</v>
      </c>
    </row>
    <row r="1566" spans="1:4" x14ac:dyDescent="0.2">
      <c r="A1566" s="123">
        <v>3446</v>
      </c>
      <c r="B1566" s="123" t="s">
        <v>20933</v>
      </c>
      <c r="C1566" s="123" t="s">
        <v>18851</v>
      </c>
      <c r="D1566" s="126" t="s">
        <v>2348</v>
      </c>
    </row>
    <row r="1567" spans="1:4" x14ac:dyDescent="0.2">
      <c r="A1567" s="123">
        <v>3445</v>
      </c>
      <c r="B1567" s="123" t="s">
        <v>20934</v>
      </c>
      <c r="C1567" s="123" t="s">
        <v>18851</v>
      </c>
      <c r="D1567" s="126" t="s">
        <v>4668</v>
      </c>
    </row>
    <row r="1568" spans="1:4" x14ac:dyDescent="0.2">
      <c r="A1568" s="123">
        <v>3441</v>
      </c>
      <c r="B1568" s="123" t="s">
        <v>20935</v>
      </c>
      <c r="C1568" s="123" t="s">
        <v>18851</v>
      </c>
      <c r="D1568" s="126" t="s">
        <v>4570</v>
      </c>
    </row>
    <row r="1569" spans="1:4" x14ac:dyDescent="0.2">
      <c r="A1569" s="123">
        <v>3444</v>
      </c>
      <c r="B1569" s="123" t="s">
        <v>20936</v>
      </c>
      <c r="C1569" s="123" t="s">
        <v>18851</v>
      </c>
      <c r="D1569" s="126" t="s">
        <v>8778</v>
      </c>
    </row>
    <row r="1570" spans="1:4" x14ac:dyDescent="0.2">
      <c r="A1570" s="123">
        <v>12402</v>
      </c>
      <c r="B1570" s="123" t="s">
        <v>20937</v>
      </c>
      <c r="C1570" s="123" t="s">
        <v>18851</v>
      </c>
      <c r="D1570" s="126" t="s">
        <v>20938</v>
      </c>
    </row>
    <row r="1571" spans="1:4" x14ac:dyDescent="0.2">
      <c r="A1571" s="123">
        <v>3447</v>
      </c>
      <c r="B1571" s="123" t="s">
        <v>20939</v>
      </c>
      <c r="C1571" s="123" t="s">
        <v>18851</v>
      </c>
      <c r="D1571" s="126" t="s">
        <v>2860</v>
      </c>
    </row>
    <row r="1572" spans="1:4" x14ac:dyDescent="0.2">
      <c r="A1572" s="123">
        <v>3442</v>
      </c>
      <c r="B1572" s="123" t="s">
        <v>20940</v>
      </c>
      <c r="C1572" s="123" t="s">
        <v>18851</v>
      </c>
      <c r="D1572" s="126" t="s">
        <v>1973</v>
      </c>
    </row>
    <row r="1573" spans="1:4" x14ac:dyDescent="0.2">
      <c r="A1573" s="123">
        <v>3448</v>
      </c>
      <c r="B1573" s="123" t="s">
        <v>20941</v>
      </c>
      <c r="C1573" s="123" t="s">
        <v>18851</v>
      </c>
      <c r="D1573" s="126" t="s">
        <v>7496</v>
      </c>
    </row>
    <row r="1574" spans="1:4" x14ac:dyDescent="0.2">
      <c r="A1574" s="123">
        <v>3449</v>
      </c>
      <c r="B1574" s="123" t="s">
        <v>20942</v>
      </c>
      <c r="C1574" s="123" t="s">
        <v>18851</v>
      </c>
      <c r="D1574" s="126" t="s">
        <v>20943</v>
      </c>
    </row>
    <row r="1575" spans="1:4" x14ac:dyDescent="0.2">
      <c r="A1575" s="123">
        <v>37438</v>
      </c>
      <c r="B1575" s="123" t="s">
        <v>20944</v>
      </c>
      <c r="C1575" s="123" t="s">
        <v>18851</v>
      </c>
      <c r="D1575" s="126" t="s">
        <v>20945</v>
      </c>
    </row>
    <row r="1576" spans="1:4" x14ac:dyDescent="0.2">
      <c r="A1576" s="123">
        <v>37439</v>
      </c>
      <c r="B1576" s="123" t="s">
        <v>20946</v>
      </c>
      <c r="C1576" s="123" t="s">
        <v>18851</v>
      </c>
      <c r="D1576" s="126" t="s">
        <v>20947</v>
      </c>
    </row>
    <row r="1577" spans="1:4" x14ac:dyDescent="0.2">
      <c r="A1577" s="123">
        <v>37435</v>
      </c>
      <c r="B1577" s="123" t="s">
        <v>20948</v>
      </c>
      <c r="C1577" s="123" t="s">
        <v>18851</v>
      </c>
      <c r="D1577" s="126" t="s">
        <v>1303</v>
      </c>
    </row>
    <row r="1578" spans="1:4" x14ac:dyDescent="0.2">
      <c r="A1578" s="123">
        <v>37436</v>
      </c>
      <c r="B1578" s="123" t="s">
        <v>20949</v>
      </c>
      <c r="C1578" s="123" t="s">
        <v>18851</v>
      </c>
      <c r="D1578" s="126" t="s">
        <v>6303</v>
      </c>
    </row>
    <row r="1579" spans="1:4" x14ac:dyDescent="0.2">
      <c r="A1579" s="123">
        <v>37437</v>
      </c>
      <c r="B1579" s="123" t="s">
        <v>20950</v>
      </c>
      <c r="C1579" s="123" t="s">
        <v>18851</v>
      </c>
      <c r="D1579" s="126" t="s">
        <v>4984</v>
      </c>
    </row>
    <row r="1580" spans="1:4" x14ac:dyDescent="0.2">
      <c r="A1580" s="123">
        <v>3473</v>
      </c>
      <c r="B1580" s="123" t="s">
        <v>20951</v>
      </c>
      <c r="C1580" s="123" t="s">
        <v>18851</v>
      </c>
      <c r="D1580" s="126" t="s">
        <v>20952</v>
      </c>
    </row>
    <row r="1581" spans="1:4" x14ac:dyDescent="0.2">
      <c r="A1581" s="123">
        <v>3474</v>
      </c>
      <c r="B1581" s="123" t="s">
        <v>20953</v>
      </c>
      <c r="C1581" s="123" t="s">
        <v>18851</v>
      </c>
      <c r="D1581" s="126" t="s">
        <v>2301</v>
      </c>
    </row>
    <row r="1582" spans="1:4" x14ac:dyDescent="0.2">
      <c r="A1582" s="123">
        <v>3450</v>
      </c>
      <c r="B1582" s="123" t="s">
        <v>20954</v>
      </c>
      <c r="C1582" s="123" t="s">
        <v>18851</v>
      </c>
      <c r="D1582" s="126" t="s">
        <v>1575</v>
      </c>
    </row>
    <row r="1583" spans="1:4" x14ac:dyDescent="0.2">
      <c r="A1583" s="123">
        <v>3443</v>
      </c>
      <c r="B1583" s="123" t="s">
        <v>20955</v>
      </c>
      <c r="C1583" s="123" t="s">
        <v>18851</v>
      </c>
      <c r="D1583" s="126" t="s">
        <v>3661</v>
      </c>
    </row>
    <row r="1584" spans="1:4" x14ac:dyDescent="0.2">
      <c r="A1584" s="123">
        <v>3453</v>
      </c>
      <c r="B1584" s="123" t="s">
        <v>20956</v>
      </c>
      <c r="C1584" s="123" t="s">
        <v>18851</v>
      </c>
      <c r="D1584" s="126" t="s">
        <v>20957</v>
      </c>
    </row>
    <row r="1585" spans="1:4" x14ac:dyDescent="0.2">
      <c r="A1585" s="123">
        <v>3452</v>
      </c>
      <c r="B1585" s="123" t="s">
        <v>20958</v>
      </c>
      <c r="C1585" s="123" t="s">
        <v>18851</v>
      </c>
      <c r="D1585" s="126" t="s">
        <v>758</v>
      </c>
    </row>
    <row r="1586" spans="1:4" x14ac:dyDescent="0.2">
      <c r="A1586" s="123">
        <v>3451</v>
      </c>
      <c r="B1586" s="123" t="s">
        <v>20959</v>
      </c>
      <c r="C1586" s="123" t="s">
        <v>18851</v>
      </c>
      <c r="D1586" s="126" t="s">
        <v>2983</v>
      </c>
    </row>
    <row r="1587" spans="1:4" x14ac:dyDescent="0.2">
      <c r="A1587" s="123">
        <v>3454</v>
      </c>
      <c r="B1587" s="123" t="s">
        <v>20960</v>
      </c>
      <c r="C1587" s="123" t="s">
        <v>18851</v>
      </c>
      <c r="D1587" s="126" t="s">
        <v>20961</v>
      </c>
    </row>
    <row r="1588" spans="1:4" x14ac:dyDescent="0.2">
      <c r="A1588" s="123">
        <v>3458</v>
      </c>
      <c r="B1588" s="123" t="s">
        <v>20962</v>
      </c>
      <c r="C1588" s="123" t="s">
        <v>18851</v>
      </c>
      <c r="D1588" s="126" t="s">
        <v>8314</v>
      </c>
    </row>
    <row r="1589" spans="1:4" x14ac:dyDescent="0.2">
      <c r="A1589" s="123">
        <v>3457</v>
      </c>
      <c r="B1589" s="123" t="s">
        <v>20963</v>
      </c>
      <c r="C1589" s="123" t="s">
        <v>18851</v>
      </c>
      <c r="D1589" s="126" t="s">
        <v>4829</v>
      </c>
    </row>
    <row r="1590" spans="1:4" x14ac:dyDescent="0.2">
      <c r="A1590" s="123">
        <v>3455</v>
      </c>
      <c r="B1590" s="123" t="s">
        <v>20964</v>
      </c>
      <c r="C1590" s="123" t="s">
        <v>18851</v>
      </c>
      <c r="D1590" s="126" t="s">
        <v>8782</v>
      </c>
    </row>
    <row r="1591" spans="1:4" x14ac:dyDescent="0.2">
      <c r="A1591" s="123">
        <v>3472</v>
      </c>
      <c r="B1591" s="123" t="s">
        <v>20965</v>
      </c>
      <c r="C1591" s="123" t="s">
        <v>18851</v>
      </c>
      <c r="D1591" s="126" t="s">
        <v>5610</v>
      </c>
    </row>
    <row r="1592" spans="1:4" x14ac:dyDescent="0.2">
      <c r="A1592" s="123">
        <v>3470</v>
      </c>
      <c r="B1592" s="123" t="s">
        <v>20966</v>
      </c>
      <c r="C1592" s="123" t="s">
        <v>18851</v>
      </c>
      <c r="D1592" s="126" t="s">
        <v>16584</v>
      </c>
    </row>
    <row r="1593" spans="1:4" x14ac:dyDescent="0.2">
      <c r="A1593" s="123">
        <v>3471</v>
      </c>
      <c r="B1593" s="123" t="s">
        <v>20967</v>
      </c>
      <c r="C1593" s="123" t="s">
        <v>18851</v>
      </c>
      <c r="D1593" s="126" t="s">
        <v>2653</v>
      </c>
    </row>
    <row r="1594" spans="1:4" x14ac:dyDescent="0.2">
      <c r="A1594" s="123">
        <v>3456</v>
      </c>
      <c r="B1594" s="123" t="s">
        <v>20968</v>
      </c>
      <c r="C1594" s="123" t="s">
        <v>18851</v>
      </c>
      <c r="D1594" s="126" t="s">
        <v>4478</v>
      </c>
    </row>
    <row r="1595" spans="1:4" x14ac:dyDescent="0.2">
      <c r="A1595" s="123">
        <v>3459</v>
      </c>
      <c r="B1595" s="123" t="s">
        <v>20969</v>
      </c>
      <c r="C1595" s="123" t="s">
        <v>18851</v>
      </c>
      <c r="D1595" s="126" t="s">
        <v>20970</v>
      </c>
    </row>
    <row r="1596" spans="1:4" x14ac:dyDescent="0.2">
      <c r="A1596" s="123">
        <v>3469</v>
      </c>
      <c r="B1596" s="123" t="s">
        <v>20971</v>
      </c>
      <c r="C1596" s="123" t="s">
        <v>18851</v>
      </c>
      <c r="D1596" s="126" t="s">
        <v>8965</v>
      </c>
    </row>
    <row r="1597" spans="1:4" x14ac:dyDescent="0.2">
      <c r="A1597" s="123">
        <v>3460</v>
      </c>
      <c r="B1597" s="123" t="s">
        <v>20972</v>
      </c>
      <c r="C1597" s="123" t="s">
        <v>18851</v>
      </c>
      <c r="D1597" s="126" t="s">
        <v>20973</v>
      </c>
    </row>
    <row r="1598" spans="1:4" x14ac:dyDescent="0.2">
      <c r="A1598" s="123">
        <v>3461</v>
      </c>
      <c r="B1598" s="123" t="s">
        <v>20974</v>
      </c>
      <c r="C1598" s="123" t="s">
        <v>18851</v>
      </c>
      <c r="D1598" s="126" t="s">
        <v>20975</v>
      </c>
    </row>
    <row r="1599" spans="1:4" x14ac:dyDescent="0.2">
      <c r="A1599" s="123">
        <v>37433</v>
      </c>
      <c r="B1599" s="123" t="s">
        <v>20976</v>
      </c>
      <c r="C1599" s="123" t="s">
        <v>18851</v>
      </c>
      <c r="D1599" s="126" t="s">
        <v>20945</v>
      </c>
    </row>
    <row r="1600" spans="1:4" x14ac:dyDescent="0.2">
      <c r="A1600" s="123">
        <v>37430</v>
      </c>
      <c r="B1600" s="123" t="s">
        <v>20977</v>
      </c>
      <c r="C1600" s="123" t="s">
        <v>18851</v>
      </c>
      <c r="D1600" s="126" t="s">
        <v>8734</v>
      </c>
    </row>
    <row r="1601" spans="1:4" x14ac:dyDescent="0.2">
      <c r="A1601" s="123">
        <v>37434</v>
      </c>
      <c r="B1601" s="123" t="s">
        <v>20978</v>
      </c>
      <c r="C1601" s="123" t="s">
        <v>18851</v>
      </c>
      <c r="D1601" s="126" t="s">
        <v>20979</v>
      </c>
    </row>
    <row r="1602" spans="1:4" x14ac:dyDescent="0.2">
      <c r="A1602" s="123">
        <v>37431</v>
      </c>
      <c r="B1602" s="123" t="s">
        <v>20980</v>
      </c>
      <c r="C1602" s="123" t="s">
        <v>18851</v>
      </c>
      <c r="D1602" s="126" t="s">
        <v>7089</v>
      </c>
    </row>
    <row r="1603" spans="1:4" x14ac:dyDescent="0.2">
      <c r="A1603" s="123">
        <v>37432</v>
      </c>
      <c r="B1603" s="123" t="s">
        <v>20981</v>
      </c>
      <c r="C1603" s="123" t="s">
        <v>18851</v>
      </c>
      <c r="D1603" s="126" t="s">
        <v>20982</v>
      </c>
    </row>
    <row r="1604" spans="1:4" x14ac:dyDescent="0.2">
      <c r="A1604" s="123">
        <v>37413</v>
      </c>
      <c r="B1604" s="123" t="s">
        <v>20983</v>
      </c>
      <c r="C1604" s="123" t="s">
        <v>18851</v>
      </c>
      <c r="D1604" s="126" t="s">
        <v>18911</v>
      </c>
    </row>
    <row r="1605" spans="1:4" x14ac:dyDescent="0.2">
      <c r="A1605" s="123">
        <v>37414</v>
      </c>
      <c r="B1605" s="123" t="s">
        <v>20984</v>
      </c>
      <c r="C1605" s="123" t="s">
        <v>18851</v>
      </c>
      <c r="D1605" s="126" t="s">
        <v>7323</v>
      </c>
    </row>
    <row r="1606" spans="1:4" x14ac:dyDescent="0.2">
      <c r="A1606" s="123">
        <v>37415</v>
      </c>
      <c r="B1606" s="123" t="s">
        <v>20985</v>
      </c>
      <c r="C1606" s="123" t="s">
        <v>18851</v>
      </c>
      <c r="D1606" s="126" t="s">
        <v>9121</v>
      </c>
    </row>
    <row r="1607" spans="1:4" x14ac:dyDescent="0.2">
      <c r="A1607" s="123">
        <v>37416</v>
      </c>
      <c r="B1607" s="123" t="s">
        <v>20986</v>
      </c>
      <c r="C1607" s="123" t="s">
        <v>18851</v>
      </c>
      <c r="D1607" s="126" t="s">
        <v>1808</v>
      </c>
    </row>
    <row r="1608" spans="1:4" x14ac:dyDescent="0.2">
      <c r="A1608" s="123">
        <v>37417</v>
      </c>
      <c r="B1608" s="123" t="s">
        <v>20987</v>
      </c>
      <c r="C1608" s="123" t="s">
        <v>18851</v>
      </c>
      <c r="D1608" s="126" t="s">
        <v>4536</v>
      </c>
    </row>
    <row r="1609" spans="1:4" x14ac:dyDescent="0.2">
      <c r="A1609" s="123">
        <v>3112</v>
      </c>
      <c r="B1609" s="123" t="s">
        <v>20988</v>
      </c>
      <c r="C1609" s="123" t="s">
        <v>20842</v>
      </c>
      <c r="D1609" s="126" t="s">
        <v>7467</v>
      </c>
    </row>
    <row r="1610" spans="1:4" x14ac:dyDescent="0.2">
      <c r="A1610" s="123">
        <v>3113</v>
      </c>
      <c r="B1610" s="123" t="s">
        <v>20989</v>
      </c>
      <c r="C1610" s="123" t="s">
        <v>20842</v>
      </c>
      <c r="D1610" s="126" t="s">
        <v>16588</v>
      </c>
    </row>
    <row r="1611" spans="1:4" x14ac:dyDescent="0.2">
      <c r="A1611" s="123">
        <v>3114</v>
      </c>
      <c r="B1611" s="123" t="s">
        <v>20990</v>
      </c>
      <c r="C1611" s="123" t="s">
        <v>18851</v>
      </c>
      <c r="D1611" s="126" t="s">
        <v>14496</v>
      </c>
    </row>
    <row r="1612" spans="1:4" x14ac:dyDescent="0.2">
      <c r="A1612" s="123">
        <v>34519</v>
      </c>
      <c r="B1612" s="123" t="s">
        <v>20991</v>
      </c>
      <c r="C1612" s="123" t="s">
        <v>18851</v>
      </c>
      <c r="D1612" s="126" t="s">
        <v>8582</v>
      </c>
    </row>
    <row r="1613" spans="1:4" x14ac:dyDescent="0.2">
      <c r="A1613" s="123">
        <v>10510</v>
      </c>
      <c r="B1613" s="123" t="s">
        <v>20992</v>
      </c>
      <c r="C1613" s="123" t="s">
        <v>18851</v>
      </c>
      <c r="D1613" s="126" t="s">
        <v>20993</v>
      </c>
    </row>
    <row r="1614" spans="1:4" x14ac:dyDescent="0.2">
      <c r="A1614" s="123">
        <v>1649</v>
      </c>
      <c r="B1614" s="123" t="s">
        <v>20994</v>
      </c>
      <c r="C1614" s="123" t="s">
        <v>18851</v>
      </c>
      <c r="D1614" s="126" t="s">
        <v>20995</v>
      </c>
    </row>
    <row r="1615" spans="1:4" x14ac:dyDescent="0.2">
      <c r="A1615" s="123">
        <v>1653</v>
      </c>
      <c r="B1615" s="123" t="s">
        <v>20996</v>
      </c>
      <c r="C1615" s="123" t="s">
        <v>18851</v>
      </c>
      <c r="D1615" s="126" t="s">
        <v>741</v>
      </c>
    </row>
    <row r="1616" spans="1:4" x14ac:dyDescent="0.2">
      <c r="A1616" s="123">
        <v>1647</v>
      </c>
      <c r="B1616" s="123" t="s">
        <v>20997</v>
      </c>
      <c r="C1616" s="123" t="s">
        <v>18851</v>
      </c>
      <c r="D1616" s="126" t="s">
        <v>13287</v>
      </c>
    </row>
    <row r="1617" spans="1:4" x14ac:dyDescent="0.2">
      <c r="A1617" s="123">
        <v>1648</v>
      </c>
      <c r="B1617" s="123" t="s">
        <v>20998</v>
      </c>
      <c r="C1617" s="123" t="s">
        <v>18851</v>
      </c>
      <c r="D1617" s="126" t="s">
        <v>20999</v>
      </c>
    </row>
    <row r="1618" spans="1:4" x14ac:dyDescent="0.2">
      <c r="A1618" s="123">
        <v>1651</v>
      </c>
      <c r="B1618" s="123" t="s">
        <v>21000</v>
      </c>
      <c r="C1618" s="123" t="s">
        <v>18851</v>
      </c>
      <c r="D1618" s="126" t="s">
        <v>8349</v>
      </c>
    </row>
    <row r="1619" spans="1:4" x14ac:dyDescent="0.2">
      <c r="A1619" s="123">
        <v>1650</v>
      </c>
      <c r="B1619" s="123" t="s">
        <v>21001</v>
      </c>
      <c r="C1619" s="123" t="s">
        <v>18851</v>
      </c>
      <c r="D1619" s="126" t="s">
        <v>4378</v>
      </c>
    </row>
    <row r="1620" spans="1:4" x14ac:dyDescent="0.2">
      <c r="A1620" s="123">
        <v>1654</v>
      </c>
      <c r="B1620" s="123" t="s">
        <v>21002</v>
      </c>
      <c r="C1620" s="123" t="s">
        <v>18851</v>
      </c>
      <c r="D1620" s="126" t="s">
        <v>21003</v>
      </c>
    </row>
    <row r="1621" spans="1:4" x14ac:dyDescent="0.2">
      <c r="A1621" s="123">
        <v>1652</v>
      </c>
      <c r="B1621" s="123" t="s">
        <v>21004</v>
      </c>
      <c r="C1621" s="123" t="s">
        <v>18851</v>
      </c>
      <c r="D1621" s="126" t="s">
        <v>21005</v>
      </c>
    </row>
    <row r="1622" spans="1:4" x14ac:dyDescent="0.2">
      <c r="A1622" s="123">
        <v>1747</v>
      </c>
      <c r="B1622" s="123" t="s">
        <v>21006</v>
      </c>
      <c r="C1622" s="123" t="s">
        <v>18851</v>
      </c>
      <c r="D1622" s="126" t="s">
        <v>21007</v>
      </c>
    </row>
    <row r="1623" spans="1:4" x14ac:dyDescent="0.2">
      <c r="A1623" s="123">
        <v>1744</v>
      </c>
      <c r="B1623" s="123" t="s">
        <v>21008</v>
      </c>
      <c r="C1623" s="123" t="s">
        <v>18851</v>
      </c>
      <c r="D1623" s="126" t="s">
        <v>21009</v>
      </c>
    </row>
    <row r="1624" spans="1:4" x14ac:dyDescent="0.2">
      <c r="A1624" s="123">
        <v>1743</v>
      </c>
      <c r="B1624" s="123" t="s">
        <v>21010</v>
      </c>
      <c r="C1624" s="123" t="s">
        <v>18851</v>
      </c>
      <c r="D1624" s="126" t="s">
        <v>21011</v>
      </c>
    </row>
    <row r="1625" spans="1:4" x14ac:dyDescent="0.2">
      <c r="A1625" s="123">
        <v>7241</v>
      </c>
      <c r="B1625" s="123" t="s">
        <v>21012</v>
      </c>
      <c r="C1625" s="123" t="s">
        <v>18868</v>
      </c>
      <c r="D1625" s="126" t="s">
        <v>8585</v>
      </c>
    </row>
    <row r="1626" spans="1:4" x14ac:dyDescent="0.2">
      <c r="A1626" s="123">
        <v>39640</v>
      </c>
      <c r="B1626" s="123" t="s">
        <v>21013</v>
      </c>
      <c r="C1626" s="123" t="s">
        <v>18851</v>
      </c>
      <c r="D1626" s="126" t="s">
        <v>6414</v>
      </c>
    </row>
    <row r="1627" spans="1:4" x14ac:dyDescent="0.2">
      <c r="A1627" s="123">
        <v>11013</v>
      </c>
      <c r="B1627" s="123" t="s">
        <v>21014</v>
      </c>
      <c r="C1627" s="123" t="s">
        <v>18851</v>
      </c>
      <c r="D1627" s="126" t="s">
        <v>1493</v>
      </c>
    </row>
    <row r="1628" spans="1:4" x14ac:dyDescent="0.2">
      <c r="A1628" s="123">
        <v>11017</v>
      </c>
      <c r="B1628" s="123" t="s">
        <v>21015</v>
      </c>
      <c r="C1628" s="123" t="s">
        <v>18851</v>
      </c>
      <c r="D1628" s="126" t="s">
        <v>3077</v>
      </c>
    </row>
    <row r="1629" spans="1:4" x14ac:dyDescent="0.2">
      <c r="A1629" s="123">
        <v>20236</v>
      </c>
      <c r="B1629" s="123" t="s">
        <v>21016</v>
      </c>
      <c r="C1629" s="123" t="s">
        <v>18851</v>
      </c>
      <c r="D1629" s="126" t="s">
        <v>14054</v>
      </c>
    </row>
    <row r="1630" spans="1:4" x14ac:dyDescent="0.2">
      <c r="A1630" s="123">
        <v>7215</v>
      </c>
      <c r="B1630" s="123" t="s">
        <v>21017</v>
      </c>
      <c r="C1630" s="123" t="s">
        <v>18851</v>
      </c>
      <c r="D1630" s="126" t="s">
        <v>17564</v>
      </c>
    </row>
    <row r="1631" spans="1:4" x14ac:dyDescent="0.2">
      <c r="A1631" s="123">
        <v>7216</v>
      </c>
      <c r="B1631" s="123" t="s">
        <v>21018</v>
      </c>
      <c r="C1631" s="123" t="s">
        <v>18851</v>
      </c>
      <c r="D1631" s="126" t="s">
        <v>21019</v>
      </c>
    </row>
    <row r="1632" spans="1:4" x14ac:dyDescent="0.2">
      <c r="A1632" s="123">
        <v>20235</v>
      </c>
      <c r="B1632" s="123" t="s">
        <v>21020</v>
      </c>
      <c r="C1632" s="123" t="s">
        <v>18851</v>
      </c>
      <c r="D1632" s="126" t="s">
        <v>21021</v>
      </c>
    </row>
    <row r="1633" spans="1:4" x14ac:dyDescent="0.2">
      <c r="A1633" s="123">
        <v>7181</v>
      </c>
      <c r="B1633" s="123" t="s">
        <v>21022</v>
      </c>
      <c r="C1633" s="123" t="s">
        <v>18851</v>
      </c>
      <c r="D1633" s="126" t="s">
        <v>1840</v>
      </c>
    </row>
    <row r="1634" spans="1:4" x14ac:dyDescent="0.2">
      <c r="A1634" s="123">
        <v>40866</v>
      </c>
      <c r="B1634" s="123" t="s">
        <v>21023</v>
      </c>
      <c r="C1634" s="123" t="s">
        <v>18851</v>
      </c>
      <c r="D1634" s="126" t="s">
        <v>4560</v>
      </c>
    </row>
    <row r="1635" spans="1:4" x14ac:dyDescent="0.2">
      <c r="A1635" s="123">
        <v>7214</v>
      </c>
      <c r="B1635" s="123" t="s">
        <v>21024</v>
      </c>
      <c r="C1635" s="123" t="s">
        <v>18851</v>
      </c>
      <c r="D1635" s="126" t="s">
        <v>21025</v>
      </c>
    </row>
    <row r="1636" spans="1:4" x14ac:dyDescent="0.2">
      <c r="A1636" s="123">
        <v>7219</v>
      </c>
      <c r="B1636" s="123" t="s">
        <v>21026</v>
      </c>
      <c r="C1636" s="123" t="s">
        <v>18851</v>
      </c>
      <c r="D1636" s="126" t="s">
        <v>21027</v>
      </c>
    </row>
    <row r="1637" spans="1:4" x14ac:dyDescent="0.2">
      <c r="A1637" s="123">
        <v>37972</v>
      </c>
      <c r="B1637" s="123" t="s">
        <v>21028</v>
      </c>
      <c r="C1637" s="123" t="s">
        <v>18851</v>
      </c>
      <c r="D1637" s="126" t="s">
        <v>8626</v>
      </c>
    </row>
    <row r="1638" spans="1:4" x14ac:dyDescent="0.2">
      <c r="A1638" s="123">
        <v>37973</v>
      </c>
      <c r="B1638" s="123" t="s">
        <v>21029</v>
      </c>
      <c r="C1638" s="123" t="s">
        <v>18851</v>
      </c>
      <c r="D1638" s="126" t="s">
        <v>8879</v>
      </c>
    </row>
    <row r="1639" spans="1:4" x14ac:dyDescent="0.2">
      <c r="A1639" s="123">
        <v>37971</v>
      </c>
      <c r="B1639" s="123" t="s">
        <v>21030</v>
      </c>
      <c r="C1639" s="123" t="s">
        <v>18851</v>
      </c>
      <c r="D1639" s="126" t="s">
        <v>8403</v>
      </c>
    </row>
    <row r="1640" spans="1:4" x14ac:dyDescent="0.2">
      <c r="A1640" s="123">
        <v>20094</v>
      </c>
      <c r="B1640" s="123" t="s">
        <v>21031</v>
      </c>
      <c r="C1640" s="123" t="s">
        <v>18851</v>
      </c>
      <c r="D1640" s="126" t="s">
        <v>5392</v>
      </c>
    </row>
    <row r="1641" spans="1:4" x14ac:dyDescent="0.2">
      <c r="A1641" s="123">
        <v>20095</v>
      </c>
      <c r="B1641" s="123" t="s">
        <v>21032</v>
      </c>
      <c r="C1641" s="123" t="s">
        <v>18851</v>
      </c>
      <c r="D1641" s="126" t="s">
        <v>5025</v>
      </c>
    </row>
    <row r="1642" spans="1:4" x14ac:dyDescent="0.2">
      <c r="A1642" s="123">
        <v>1954</v>
      </c>
      <c r="B1642" s="123" t="s">
        <v>21033</v>
      </c>
      <c r="C1642" s="123" t="s">
        <v>18851</v>
      </c>
      <c r="D1642" s="126" t="s">
        <v>21034</v>
      </c>
    </row>
    <row r="1643" spans="1:4" x14ac:dyDescent="0.2">
      <c r="A1643" s="123">
        <v>1926</v>
      </c>
      <c r="B1643" s="123" t="s">
        <v>21035</v>
      </c>
      <c r="C1643" s="123" t="s">
        <v>18851</v>
      </c>
      <c r="D1643" s="126" t="s">
        <v>7763</v>
      </c>
    </row>
    <row r="1644" spans="1:4" x14ac:dyDescent="0.2">
      <c r="A1644" s="123">
        <v>1927</v>
      </c>
      <c r="B1644" s="123" t="s">
        <v>21036</v>
      </c>
      <c r="C1644" s="123" t="s">
        <v>18851</v>
      </c>
      <c r="D1644" s="126" t="s">
        <v>1635</v>
      </c>
    </row>
    <row r="1645" spans="1:4" x14ac:dyDescent="0.2">
      <c r="A1645" s="123">
        <v>1923</v>
      </c>
      <c r="B1645" s="123" t="s">
        <v>21037</v>
      </c>
      <c r="C1645" s="123" t="s">
        <v>18851</v>
      </c>
      <c r="D1645" s="126" t="s">
        <v>1429</v>
      </c>
    </row>
    <row r="1646" spans="1:4" x14ac:dyDescent="0.2">
      <c r="A1646" s="123">
        <v>1929</v>
      </c>
      <c r="B1646" s="123" t="s">
        <v>21038</v>
      </c>
      <c r="C1646" s="123" t="s">
        <v>18851</v>
      </c>
      <c r="D1646" s="126" t="s">
        <v>21039</v>
      </c>
    </row>
    <row r="1647" spans="1:4" x14ac:dyDescent="0.2">
      <c r="A1647" s="123">
        <v>1930</v>
      </c>
      <c r="B1647" s="123" t="s">
        <v>21040</v>
      </c>
      <c r="C1647" s="123" t="s">
        <v>18851</v>
      </c>
      <c r="D1647" s="126" t="s">
        <v>4912</v>
      </c>
    </row>
    <row r="1648" spans="1:4" x14ac:dyDescent="0.2">
      <c r="A1648" s="123">
        <v>1924</v>
      </c>
      <c r="B1648" s="123" t="s">
        <v>21041</v>
      </c>
      <c r="C1648" s="123" t="s">
        <v>18851</v>
      </c>
      <c r="D1648" s="126" t="s">
        <v>8019</v>
      </c>
    </row>
    <row r="1649" spans="1:4" x14ac:dyDescent="0.2">
      <c r="A1649" s="123">
        <v>1922</v>
      </c>
      <c r="B1649" s="123" t="s">
        <v>21042</v>
      </c>
      <c r="C1649" s="123" t="s">
        <v>18851</v>
      </c>
      <c r="D1649" s="126" t="s">
        <v>21043</v>
      </c>
    </row>
    <row r="1650" spans="1:4" x14ac:dyDescent="0.2">
      <c r="A1650" s="123">
        <v>1953</v>
      </c>
      <c r="B1650" s="123" t="s">
        <v>21044</v>
      </c>
      <c r="C1650" s="123" t="s">
        <v>18851</v>
      </c>
      <c r="D1650" s="126" t="s">
        <v>4692</v>
      </c>
    </row>
    <row r="1651" spans="1:4" x14ac:dyDescent="0.2">
      <c r="A1651" s="123">
        <v>1962</v>
      </c>
      <c r="B1651" s="123" t="s">
        <v>21045</v>
      </c>
      <c r="C1651" s="123" t="s">
        <v>18851</v>
      </c>
      <c r="D1651" s="126" t="s">
        <v>20689</v>
      </c>
    </row>
    <row r="1652" spans="1:4" x14ac:dyDescent="0.2">
      <c r="A1652" s="123">
        <v>1955</v>
      </c>
      <c r="B1652" s="123" t="s">
        <v>21046</v>
      </c>
      <c r="C1652" s="123" t="s">
        <v>18851</v>
      </c>
      <c r="D1652" s="126" t="s">
        <v>8373</v>
      </c>
    </row>
    <row r="1653" spans="1:4" x14ac:dyDescent="0.2">
      <c r="A1653" s="123">
        <v>1956</v>
      </c>
      <c r="B1653" s="123" t="s">
        <v>21047</v>
      </c>
      <c r="C1653" s="123" t="s">
        <v>18851</v>
      </c>
      <c r="D1653" s="126" t="s">
        <v>7859</v>
      </c>
    </row>
    <row r="1654" spans="1:4" x14ac:dyDescent="0.2">
      <c r="A1654" s="123">
        <v>1957</v>
      </c>
      <c r="B1654" s="123" t="s">
        <v>21048</v>
      </c>
      <c r="C1654" s="123" t="s">
        <v>18851</v>
      </c>
      <c r="D1654" s="126" t="s">
        <v>5348</v>
      </c>
    </row>
    <row r="1655" spans="1:4" x14ac:dyDescent="0.2">
      <c r="A1655" s="123">
        <v>1958</v>
      </c>
      <c r="B1655" s="123" t="s">
        <v>21049</v>
      </c>
      <c r="C1655" s="123" t="s">
        <v>18851</v>
      </c>
      <c r="D1655" s="126" t="s">
        <v>3929</v>
      </c>
    </row>
    <row r="1656" spans="1:4" x14ac:dyDescent="0.2">
      <c r="A1656" s="123">
        <v>1959</v>
      </c>
      <c r="B1656" s="123" t="s">
        <v>21050</v>
      </c>
      <c r="C1656" s="123" t="s">
        <v>18851</v>
      </c>
      <c r="D1656" s="126" t="s">
        <v>2698</v>
      </c>
    </row>
    <row r="1657" spans="1:4" x14ac:dyDescent="0.2">
      <c r="A1657" s="123">
        <v>1925</v>
      </c>
      <c r="B1657" s="123" t="s">
        <v>21051</v>
      </c>
      <c r="C1657" s="123" t="s">
        <v>18851</v>
      </c>
      <c r="D1657" s="126" t="s">
        <v>21052</v>
      </c>
    </row>
    <row r="1658" spans="1:4" x14ac:dyDescent="0.2">
      <c r="A1658" s="123">
        <v>1960</v>
      </c>
      <c r="B1658" s="123" t="s">
        <v>21053</v>
      </c>
      <c r="C1658" s="123" t="s">
        <v>18851</v>
      </c>
      <c r="D1658" s="126" t="s">
        <v>262</v>
      </c>
    </row>
    <row r="1659" spans="1:4" x14ac:dyDescent="0.2">
      <c r="A1659" s="123">
        <v>1961</v>
      </c>
      <c r="B1659" s="123" t="s">
        <v>21054</v>
      </c>
      <c r="C1659" s="123" t="s">
        <v>18851</v>
      </c>
      <c r="D1659" s="126" t="s">
        <v>21055</v>
      </c>
    </row>
    <row r="1660" spans="1:4" x14ac:dyDescent="0.2">
      <c r="A1660" s="123">
        <v>38426</v>
      </c>
      <c r="B1660" s="123" t="s">
        <v>21056</v>
      </c>
      <c r="C1660" s="123" t="s">
        <v>18851</v>
      </c>
      <c r="D1660" s="126" t="s">
        <v>8498</v>
      </c>
    </row>
    <row r="1661" spans="1:4" x14ac:dyDescent="0.2">
      <c r="A1661" s="123">
        <v>38423</v>
      </c>
      <c r="B1661" s="123" t="s">
        <v>21057</v>
      </c>
      <c r="C1661" s="123" t="s">
        <v>18851</v>
      </c>
      <c r="D1661" s="126" t="s">
        <v>15430</v>
      </c>
    </row>
    <row r="1662" spans="1:4" x14ac:dyDescent="0.2">
      <c r="A1662" s="123">
        <v>38421</v>
      </c>
      <c r="B1662" s="123" t="s">
        <v>21058</v>
      </c>
      <c r="C1662" s="123" t="s">
        <v>18851</v>
      </c>
      <c r="D1662" s="126" t="s">
        <v>21059</v>
      </c>
    </row>
    <row r="1663" spans="1:4" x14ac:dyDescent="0.2">
      <c r="A1663" s="123">
        <v>38422</v>
      </c>
      <c r="B1663" s="123" t="s">
        <v>21060</v>
      </c>
      <c r="C1663" s="123" t="s">
        <v>18851</v>
      </c>
      <c r="D1663" s="126" t="s">
        <v>21061</v>
      </c>
    </row>
    <row r="1664" spans="1:4" x14ac:dyDescent="0.2">
      <c r="A1664" s="123">
        <v>39866</v>
      </c>
      <c r="B1664" s="123" t="s">
        <v>21062</v>
      </c>
      <c r="C1664" s="123" t="s">
        <v>18851</v>
      </c>
      <c r="D1664" s="126" t="s">
        <v>5494</v>
      </c>
    </row>
    <row r="1665" spans="1:4" x14ac:dyDescent="0.2">
      <c r="A1665" s="123">
        <v>39867</v>
      </c>
      <c r="B1665" s="123" t="s">
        <v>21063</v>
      </c>
      <c r="C1665" s="123" t="s">
        <v>18851</v>
      </c>
      <c r="D1665" s="126" t="s">
        <v>21064</v>
      </c>
    </row>
    <row r="1666" spans="1:4" x14ac:dyDescent="0.2">
      <c r="A1666" s="123">
        <v>39868</v>
      </c>
      <c r="B1666" s="123" t="s">
        <v>21065</v>
      </c>
      <c r="C1666" s="123" t="s">
        <v>18851</v>
      </c>
      <c r="D1666" s="126" t="s">
        <v>262</v>
      </c>
    </row>
    <row r="1667" spans="1:4" x14ac:dyDescent="0.2">
      <c r="A1667" s="123">
        <v>37999</v>
      </c>
      <c r="B1667" s="123" t="s">
        <v>21066</v>
      </c>
      <c r="C1667" s="123" t="s">
        <v>18851</v>
      </c>
      <c r="D1667" s="126" t="s">
        <v>4558</v>
      </c>
    </row>
    <row r="1668" spans="1:4" x14ac:dyDescent="0.2">
      <c r="A1668" s="123">
        <v>38000</v>
      </c>
      <c r="B1668" s="123" t="s">
        <v>21067</v>
      </c>
      <c r="C1668" s="123" t="s">
        <v>18851</v>
      </c>
      <c r="D1668" s="126" t="s">
        <v>8703</v>
      </c>
    </row>
    <row r="1669" spans="1:4" x14ac:dyDescent="0.2">
      <c r="A1669" s="123">
        <v>38129</v>
      </c>
      <c r="B1669" s="123" t="s">
        <v>21068</v>
      </c>
      <c r="C1669" s="123" t="s">
        <v>18851</v>
      </c>
      <c r="D1669" s="126" t="s">
        <v>1615</v>
      </c>
    </row>
    <row r="1670" spans="1:4" x14ac:dyDescent="0.2">
      <c r="A1670" s="123">
        <v>38025</v>
      </c>
      <c r="B1670" s="123" t="s">
        <v>21069</v>
      </c>
      <c r="C1670" s="123" t="s">
        <v>18851</v>
      </c>
      <c r="D1670" s="126" t="s">
        <v>1573</v>
      </c>
    </row>
    <row r="1671" spans="1:4" x14ac:dyDescent="0.2">
      <c r="A1671" s="123">
        <v>38026</v>
      </c>
      <c r="B1671" s="123" t="s">
        <v>21070</v>
      </c>
      <c r="C1671" s="123" t="s">
        <v>18851</v>
      </c>
      <c r="D1671" s="126" t="s">
        <v>5360</v>
      </c>
    </row>
    <row r="1672" spans="1:4" x14ac:dyDescent="0.2">
      <c r="A1672" s="123">
        <v>1858</v>
      </c>
      <c r="B1672" s="123" t="s">
        <v>21071</v>
      </c>
      <c r="C1672" s="123" t="s">
        <v>18851</v>
      </c>
      <c r="D1672" s="126" t="s">
        <v>21072</v>
      </c>
    </row>
    <row r="1673" spans="1:4" x14ac:dyDescent="0.2">
      <c r="A1673" s="123">
        <v>1844</v>
      </c>
      <c r="B1673" s="123" t="s">
        <v>21073</v>
      </c>
      <c r="C1673" s="123" t="s">
        <v>18851</v>
      </c>
      <c r="D1673" s="126" t="s">
        <v>21074</v>
      </c>
    </row>
    <row r="1674" spans="1:4" x14ac:dyDescent="0.2">
      <c r="A1674" s="123">
        <v>1863</v>
      </c>
      <c r="B1674" s="123" t="s">
        <v>21075</v>
      </c>
      <c r="C1674" s="123" t="s">
        <v>18851</v>
      </c>
      <c r="D1674" s="126" t="s">
        <v>21076</v>
      </c>
    </row>
    <row r="1675" spans="1:4" x14ac:dyDescent="0.2">
      <c r="A1675" s="123">
        <v>1865</v>
      </c>
      <c r="B1675" s="123" t="s">
        <v>21077</v>
      </c>
      <c r="C1675" s="123" t="s">
        <v>18851</v>
      </c>
      <c r="D1675" s="126" t="s">
        <v>21078</v>
      </c>
    </row>
    <row r="1676" spans="1:4" x14ac:dyDescent="0.2">
      <c r="A1676" s="123">
        <v>36355</v>
      </c>
      <c r="B1676" s="123" t="s">
        <v>21079</v>
      </c>
      <c r="C1676" s="123" t="s">
        <v>18851</v>
      </c>
      <c r="D1676" s="126" t="s">
        <v>6943</v>
      </c>
    </row>
    <row r="1677" spans="1:4" x14ac:dyDescent="0.2">
      <c r="A1677" s="123">
        <v>36356</v>
      </c>
      <c r="B1677" s="123" t="s">
        <v>21080</v>
      </c>
      <c r="C1677" s="123" t="s">
        <v>18851</v>
      </c>
      <c r="D1677" s="126" t="s">
        <v>966</v>
      </c>
    </row>
    <row r="1678" spans="1:4" x14ac:dyDescent="0.2">
      <c r="A1678" s="123">
        <v>1932</v>
      </c>
      <c r="B1678" s="123" t="s">
        <v>21081</v>
      </c>
      <c r="C1678" s="123" t="s">
        <v>18851</v>
      </c>
      <c r="D1678" s="126" t="s">
        <v>5641</v>
      </c>
    </row>
    <row r="1679" spans="1:4" x14ac:dyDescent="0.2">
      <c r="A1679" s="123">
        <v>1933</v>
      </c>
      <c r="B1679" s="123" t="s">
        <v>21082</v>
      </c>
      <c r="C1679" s="123" t="s">
        <v>18851</v>
      </c>
      <c r="D1679" s="126" t="s">
        <v>611</v>
      </c>
    </row>
    <row r="1680" spans="1:4" x14ac:dyDescent="0.2">
      <c r="A1680" s="123">
        <v>1951</v>
      </c>
      <c r="B1680" s="123" t="s">
        <v>21083</v>
      </c>
      <c r="C1680" s="123" t="s">
        <v>18851</v>
      </c>
      <c r="D1680" s="126" t="s">
        <v>9164</v>
      </c>
    </row>
    <row r="1681" spans="1:4" x14ac:dyDescent="0.2">
      <c r="A1681" s="123">
        <v>1966</v>
      </c>
      <c r="B1681" s="123" t="s">
        <v>21084</v>
      </c>
      <c r="C1681" s="123" t="s">
        <v>18851</v>
      </c>
      <c r="D1681" s="126" t="s">
        <v>15207</v>
      </c>
    </row>
    <row r="1682" spans="1:4" x14ac:dyDescent="0.2">
      <c r="A1682" s="123">
        <v>1952</v>
      </c>
      <c r="B1682" s="123" t="s">
        <v>21085</v>
      </c>
      <c r="C1682" s="123" t="s">
        <v>18851</v>
      </c>
      <c r="D1682" s="126" t="s">
        <v>3338</v>
      </c>
    </row>
    <row r="1683" spans="1:4" x14ac:dyDescent="0.2">
      <c r="A1683" s="123">
        <v>20104</v>
      </c>
      <c r="B1683" s="123" t="s">
        <v>21086</v>
      </c>
      <c r="C1683" s="123" t="s">
        <v>18851</v>
      </c>
      <c r="D1683" s="126" t="s">
        <v>21087</v>
      </c>
    </row>
    <row r="1684" spans="1:4" x14ac:dyDescent="0.2">
      <c r="A1684" s="123">
        <v>20105</v>
      </c>
      <c r="B1684" s="123" t="s">
        <v>21088</v>
      </c>
      <c r="C1684" s="123" t="s">
        <v>18851</v>
      </c>
      <c r="D1684" s="126" t="s">
        <v>21089</v>
      </c>
    </row>
    <row r="1685" spans="1:4" x14ac:dyDescent="0.2">
      <c r="A1685" s="123">
        <v>1965</v>
      </c>
      <c r="B1685" s="123" t="s">
        <v>21090</v>
      </c>
      <c r="C1685" s="123" t="s">
        <v>18851</v>
      </c>
      <c r="D1685" s="126" t="s">
        <v>15389</v>
      </c>
    </row>
    <row r="1686" spans="1:4" x14ac:dyDescent="0.2">
      <c r="A1686" s="123">
        <v>10765</v>
      </c>
      <c r="B1686" s="123" t="s">
        <v>21091</v>
      </c>
      <c r="C1686" s="123" t="s">
        <v>18851</v>
      </c>
      <c r="D1686" s="126" t="s">
        <v>8395</v>
      </c>
    </row>
    <row r="1687" spans="1:4" x14ac:dyDescent="0.2">
      <c r="A1687" s="123">
        <v>10767</v>
      </c>
      <c r="B1687" s="123" t="s">
        <v>21092</v>
      </c>
      <c r="C1687" s="123" t="s">
        <v>18851</v>
      </c>
      <c r="D1687" s="126" t="s">
        <v>17393</v>
      </c>
    </row>
    <row r="1688" spans="1:4" x14ac:dyDescent="0.2">
      <c r="A1688" s="123">
        <v>1970</v>
      </c>
      <c r="B1688" s="123" t="s">
        <v>21093</v>
      </c>
      <c r="C1688" s="123" t="s">
        <v>18851</v>
      </c>
      <c r="D1688" s="126" t="s">
        <v>21094</v>
      </c>
    </row>
    <row r="1689" spans="1:4" x14ac:dyDescent="0.2">
      <c r="A1689" s="123">
        <v>1967</v>
      </c>
      <c r="B1689" s="123" t="s">
        <v>21095</v>
      </c>
      <c r="C1689" s="123" t="s">
        <v>18851</v>
      </c>
      <c r="D1689" s="126" t="s">
        <v>699</v>
      </c>
    </row>
    <row r="1690" spans="1:4" x14ac:dyDescent="0.2">
      <c r="A1690" s="123">
        <v>1968</v>
      </c>
      <c r="B1690" s="123" t="s">
        <v>21096</v>
      </c>
      <c r="C1690" s="123" t="s">
        <v>18851</v>
      </c>
      <c r="D1690" s="126" t="s">
        <v>3488</v>
      </c>
    </row>
    <row r="1691" spans="1:4" x14ac:dyDescent="0.2">
      <c r="A1691" s="123">
        <v>1969</v>
      </c>
      <c r="B1691" s="123" t="s">
        <v>21097</v>
      </c>
      <c r="C1691" s="123" t="s">
        <v>18851</v>
      </c>
      <c r="D1691" s="126" t="s">
        <v>1225</v>
      </c>
    </row>
    <row r="1692" spans="1:4" x14ac:dyDescent="0.2">
      <c r="A1692" s="123">
        <v>1839</v>
      </c>
      <c r="B1692" s="123" t="s">
        <v>21098</v>
      </c>
      <c r="C1692" s="123" t="s">
        <v>18851</v>
      </c>
      <c r="D1692" s="126" t="s">
        <v>21099</v>
      </c>
    </row>
    <row r="1693" spans="1:4" x14ac:dyDescent="0.2">
      <c r="A1693" s="123">
        <v>1835</v>
      </c>
      <c r="B1693" s="123" t="s">
        <v>21100</v>
      </c>
      <c r="C1693" s="123" t="s">
        <v>18851</v>
      </c>
      <c r="D1693" s="126" t="s">
        <v>5778</v>
      </c>
    </row>
    <row r="1694" spans="1:4" x14ac:dyDescent="0.2">
      <c r="A1694" s="123">
        <v>1823</v>
      </c>
      <c r="B1694" s="123" t="s">
        <v>21101</v>
      </c>
      <c r="C1694" s="123" t="s">
        <v>18851</v>
      </c>
      <c r="D1694" s="126" t="s">
        <v>21102</v>
      </c>
    </row>
    <row r="1695" spans="1:4" x14ac:dyDescent="0.2">
      <c r="A1695" s="123">
        <v>1827</v>
      </c>
      <c r="B1695" s="123" t="s">
        <v>21103</v>
      </c>
      <c r="C1695" s="123" t="s">
        <v>18851</v>
      </c>
      <c r="D1695" s="126" t="s">
        <v>205</v>
      </c>
    </row>
    <row r="1696" spans="1:4" x14ac:dyDescent="0.2">
      <c r="A1696" s="123">
        <v>1831</v>
      </c>
      <c r="B1696" s="123" t="s">
        <v>21104</v>
      </c>
      <c r="C1696" s="123" t="s">
        <v>18851</v>
      </c>
      <c r="D1696" s="126" t="s">
        <v>4751</v>
      </c>
    </row>
    <row r="1697" spans="1:4" x14ac:dyDescent="0.2">
      <c r="A1697" s="123">
        <v>1825</v>
      </c>
      <c r="B1697" s="123" t="s">
        <v>21105</v>
      </c>
      <c r="C1697" s="123" t="s">
        <v>18851</v>
      </c>
      <c r="D1697" s="126" t="s">
        <v>21106</v>
      </c>
    </row>
    <row r="1698" spans="1:4" x14ac:dyDescent="0.2">
      <c r="A1698" s="123">
        <v>1828</v>
      </c>
      <c r="B1698" s="123" t="s">
        <v>21107</v>
      </c>
      <c r="C1698" s="123" t="s">
        <v>18851</v>
      </c>
      <c r="D1698" s="126" t="s">
        <v>21108</v>
      </c>
    </row>
    <row r="1699" spans="1:4" x14ac:dyDescent="0.2">
      <c r="A1699" s="123">
        <v>1845</v>
      </c>
      <c r="B1699" s="123" t="s">
        <v>21109</v>
      </c>
      <c r="C1699" s="123" t="s">
        <v>18851</v>
      </c>
      <c r="D1699" s="126" t="s">
        <v>15036</v>
      </c>
    </row>
    <row r="1700" spans="1:4" x14ac:dyDescent="0.2">
      <c r="A1700" s="123">
        <v>1824</v>
      </c>
      <c r="B1700" s="123" t="s">
        <v>21110</v>
      </c>
      <c r="C1700" s="123" t="s">
        <v>18851</v>
      </c>
      <c r="D1700" s="126" t="s">
        <v>8282</v>
      </c>
    </row>
    <row r="1701" spans="1:4" x14ac:dyDescent="0.2">
      <c r="A1701" s="123">
        <v>1941</v>
      </c>
      <c r="B1701" s="123" t="s">
        <v>21111</v>
      </c>
      <c r="C1701" s="123" t="s">
        <v>18851</v>
      </c>
      <c r="D1701" s="126" t="s">
        <v>8069</v>
      </c>
    </row>
    <row r="1702" spans="1:4" x14ac:dyDescent="0.2">
      <c r="A1702" s="123">
        <v>1940</v>
      </c>
      <c r="B1702" s="123" t="s">
        <v>21112</v>
      </c>
      <c r="C1702" s="123" t="s">
        <v>18851</v>
      </c>
      <c r="D1702" s="126" t="s">
        <v>8447</v>
      </c>
    </row>
    <row r="1703" spans="1:4" x14ac:dyDescent="0.2">
      <c r="A1703" s="123">
        <v>1937</v>
      </c>
      <c r="B1703" s="123" t="s">
        <v>21113</v>
      </c>
      <c r="C1703" s="123" t="s">
        <v>18851</v>
      </c>
      <c r="D1703" s="126" t="s">
        <v>16323</v>
      </c>
    </row>
    <row r="1704" spans="1:4" x14ac:dyDescent="0.2">
      <c r="A1704" s="123">
        <v>1939</v>
      </c>
      <c r="B1704" s="123" t="s">
        <v>21114</v>
      </c>
      <c r="C1704" s="123" t="s">
        <v>18851</v>
      </c>
      <c r="D1704" s="126" t="s">
        <v>2991</v>
      </c>
    </row>
    <row r="1705" spans="1:4" x14ac:dyDescent="0.2">
      <c r="A1705" s="123">
        <v>1942</v>
      </c>
      <c r="B1705" s="123" t="s">
        <v>21115</v>
      </c>
      <c r="C1705" s="123" t="s">
        <v>18851</v>
      </c>
      <c r="D1705" s="126" t="s">
        <v>2357</v>
      </c>
    </row>
    <row r="1706" spans="1:4" x14ac:dyDescent="0.2">
      <c r="A1706" s="123">
        <v>1938</v>
      </c>
      <c r="B1706" s="123" t="s">
        <v>21116</v>
      </c>
      <c r="C1706" s="123" t="s">
        <v>18851</v>
      </c>
      <c r="D1706" s="126" t="s">
        <v>8386</v>
      </c>
    </row>
    <row r="1707" spans="1:4" x14ac:dyDescent="0.2">
      <c r="A1707" s="123">
        <v>42692</v>
      </c>
      <c r="B1707" s="123" t="s">
        <v>21117</v>
      </c>
      <c r="C1707" s="123" t="s">
        <v>18851</v>
      </c>
      <c r="D1707" s="126" t="s">
        <v>21118</v>
      </c>
    </row>
    <row r="1708" spans="1:4" x14ac:dyDescent="0.2">
      <c r="A1708" s="123">
        <v>42693</v>
      </c>
      <c r="B1708" s="123" t="s">
        <v>21119</v>
      </c>
      <c r="C1708" s="123" t="s">
        <v>18851</v>
      </c>
      <c r="D1708" s="126" t="s">
        <v>21120</v>
      </c>
    </row>
    <row r="1709" spans="1:4" x14ac:dyDescent="0.2">
      <c r="A1709" s="123">
        <v>42695</v>
      </c>
      <c r="B1709" s="123" t="s">
        <v>21121</v>
      </c>
      <c r="C1709" s="123" t="s">
        <v>18851</v>
      </c>
      <c r="D1709" s="126" t="s">
        <v>21122</v>
      </c>
    </row>
    <row r="1710" spans="1:4" x14ac:dyDescent="0.2">
      <c r="A1710" s="123">
        <v>42694</v>
      </c>
      <c r="B1710" s="123" t="s">
        <v>21123</v>
      </c>
      <c r="C1710" s="123" t="s">
        <v>18851</v>
      </c>
      <c r="D1710" s="126" t="s">
        <v>21124</v>
      </c>
    </row>
    <row r="1711" spans="1:4" x14ac:dyDescent="0.2">
      <c r="A1711" s="123">
        <v>20097</v>
      </c>
      <c r="B1711" s="123" t="s">
        <v>21125</v>
      </c>
      <c r="C1711" s="123" t="s">
        <v>18851</v>
      </c>
      <c r="D1711" s="126" t="s">
        <v>8396</v>
      </c>
    </row>
    <row r="1712" spans="1:4" x14ac:dyDescent="0.2">
      <c r="A1712" s="123">
        <v>20098</v>
      </c>
      <c r="B1712" s="123" t="s">
        <v>21126</v>
      </c>
      <c r="C1712" s="123" t="s">
        <v>18851</v>
      </c>
      <c r="D1712" s="126" t="s">
        <v>21127</v>
      </c>
    </row>
    <row r="1713" spans="1:4" x14ac:dyDescent="0.2">
      <c r="A1713" s="123">
        <v>20096</v>
      </c>
      <c r="B1713" s="123" t="s">
        <v>21128</v>
      </c>
      <c r="C1713" s="123" t="s">
        <v>18851</v>
      </c>
      <c r="D1713" s="126" t="s">
        <v>5731</v>
      </c>
    </row>
    <row r="1714" spans="1:4" x14ac:dyDescent="0.2">
      <c r="A1714" s="123">
        <v>1964</v>
      </c>
      <c r="B1714" s="123" t="s">
        <v>21129</v>
      </c>
      <c r="C1714" s="123" t="s">
        <v>18851</v>
      </c>
      <c r="D1714" s="126" t="s">
        <v>8507</v>
      </c>
    </row>
    <row r="1715" spans="1:4" x14ac:dyDescent="0.2">
      <c r="A1715" s="123">
        <v>1880</v>
      </c>
      <c r="B1715" s="123" t="s">
        <v>21130</v>
      </c>
      <c r="C1715" s="123" t="s">
        <v>18851</v>
      </c>
      <c r="D1715" s="126" t="s">
        <v>6252</v>
      </c>
    </row>
    <row r="1716" spans="1:4" x14ac:dyDescent="0.2">
      <c r="A1716" s="123">
        <v>39274</v>
      </c>
      <c r="B1716" s="123" t="s">
        <v>21131</v>
      </c>
      <c r="C1716" s="123" t="s">
        <v>18851</v>
      </c>
      <c r="D1716" s="126" t="s">
        <v>6586</v>
      </c>
    </row>
    <row r="1717" spans="1:4" x14ac:dyDescent="0.2">
      <c r="A1717" s="123">
        <v>2628</v>
      </c>
      <c r="B1717" s="123" t="s">
        <v>21132</v>
      </c>
      <c r="C1717" s="123" t="s">
        <v>18851</v>
      </c>
      <c r="D1717" s="126" t="s">
        <v>21133</v>
      </c>
    </row>
    <row r="1718" spans="1:4" x14ac:dyDescent="0.2">
      <c r="A1718" s="123">
        <v>2622</v>
      </c>
      <c r="B1718" s="123" t="s">
        <v>21134</v>
      </c>
      <c r="C1718" s="123" t="s">
        <v>18851</v>
      </c>
      <c r="D1718" s="126" t="s">
        <v>6596</v>
      </c>
    </row>
    <row r="1719" spans="1:4" x14ac:dyDescent="0.2">
      <c r="A1719" s="123">
        <v>2623</v>
      </c>
      <c r="B1719" s="123" t="s">
        <v>21135</v>
      </c>
      <c r="C1719" s="123" t="s">
        <v>18851</v>
      </c>
      <c r="D1719" s="126" t="s">
        <v>8556</v>
      </c>
    </row>
    <row r="1720" spans="1:4" x14ac:dyDescent="0.2">
      <c r="A1720" s="123">
        <v>2624</v>
      </c>
      <c r="B1720" s="123" t="s">
        <v>21136</v>
      </c>
      <c r="C1720" s="123" t="s">
        <v>18851</v>
      </c>
      <c r="D1720" s="126" t="s">
        <v>11334</v>
      </c>
    </row>
    <row r="1721" spans="1:4" x14ac:dyDescent="0.2">
      <c r="A1721" s="123">
        <v>2625</v>
      </c>
      <c r="B1721" s="123" t="s">
        <v>21137</v>
      </c>
      <c r="C1721" s="123" t="s">
        <v>18851</v>
      </c>
      <c r="D1721" s="126" t="s">
        <v>15207</v>
      </c>
    </row>
    <row r="1722" spans="1:4" x14ac:dyDescent="0.2">
      <c r="A1722" s="123">
        <v>2626</v>
      </c>
      <c r="B1722" s="123" t="s">
        <v>21138</v>
      </c>
      <c r="C1722" s="123" t="s">
        <v>18851</v>
      </c>
      <c r="D1722" s="126" t="s">
        <v>21139</v>
      </c>
    </row>
    <row r="1723" spans="1:4" x14ac:dyDescent="0.2">
      <c r="A1723" s="123">
        <v>2630</v>
      </c>
      <c r="B1723" s="123" t="s">
        <v>21140</v>
      </c>
      <c r="C1723" s="123" t="s">
        <v>18851</v>
      </c>
      <c r="D1723" s="126" t="s">
        <v>21141</v>
      </c>
    </row>
    <row r="1724" spans="1:4" x14ac:dyDescent="0.2">
      <c r="A1724" s="123">
        <v>2627</v>
      </c>
      <c r="B1724" s="123" t="s">
        <v>21142</v>
      </c>
      <c r="C1724" s="123" t="s">
        <v>18851</v>
      </c>
      <c r="D1724" s="126" t="s">
        <v>8301</v>
      </c>
    </row>
    <row r="1725" spans="1:4" x14ac:dyDescent="0.2">
      <c r="A1725" s="123">
        <v>2629</v>
      </c>
      <c r="B1725" s="123" t="s">
        <v>21143</v>
      </c>
      <c r="C1725" s="123" t="s">
        <v>18851</v>
      </c>
      <c r="D1725" s="126" t="s">
        <v>2001</v>
      </c>
    </row>
    <row r="1726" spans="1:4" x14ac:dyDescent="0.2">
      <c r="A1726" s="123">
        <v>12033</v>
      </c>
      <c r="B1726" s="123" t="s">
        <v>21144</v>
      </c>
      <c r="C1726" s="123" t="s">
        <v>18851</v>
      </c>
      <c r="D1726" s="126" t="s">
        <v>3151</v>
      </c>
    </row>
    <row r="1727" spans="1:4" x14ac:dyDescent="0.2">
      <c r="A1727" s="123">
        <v>40408</v>
      </c>
      <c r="B1727" s="123" t="s">
        <v>21145</v>
      </c>
      <c r="C1727" s="123" t="s">
        <v>18851</v>
      </c>
      <c r="D1727" s="126" t="s">
        <v>5530</v>
      </c>
    </row>
    <row r="1728" spans="1:4" x14ac:dyDescent="0.2">
      <c r="A1728" s="123">
        <v>40409</v>
      </c>
      <c r="B1728" s="123" t="s">
        <v>21146</v>
      </c>
      <c r="C1728" s="123" t="s">
        <v>18851</v>
      </c>
      <c r="D1728" s="126" t="s">
        <v>6883</v>
      </c>
    </row>
    <row r="1729" spans="1:4" x14ac:dyDescent="0.2">
      <c r="A1729" s="123">
        <v>39276</v>
      </c>
      <c r="B1729" s="123" t="s">
        <v>21147</v>
      </c>
      <c r="C1729" s="123" t="s">
        <v>18851</v>
      </c>
      <c r="D1729" s="126" t="s">
        <v>1135</v>
      </c>
    </row>
    <row r="1730" spans="1:4" x14ac:dyDescent="0.2">
      <c r="A1730" s="123">
        <v>39277</v>
      </c>
      <c r="B1730" s="123" t="s">
        <v>21148</v>
      </c>
      <c r="C1730" s="123" t="s">
        <v>18851</v>
      </c>
      <c r="D1730" s="126" t="s">
        <v>4529</v>
      </c>
    </row>
    <row r="1731" spans="1:4" x14ac:dyDescent="0.2">
      <c r="A1731" s="123">
        <v>12034</v>
      </c>
      <c r="B1731" s="123" t="s">
        <v>21149</v>
      </c>
      <c r="C1731" s="123" t="s">
        <v>18851</v>
      </c>
      <c r="D1731" s="126" t="s">
        <v>6601</v>
      </c>
    </row>
    <row r="1732" spans="1:4" x14ac:dyDescent="0.2">
      <c r="A1732" s="123">
        <v>39879</v>
      </c>
      <c r="B1732" s="123" t="s">
        <v>21150</v>
      </c>
      <c r="C1732" s="123" t="s">
        <v>18851</v>
      </c>
      <c r="D1732" s="126" t="s">
        <v>18911</v>
      </c>
    </row>
    <row r="1733" spans="1:4" x14ac:dyDescent="0.2">
      <c r="A1733" s="123">
        <v>39880</v>
      </c>
      <c r="B1733" s="123" t="s">
        <v>21151</v>
      </c>
      <c r="C1733" s="123" t="s">
        <v>18851</v>
      </c>
      <c r="D1733" s="126" t="s">
        <v>4519</v>
      </c>
    </row>
    <row r="1734" spans="1:4" x14ac:dyDescent="0.2">
      <c r="A1734" s="123">
        <v>39881</v>
      </c>
      <c r="B1734" s="123" t="s">
        <v>21152</v>
      </c>
      <c r="C1734" s="123" t="s">
        <v>18851</v>
      </c>
      <c r="D1734" s="126" t="s">
        <v>7747</v>
      </c>
    </row>
    <row r="1735" spans="1:4" x14ac:dyDescent="0.2">
      <c r="A1735" s="123">
        <v>39882</v>
      </c>
      <c r="B1735" s="123" t="s">
        <v>21153</v>
      </c>
      <c r="C1735" s="123" t="s">
        <v>18851</v>
      </c>
      <c r="D1735" s="126" t="s">
        <v>1935</v>
      </c>
    </row>
    <row r="1736" spans="1:4" x14ac:dyDescent="0.2">
      <c r="A1736" s="123">
        <v>39883</v>
      </c>
      <c r="B1736" s="123" t="s">
        <v>21154</v>
      </c>
      <c r="C1736" s="123" t="s">
        <v>18851</v>
      </c>
      <c r="D1736" s="126" t="s">
        <v>14344</v>
      </c>
    </row>
    <row r="1737" spans="1:4" x14ac:dyDescent="0.2">
      <c r="A1737" s="123">
        <v>39884</v>
      </c>
      <c r="B1737" s="123" t="s">
        <v>21155</v>
      </c>
      <c r="C1737" s="123" t="s">
        <v>18851</v>
      </c>
      <c r="D1737" s="126" t="s">
        <v>10067</v>
      </c>
    </row>
    <row r="1738" spans="1:4" x14ac:dyDescent="0.2">
      <c r="A1738" s="123">
        <v>39885</v>
      </c>
      <c r="B1738" s="123" t="s">
        <v>21156</v>
      </c>
      <c r="C1738" s="123" t="s">
        <v>18851</v>
      </c>
      <c r="D1738" s="126" t="s">
        <v>21157</v>
      </c>
    </row>
    <row r="1739" spans="1:4" x14ac:dyDescent="0.2">
      <c r="A1739" s="123">
        <v>1777</v>
      </c>
      <c r="B1739" s="123" t="s">
        <v>21158</v>
      </c>
      <c r="C1739" s="123" t="s">
        <v>18851</v>
      </c>
      <c r="D1739" s="126" t="s">
        <v>16818</v>
      </c>
    </row>
    <row r="1740" spans="1:4" x14ac:dyDescent="0.2">
      <c r="A1740" s="123">
        <v>1819</v>
      </c>
      <c r="B1740" s="123" t="s">
        <v>21159</v>
      </c>
      <c r="C1740" s="123" t="s">
        <v>18851</v>
      </c>
      <c r="D1740" s="126" t="s">
        <v>21160</v>
      </c>
    </row>
    <row r="1741" spans="1:4" x14ac:dyDescent="0.2">
      <c r="A1741" s="123">
        <v>1775</v>
      </c>
      <c r="B1741" s="123" t="s">
        <v>21161</v>
      </c>
      <c r="C1741" s="123" t="s">
        <v>18851</v>
      </c>
      <c r="D1741" s="126" t="s">
        <v>8664</v>
      </c>
    </row>
    <row r="1742" spans="1:4" x14ac:dyDescent="0.2">
      <c r="A1742" s="123">
        <v>1776</v>
      </c>
      <c r="B1742" s="123" t="s">
        <v>21162</v>
      </c>
      <c r="C1742" s="123" t="s">
        <v>18851</v>
      </c>
      <c r="D1742" s="126" t="s">
        <v>21163</v>
      </c>
    </row>
    <row r="1743" spans="1:4" x14ac:dyDescent="0.2">
      <c r="A1743" s="123">
        <v>1778</v>
      </c>
      <c r="B1743" s="123" t="s">
        <v>21164</v>
      </c>
      <c r="C1743" s="123" t="s">
        <v>18851</v>
      </c>
      <c r="D1743" s="126" t="s">
        <v>21165</v>
      </c>
    </row>
    <row r="1744" spans="1:4" x14ac:dyDescent="0.2">
      <c r="A1744" s="123">
        <v>1818</v>
      </c>
      <c r="B1744" s="123" t="s">
        <v>21166</v>
      </c>
      <c r="C1744" s="123" t="s">
        <v>18851</v>
      </c>
      <c r="D1744" s="126" t="s">
        <v>21167</v>
      </c>
    </row>
    <row r="1745" spans="1:4" x14ac:dyDescent="0.2">
      <c r="A1745" s="123">
        <v>1820</v>
      </c>
      <c r="B1745" s="123" t="s">
        <v>21168</v>
      </c>
      <c r="C1745" s="123" t="s">
        <v>18851</v>
      </c>
      <c r="D1745" s="126" t="s">
        <v>8019</v>
      </c>
    </row>
    <row r="1746" spans="1:4" x14ac:dyDescent="0.2">
      <c r="A1746" s="123">
        <v>1779</v>
      </c>
      <c r="B1746" s="123" t="s">
        <v>21169</v>
      </c>
      <c r="C1746" s="123" t="s">
        <v>18851</v>
      </c>
      <c r="D1746" s="126" t="s">
        <v>21170</v>
      </c>
    </row>
    <row r="1747" spans="1:4" x14ac:dyDescent="0.2">
      <c r="A1747" s="123">
        <v>1780</v>
      </c>
      <c r="B1747" s="123" t="s">
        <v>21171</v>
      </c>
      <c r="C1747" s="123" t="s">
        <v>18851</v>
      </c>
      <c r="D1747" s="126" t="s">
        <v>21172</v>
      </c>
    </row>
    <row r="1748" spans="1:4" x14ac:dyDescent="0.2">
      <c r="A1748" s="123">
        <v>1783</v>
      </c>
      <c r="B1748" s="123" t="s">
        <v>21173</v>
      </c>
      <c r="C1748" s="123" t="s">
        <v>18851</v>
      </c>
      <c r="D1748" s="126" t="s">
        <v>21174</v>
      </c>
    </row>
    <row r="1749" spans="1:4" x14ac:dyDescent="0.2">
      <c r="A1749" s="123">
        <v>1782</v>
      </c>
      <c r="B1749" s="123" t="s">
        <v>21175</v>
      </c>
      <c r="C1749" s="123" t="s">
        <v>18851</v>
      </c>
      <c r="D1749" s="126" t="s">
        <v>2318</v>
      </c>
    </row>
    <row r="1750" spans="1:4" x14ac:dyDescent="0.2">
      <c r="A1750" s="123">
        <v>1817</v>
      </c>
      <c r="B1750" s="123" t="s">
        <v>21176</v>
      </c>
      <c r="C1750" s="123" t="s">
        <v>18851</v>
      </c>
      <c r="D1750" s="126" t="s">
        <v>8823</v>
      </c>
    </row>
    <row r="1751" spans="1:4" x14ac:dyDescent="0.2">
      <c r="A1751" s="123">
        <v>1781</v>
      </c>
      <c r="B1751" s="123" t="s">
        <v>21177</v>
      </c>
      <c r="C1751" s="123" t="s">
        <v>18851</v>
      </c>
      <c r="D1751" s="126" t="s">
        <v>9105</v>
      </c>
    </row>
    <row r="1752" spans="1:4" x14ac:dyDescent="0.2">
      <c r="A1752" s="123">
        <v>1784</v>
      </c>
      <c r="B1752" s="123" t="s">
        <v>21178</v>
      </c>
      <c r="C1752" s="123" t="s">
        <v>18851</v>
      </c>
      <c r="D1752" s="126" t="s">
        <v>5637</v>
      </c>
    </row>
    <row r="1753" spans="1:4" x14ac:dyDescent="0.2">
      <c r="A1753" s="123">
        <v>1810</v>
      </c>
      <c r="B1753" s="123" t="s">
        <v>21179</v>
      </c>
      <c r="C1753" s="123" t="s">
        <v>18851</v>
      </c>
      <c r="D1753" s="126" t="s">
        <v>21180</v>
      </c>
    </row>
    <row r="1754" spans="1:4" x14ac:dyDescent="0.2">
      <c r="A1754" s="123">
        <v>1811</v>
      </c>
      <c r="B1754" s="123" t="s">
        <v>21181</v>
      </c>
      <c r="C1754" s="123" t="s">
        <v>18851</v>
      </c>
      <c r="D1754" s="126" t="s">
        <v>380</v>
      </c>
    </row>
    <row r="1755" spans="1:4" x14ac:dyDescent="0.2">
      <c r="A1755" s="123">
        <v>1812</v>
      </c>
      <c r="B1755" s="123" t="s">
        <v>21182</v>
      </c>
      <c r="C1755" s="123" t="s">
        <v>18851</v>
      </c>
      <c r="D1755" s="126" t="s">
        <v>21183</v>
      </c>
    </row>
    <row r="1756" spans="1:4" x14ac:dyDescent="0.2">
      <c r="A1756" s="123">
        <v>40386</v>
      </c>
      <c r="B1756" s="123" t="s">
        <v>21184</v>
      </c>
      <c r="C1756" s="123" t="s">
        <v>18851</v>
      </c>
      <c r="D1756" s="126" t="s">
        <v>21185</v>
      </c>
    </row>
    <row r="1757" spans="1:4" x14ac:dyDescent="0.2">
      <c r="A1757" s="123">
        <v>40384</v>
      </c>
      <c r="B1757" s="123" t="s">
        <v>21186</v>
      </c>
      <c r="C1757" s="123" t="s">
        <v>18851</v>
      </c>
      <c r="D1757" s="126" t="s">
        <v>21187</v>
      </c>
    </row>
    <row r="1758" spans="1:4" x14ac:dyDescent="0.2">
      <c r="A1758" s="123">
        <v>40379</v>
      </c>
      <c r="B1758" s="123" t="s">
        <v>21188</v>
      </c>
      <c r="C1758" s="123" t="s">
        <v>18851</v>
      </c>
      <c r="D1758" s="126" t="s">
        <v>1084</v>
      </c>
    </row>
    <row r="1759" spans="1:4" x14ac:dyDescent="0.2">
      <c r="A1759" s="123">
        <v>40423</v>
      </c>
      <c r="B1759" s="123" t="s">
        <v>21189</v>
      </c>
      <c r="C1759" s="123" t="s">
        <v>18851</v>
      </c>
      <c r="D1759" s="126" t="s">
        <v>12912</v>
      </c>
    </row>
    <row r="1760" spans="1:4" x14ac:dyDescent="0.2">
      <c r="A1760" s="123">
        <v>40389</v>
      </c>
      <c r="B1760" s="123" t="s">
        <v>21190</v>
      </c>
      <c r="C1760" s="123" t="s">
        <v>18851</v>
      </c>
      <c r="D1760" s="126" t="s">
        <v>21191</v>
      </c>
    </row>
    <row r="1761" spans="1:4" x14ac:dyDescent="0.2">
      <c r="A1761" s="123">
        <v>40388</v>
      </c>
      <c r="B1761" s="123" t="s">
        <v>21192</v>
      </c>
      <c r="C1761" s="123" t="s">
        <v>18851</v>
      </c>
      <c r="D1761" s="126" t="s">
        <v>21193</v>
      </c>
    </row>
    <row r="1762" spans="1:4" x14ac:dyDescent="0.2">
      <c r="A1762" s="123">
        <v>40381</v>
      </c>
      <c r="B1762" s="123" t="s">
        <v>21194</v>
      </c>
      <c r="C1762" s="123" t="s">
        <v>18851</v>
      </c>
      <c r="D1762" s="126" t="s">
        <v>21195</v>
      </c>
    </row>
    <row r="1763" spans="1:4" x14ac:dyDescent="0.2">
      <c r="A1763" s="123">
        <v>40391</v>
      </c>
      <c r="B1763" s="123" t="s">
        <v>21196</v>
      </c>
      <c r="C1763" s="123" t="s">
        <v>18851</v>
      </c>
      <c r="D1763" s="126" t="s">
        <v>21197</v>
      </c>
    </row>
    <row r="1764" spans="1:4" x14ac:dyDescent="0.2">
      <c r="A1764" s="123">
        <v>40414</v>
      </c>
      <c r="B1764" s="123" t="s">
        <v>21198</v>
      </c>
      <c r="C1764" s="123" t="s">
        <v>18851</v>
      </c>
      <c r="D1764" s="126" t="s">
        <v>6530</v>
      </c>
    </row>
    <row r="1765" spans="1:4" x14ac:dyDescent="0.2">
      <c r="A1765" s="123">
        <v>40416</v>
      </c>
      <c r="B1765" s="123" t="s">
        <v>21199</v>
      </c>
      <c r="C1765" s="123" t="s">
        <v>18851</v>
      </c>
      <c r="D1765" s="126" t="s">
        <v>5649</v>
      </c>
    </row>
    <row r="1766" spans="1:4" x14ac:dyDescent="0.2">
      <c r="A1766" s="123">
        <v>40418</v>
      </c>
      <c r="B1766" s="123" t="s">
        <v>21200</v>
      </c>
      <c r="C1766" s="123" t="s">
        <v>18851</v>
      </c>
      <c r="D1766" s="126" t="s">
        <v>9199</v>
      </c>
    </row>
    <row r="1767" spans="1:4" x14ac:dyDescent="0.2">
      <c r="A1767" s="123">
        <v>2615</v>
      </c>
      <c r="B1767" s="123" t="s">
        <v>21201</v>
      </c>
      <c r="C1767" s="123" t="s">
        <v>18851</v>
      </c>
      <c r="D1767" s="126" t="s">
        <v>21202</v>
      </c>
    </row>
    <row r="1768" spans="1:4" x14ac:dyDescent="0.2">
      <c r="A1768" s="123">
        <v>2635</v>
      </c>
      <c r="B1768" s="123" t="s">
        <v>21203</v>
      </c>
      <c r="C1768" s="123" t="s">
        <v>18851</v>
      </c>
      <c r="D1768" s="126" t="s">
        <v>8466</v>
      </c>
    </row>
    <row r="1769" spans="1:4" x14ac:dyDescent="0.2">
      <c r="A1769" s="123">
        <v>2609</v>
      </c>
      <c r="B1769" s="123" t="s">
        <v>21204</v>
      </c>
      <c r="C1769" s="123" t="s">
        <v>18851</v>
      </c>
      <c r="D1769" s="126" t="s">
        <v>8703</v>
      </c>
    </row>
    <row r="1770" spans="1:4" x14ac:dyDescent="0.2">
      <c r="A1770" s="123">
        <v>2634</v>
      </c>
      <c r="B1770" s="123" t="s">
        <v>21205</v>
      </c>
      <c r="C1770" s="123" t="s">
        <v>18851</v>
      </c>
      <c r="D1770" s="126" t="s">
        <v>170</v>
      </c>
    </row>
    <row r="1771" spans="1:4" x14ac:dyDescent="0.2">
      <c r="A1771" s="123">
        <v>2611</v>
      </c>
      <c r="B1771" s="123" t="s">
        <v>21206</v>
      </c>
      <c r="C1771" s="123" t="s">
        <v>18851</v>
      </c>
      <c r="D1771" s="126" t="s">
        <v>8739</v>
      </c>
    </row>
    <row r="1772" spans="1:4" x14ac:dyDescent="0.2">
      <c r="A1772" s="123">
        <v>2612</v>
      </c>
      <c r="B1772" s="123" t="s">
        <v>21207</v>
      </c>
      <c r="C1772" s="123" t="s">
        <v>18851</v>
      </c>
      <c r="D1772" s="126" t="s">
        <v>4972</v>
      </c>
    </row>
    <row r="1773" spans="1:4" x14ac:dyDescent="0.2">
      <c r="A1773" s="123">
        <v>2613</v>
      </c>
      <c r="B1773" s="123" t="s">
        <v>21208</v>
      </c>
      <c r="C1773" s="123" t="s">
        <v>18851</v>
      </c>
      <c r="D1773" s="126" t="s">
        <v>17368</v>
      </c>
    </row>
    <row r="1774" spans="1:4" x14ac:dyDescent="0.2">
      <c r="A1774" s="123">
        <v>2614</v>
      </c>
      <c r="B1774" s="123" t="s">
        <v>21209</v>
      </c>
      <c r="C1774" s="123" t="s">
        <v>18851</v>
      </c>
      <c r="D1774" s="126" t="s">
        <v>21210</v>
      </c>
    </row>
    <row r="1775" spans="1:4" x14ac:dyDescent="0.2">
      <c r="A1775" s="123">
        <v>34359</v>
      </c>
      <c r="B1775" s="123" t="s">
        <v>21211</v>
      </c>
      <c r="C1775" s="123" t="s">
        <v>18851</v>
      </c>
      <c r="D1775" s="126" t="s">
        <v>17253</v>
      </c>
    </row>
    <row r="1776" spans="1:4" x14ac:dyDescent="0.2">
      <c r="A1776" s="123">
        <v>1789</v>
      </c>
      <c r="B1776" s="123" t="s">
        <v>21212</v>
      </c>
      <c r="C1776" s="123" t="s">
        <v>18851</v>
      </c>
      <c r="D1776" s="126" t="s">
        <v>21213</v>
      </c>
    </row>
    <row r="1777" spans="1:4" x14ac:dyDescent="0.2">
      <c r="A1777" s="123">
        <v>1788</v>
      </c>
      <c r="B1777" s="123" t="s">
        <v>21214</v>
      </c>
      <c r="C1777" s="123" t="s">
        <v>18851</v>
      </c>
      <c r="D1777" s="126" t="s">
        <v>21215</v>
      </c>
    </row>
    <row r="1778" spans="1:4" x14ac:dyDescent="0.2">
      <c r="A1778" s="123">
        <v>1786</v>
      </c>
      <c r="B1778" s="123" t="s">
        <v>21216</v>
      </c>
      <c r="C1778" s="123" t="s">
        <v>18851</v>
      </c>
      <c r="D1778" s="126" t="s">
        <v>3709</v>
      </c>
    </row>
    <row r="1779" spans="1:4" x14ac:dyDescent="0.2">
      <c r="A1779" s="123">
        <v>1787</v>
      </c>
      <c r="B1779" s="123" t="s">
        <v>21217</v>
      </c>
      <c r="C1779" s="123" t="s">
        <v>18851</v>
      </c>
      <c r="D1779" s="126" t="s">
        <v>21218</v>
      </c>
    </row>
    <row r="1780" spans="1:4" x14ac:dyDescent="0.2">
      <c r="A1780" s="123">
        <v>1791</v>
      </c>
      <c r="B1780" s="123" t="s">
        <v>21219</v>
      </c>
      <c r="C1780" s="123" t="s">
        <v>18851</v>
      </c>
      <c r="D1780" s="126" t="s">
        <v>21220</v>
      </c>
    </row>
    <row r="1781" spans="1:4" x14ac:dyDescent="0.2">
      <c r="A1781" s="123">
        <v>1790</v>
      </c>
      <c r="B1781" s="123" t="s">
        <v>21221</v>
      </c>
      <c r="C1781" s="123" t="s">
        <v>18851</v>
      </c>
      <c r="D1781" s="126" t="s">
        <v>8620</v>
      </c>
    </row>
    <row r="1782" spans="1:4" x14ac:dyDescent="0.2">
      <c r="A1782" s="123">
        <v>1813</v>
      </c>
      <c r="B1782" s="123" t="s">
        <v>21222</v>
      </c>
      <c r="C1782" s="123" t="s">
        <v>18851</v>
      </c>
      <c r="D1782" s="126" t="s">
        <v>21223</v>
      </c>
    </row>
    <row r="1783" spans="1:4" x14ac:dyDescent="0.2">
      <c r="A1783" s="123">
        <v>1792</v>
      </c>
      <c r="B1783" s="123" t="s">
        <v>21224</v>
      </c>
      <c r="C1783" s="123" t="s">
        <v>18851</v>
      </c>
      <c r="D1783" s="126" t="s">
        <v>8949</v>
      </c>
    </row>
    <row r="1784" spans="1:4" x14ac:dyDescent="0.2">
      <c r="A1784" s="123">
        <v>1793</v>
      </c>
      <c r="B1784" s="123" t="s">
        <v>21225</v>
      </c>
      <c r="C1784" s="123" t="s">
        <v>18851</v>
      </c>
      <c r="D1784" s="126" t="s">
        <v>21226</v>
      </c>
    </row>
    <row r="1785" spans="1:4" x14ac:dyDescent="0.2">
      <c r="A1785" s="123">
        <v>1809</v>
      </c>
      <c r="B1785" s="123" t="s">
        <v>21227</v>
      </c>
      <c r="C1785" s="123" t="s">
        <v>18851</v>
      </c>
      <c r="D1785" s="126" t="s">
        <v>21228</v>
      </c>
    </row>
    <row r="1786" spans="1:4" x14ac:dyDescent="0.2">
      <c r="A1786" s="123">
        <v>1814</v>
      </c>
      <c r="B1786" s="123" t="s">
        <v>21229</v>
      </c>
      <c r="C1786" s="123" t="s">
        <v>18851</v>
      </c>
      <c r="D1786" s="126" t="s">
        <v>21230</v>
      </c>
    </row>
    <row r="1787" spans="1:4" x14ac:dyDescent="0.2">
      <c r="A1787" s="123">
        <v>1803</v>
      </c>
      <c r="B1787" s="123" t="s">
        <v>21231</v>
      </c>
      <c r="C1787" s="123" t="s">
        <v>18851</v>
      </c>
      <c r="D1787" s="126" t="s">
        <v>9090</v>
      </c>
    </row>
    <row r="1788" spans="1:4" x14ac:dyDescent="0.2">
      <c r="A1788" s="123">
        <v>1805</v>
      </c>
      <c r="B1788" s="123" t="s">
        <v>21232</v>
      </c>
      <c r="C1788" s="123" t="s">
        <v>18851</v>
      </c>
      <c r="D1788" s="126" t="s">
        <v>4068</v>
      </c>
    </row>
    <row r="1789" spans="1:4" x14ac:dyDescent="0.2">
      <c r="A1789" s="123">
        <v>1821</v>
      </c>
      <c r="B1789" s="123" t="s">
        <v>21233</v>
      </c>
      <c r="C1789" s="123" t="s">
        <v>18851</v>
      </c>
      <c r="D1789" s="126" t="s">
        <v>21234</v>
      </c>
    </row>
    <row r="1790" spans="1:4" x14ac:dyDescent="0.2">
      <c r="A1790" s="123">
        <v>1806</v>
      </c>
      <c r="B1790" s="123" t="s">
        <v>21235</v>
      </c>
      <c r="C1790" s="123" t="s">
        <v>18851</v>
      </c>
      <c r="D1790" s="126" t="s">
        <v>21236</v>
      </c>
    </row>
    <row r="1791" spans="1:4" x14ac:dyDescent="0.2">
      <c r="A1791" s="123">
        <v>1804</v>
      </c>
      <c r="B1791" s="123" t="s">
        <v>21237</v>
      </c>
      <c r="C1791" s="123" t="s">
        <v>18851</v>
      </c>
      <c r="D1791" s="126" t="s">
        <v>8436</v>
      </c>
    </row>
    <row r="1792" spans="1:4" x14ac:dyDescent="0.2">
      <c r="A1792" s="123">
        <v>1807</v>
      </c>
      <c r="B1792" s="123" t="s">
        <v>21238</v>
      </c>
      <c r="C1792" s="123" t="s">
        <v>18851</v>
      </c>
      <c r="D1792" s="126" t="s">
        <v>21239</v>
      </c>
    </row>
    <row r="1793" spans="1:4" x14ac:dyDescent="0.2">
      <c r="A1793" s="123">
        <v>1808</v>
      </c>
      <c r="B1793" s="123" t="s">
        <v>21240</v>
      </c>
      <c r="C1793" s="123" t="s">
        <v>18851</v>
      </c>
      <c r="D1793" s="126" t="s">
        <v>21241</v>
      </c>
    </row>
    <row r="1794" spans="1:4" x14ac:dyDescent="0.2">
      <c r="A1794" s="123">
        <v>1797</v>
      </c>
      <c r="B1794" s="123" t="s">
        <v>21242</v>
      </c>
      <c r="C1794" s="123" t="s">
        <v>18851</v>
      </c>
      <c r="D1794" s="126" t="s">
        <v>21243</v>
      </c>
    </row>
    <row r="1795" spans="1:4" x14ac:dyDescent="0.2">
      <c r="A1795" s="123">
        <v>1796</v>
      </c>
      <c r="B1795" s="123" t="s">
        <v>21244</v>
      </c>
      <c r="C1795" s="123" t="s">
        <v>18851</v>
      </c>
      <c r="D1795" s="126" t="s">
        <v>9154</v>
      </c>
    </row>
    <row r="1796" spans="1:4" x14ac:dyDescent="0.2">
      <c r="A1796" s="123">
        <v>1794</v>
      </c>
      <c r="B1796" s="123" t="s">
        <v>21245</v>
      </c>
      <c r="C1796" s="123" t="s">
        <v>18851</v>
      </c>
      <c r="D1796" s="126" t="s">
        <v>21246</v>
      </c>
    </row>
    <row r="1797" spans="1:4" x14ac:dyDescent="0.2">
      <c r="A1797" s="123">
        <v>1816</v>
      </c>
      <c r="B1797" s="123" t="s">
        <v>21247</v>
      </c>
      <c r="C1797" s="123" t="s">
        <v>18851</v>
      </c>
      <c r="D1797" s="126" t="s">
        <v>21248</v>
      </c>
    </row>
    <row r="1798" spans="1:4" x14ac:dyDescent="0.2">
      <c r="A1798" s="123">
        <v>1815</v>
      </c>
      <c r="B1798" s="123" t="s">
        <v>21249</v>
      </c>
      <c r="C1798" s="123" t="s">
        <v>18851</v>
      </c>
      <c r="D1798" s="126" t="s">
        <v>21250</v>
      </c>
    </row>
    <row r="1799" spans="1:4" x14ac:dyDescent="0.2">
      <c r="A1799" s="123">
        <v>1798</v>
      </c>
      <c r="B1799" s="123" t="s">
        <v>21251</v>
      </c>
      <c r="C1799" s="123" t="s">
        <v>18851</v>
      </c>
      <c r="D1799" s="126" t="s">
        <v>21252</v>
      </c>
    </row>
    <row r="1800" spans="1:4" x14ac:dyDescent="0.2">
      <c r="A1800" s="123">
        <v>1795</v>
      </c>
      <c r="B1800" s="123" t="s">
        <v>21253</v>
      </c>
      <c r="C1800" s="123" t="s">
        <v>18851</v>
      </c>
      <c r="D1800" s="126" t="s">
        <v>989</v>
      </c>
    </row>
    <row r="1801" spans="1:4" x14ac:dyDescent="0.2">
      <c r="A1801" s="123">
        <v>1799</v>
      </c>
      <c r="B1801" s="123" t="s">
        <v>21254</v>
      </c>
      <c r="C1801" s="123" t="s">
        <v>18851</v>
      </c>
      <c r="D1801" s="126" t="s">
        <v>21255</v>
      </c>
    </row>
    <row r="1802" spans="1:4" x14ac:dyDescent="0.2">
      <c r="A1802" s="123">
        <v>1800</v>
      </c>
      <c r="B1802" s="123" t="s">
        <v>21256</v>
      </c>
      <c r="C1802" s="123" t="s">
        <v>18851</v>
      </c>
      <c r="D1802" s="126" t="s">
        <v>21257</v>
      </c>
    </row>
    <row r="1803" spans="1:4" x14ac:dyDescent="0.2">
      <c r="A1803" s="123">
        <v>1802</v>
      </c>
      <c r="B1803" s="123" t="s">
        <v>21258</v>
      </c>
      <c r="C1803" s="123" t="s">
        <v>18851</v>
      </c>
      <c r="D1803" s="126" t="s">
        <v>21259</v>
      </c>
    </row>
    <row r="1804" spans="1:4" x14ac:dyDescent="0.2">
      <c r="A1804" s="123">
        <v>40385</v>
      </c>
      <c r="B1804" s="123" t="s">
        <v>21260</v>
      </c>
      <c r="C1804" s="123" t="s">
        <v>18851</v>
      </c>
      <c r="D1804" s="126" t="s">
        <v>21185</v>
      </c>
    </row>
    <row r="1805" spans="1:4" x14ac:dyDescent="0.2">
      <c r="A1805" s="123">
        <v>40383</v>
      </c>
      <c r="B1805" s="123" t="s">
        <v>21261</v>
      </c>
      <c r="C1805" s="123" t="s">
        <v>18851</v>
      </c>
      <c r="D1805" s="126" t="s">
        <v>21187</v>
      </c>
    </row>
    <row r="1806" spans="1:4" x14ac:dyDescent="0.2">
      <c r="A1806" s="123">
        <v>40378</v>
      </c>
      <c r="B1806" s="123" t="s">
        <v>21262</v>
      </c>
      <c r="C1806" s="123" t="s">
        <v>18851</v>
      </c>
      <c r="D1806" s="126" t="s">
        <v>1084</v>
      </c>
    </row>
    <row r="1807" spans="1:4" x14ac:dyDescent="0.2">
      <c r="A1807" s="123">
        <v>40382</v>
      </c>
      <c r="B1807" s="123" t="s">
        <v>21263</v>
      </c>
      <c r="C1807" s="123" t="s">
        <v>18851</v>
      </c>
      <c r="D1807" s="126" t="s">
        <v>12912</v>
      </c>
    </row>
    <row r="1808" spans="1:4" x14ac:dyDescent="0.2">
      <c r="A1808" s="123">
        <v>40422</v>
      </c>
      <c r="B1808" s="123" t="s">
        <v>21264</v>
      </c>
      <c r="C1808" s="123" t="s">
        <v>18851</v>
      </c>
      <c r="D1808" s="126" t="s">
        <v>21265</v>
      </c>
    </row>
    <row r="1809" spans="1:4" x14ac:dyDescent="0.2">
      <c r="A1809" s="123">
        <v>40387</v>
      </c>
      <c r="B1809" s="123" t="s">
        <v>21266</v>
      </c>
      <c r="C1809" s="123" t="s">
        <v>18851</v>
      </c>
      <c r="D1809" s="126" t="s">
        <v>21267</v>
      </c>
    </row>
    <row r="1810" spans="1:4" x14ac:dyDescent="0.2">
      <c r="A1810" s="123">
        <v>40380</v>
      </c>
      <c r="B1810" s="123" t="s">
        <v>21268</v>
      </c>
      <c r="C1810" s="123" t="s">
        <v>18851</v>
      </c>
      <c r="D1810" s="126" t="s">
        <v>21195</v>
      </c>
    </row>
    <row r="1811" spans="1:4" x14ac:dyDescent="0.2">
      <c r="A1811" s="123">
        <v>40390</v>
      </c>
      <c r="B1811" s="123" t="s">
        <v>21269</v>
      </c>
      <c r="C1811" s="123" t="s">
        <v>18851</v>
      </c>
      <c r="D1811" s="126" t="s">
        <v>21270</v>
      </c>
    </row>
    <row r="1812" spans="1:4" x14ac:dyDescent="0.2">
      <c r="A1812" s="123">
        <v>40413</v>
      </c>
      <c r="B1812" s="123" t="s">
        <v>21271</v>
      </c>
      <c r="C1812" s="123" t="s">
        <v>18851</v>
      </c>
      <c r="D1812" s="126" t="s">
        <v>4809</v>
      </c>
    </row>
    <row r="1813" spans="1:4" x14ac:dyDescent="0.2">
      <c r="A1813" s="123">
        <v>40415</v>
      </c>
      <c r="B1813" s="123" t="s">
        <v>21272</v>
      </c>
      <c r="C1813" s="123" t="s">
        <v>18851</v>
      </c>
      <c r="D1813" s="126" t="s">
        <v>8379</v>
      </c>
    </row>
    <row r="1814" spans="1:4" x14ac:dyDescent="0.2">
      <c r="A1814" s="123">
        <v>40417</v>
      </c>
      <c r="B1814" s="123" t="s">
        <v>21273</v>
      </c>
      <c r="C1814" s="123" t="s">
        <v>18851</v>
      </c>
      <c r="D1814" s="126" t="s">
        <v>4936</v>
      </c>
    </row>
    <row r="1815" spans="1:4" x14ac:dyDescent="0.2">
      <c r="A1815" s="123">
        <v>39271</v>
      </c>
      <c r="B1815" s="123" t="s">
        <v>21274</v>
      </c>
      <c r="C1815" s="123" t="s">
        <v>18851</v>
      </c>
      <c r="D1815" s="126" t="s">
        <v>8372</v>
      </c>
    </row>
    <row r="1816" spans="1:4" x14ac:dyDescent="0.2">
      <c r="A1816" s="123">
        <v>39273</v>
      </c>
      <c r="B1816" s="123" t="s">
        <v>21275</v>
      </c>
      <c r="C1816" s="123" t="s">
        <v>18851</v>
      </c>
      <c r="D1816" s="126" t="s">
        <v>739</v>
      </c>
    </row>
    <row r="1817" spans="1:4" x14ac:dyDescent="0.2">
      <c r="A1817" s="123">
        <v>39272</v>
      </c>
      <c r="B1817" s="123" t="s">
        <v>21276</v>
      </c>
      <c r="C1817" s="123" t="s">
        <v>18851</v>
      </c>
      <c r="D1817" s="126" t="s">
        <v>6578</v>
      </c>
    </row>
    <row r="1818" spans="1:4" x14ac:dyDescent="0.2">
      <c r="A1818" s="123">
        <v>1875</v>
      </c>
      <c r="B1818" s="123" t="s">
        <v>21277</v>
      </c>
      <c r="C1818" s="123" t="s">
        <v>18851</v>
      </c>
      <c r="D1818" s="126" t="s">
        <v>1622</v>
      </c>
    </row>
    <row r="1819" spans="1:4" x14ac:dyDescent="0.2">
      <c r="A1819" s="123">
        <v>1874</v>
      </c>
      <c r="B1819" s="123" t="s">
        <v>21278</v>
      </c>
      <c r="C1819" s="123" t="s">
        <v>18851</v>
      </c>
      <c r="D1819" s="126" t="s">
        <v>4084</v>
      </c>
    </row>
    <row r="1820" spans="1:4" x14ac:dyDescent="0.2">
      <c r="A1820" s="123">
        <v>1870</v>
      </c>
      <c r="B1820" s="123" t="s">
        <v>21279</v>
      </c>
      <c r="C1820" s="123" t="s">
        <v>18851</v>
      </c>
      <c r="D1820" s="126" t="s">
        <v>8937</v>
      </c>
    </row>
    <row r="1821" spans="1:4" x14ac:dyDescent="0.2">
      <c r="A1821" s="123">
        <v>1884</v>
      </c>
      <c r="B1821" s="123" t="s">
        <v>21280</v>
      </c>
      <c r="C1821" s="123" t="s">
        <v>18851</v>
      </c>
      <c r="D1821" s="126" t="s">
        <v>4651</v>
      </c>
    </row>
    <row r="1822" spans="1:4" x14ac:dyDescent="0.2">
      <c r="A1822" s="123">
        <v>1887</v>
      </c>
      <c r="B1822" s="123" t="s">
        <v>21281</v>
      </c>
      <c r="C1822" s="123" t="s">
        <v>18851</v>
      </c>
      <c r="D1822" s="126" t="s">
        <v>21282</v>
      </c>
    </row>
    <row r="1823" spans="1:4" x14ac:dyDescent="0.2">
      <c r="A1823" s="123">
        <v>1876</v>
      </c>
      <c r="B1823" s="123" t="s">
        <v>21283</v>
      </c>
      <c r="C1823" s="123" t="s">
        <v>18851</v>
      </c>
      <c r="D1823" s="126" t="s">
        <v>6536</v>
      </c>
    </row>
    <row r="1824" spans="1:4" x14ac:dyDescent="0.2">
      <c r="A1824" s="123">
        <v>1879</v>
      </c>
      <c r="B1824" s="123" t="s">
        <v>21284</v>
      </c>
      <c r="C1824" s="123" t="s">
        <v>18851</v>
      </c>
      <c r="D1824" s="126" t="s">
        <v>4127</v>
      </c>
    </row>
    <row r="1825" spans="1:4" x14ac:dyDescent="0.2">
      <c r="A1825" s="123">
        <v>1877</v>
      </c>
      <c r="B1825" s="123" t="s">
        <v>21285</v>
      </c>
      <c r="C1825" s="123" t="s">
        <v>18851</v>
      </c>
      <c r="D1825" s="126" t="s">
        <v>8799</v>
      </c>
    </row>
    <row r="1826" spans="1:4" x14ac:dyDescent="0.2">
      <c r="A1826" s="123">
        <v>1878</v>
      </c>
      <c r="B1826" s="123" t="s">
        <v>21286</v>
      </c>
      <c r="C1826" s="123" t="s">
        <v>18851</v>
      </c>
      <c r="D1826" s="126" t="s">
        <v>8948</v>
      </c>
    </row>
    <row r="1827" spans="1:4" x14ac:dyDescent="0.2">
      <c r="A1827" s="123">
        <v>2621</v>
      </c>
      <c r="B1827" s="123" t="s">
        <v>21287</v>
      </c>
      <c r="C1827" s="123" t="s">
        <v>18851</v>
      </c>
      <c r="D1827" s="126" t="s">
        <v>11260</v>
      </c>
    </row>
    <row r="1828" spans="1:4" x14ac:dyDescent="0.2">
      <c r="A1828" s="123">
        <v>2616</v>
      </c>
      <c r="B1828" s="123" t="s">
        <v>21288</v>
      </c>
      <c r="C1828" s="123" t="s">
        <v>18851</v>
      </c>
      <c r="D1828" s="126" t="s">
        <v>1135</v>
      </c>
    </row>
    <row r="1829" spans="1:4" x14ac:dyDescent="0.2">
      <c r="A1829" s="123">
        <v>2633</v>
      </c>
      <c r="B1829" s="123" t="s">
        <v>21289</v>
      </c>
      <c r="C1829" s="123" t="s">
        <v>18851</v>
      </c>
      <c r="D1829" s="126" t="s">
        <v>695</v>
      </c>
    </row>
    <row r="1830" spans="1:4" x14ac:dyDescent="0.2">
      <c r="A1830" s="123">
        <v>2617</v>
      </c>
      <c r="B1830" s="123" t="s">
        <v>21290</v>
      </c>
      <c r="C1830" s="123" t="s">
        <v>18851</v>
      </c>
      <c r="D1830" s="126" t="s">
        <v>3005</v>
      </c>
    </row>
    <row r="1831" spans="1:4" x14ac:dyDescent="0.2">
      <c r="A1831" s="123">
        <v>2618</v>
      </c>
      <c r="B1831" s="123" t="s">
        <v>21291</v>
      </c>
      <c r="C1831" s="123" t="s">
        <v>18851</v>
      </c>
      <c r="D1831" s="126" t="s">
        <v>19003</v>
      </c>
    </row>
    <row r="1832" spans="1:4" x14ac:dyDescent="0.2">
      <c r="A1832" s="123">
        <v>2632</v>
      </c>
      <c r="B1832" s="123" t="s">
        <v>21292</v>
      </c>
      <c r="C1832" s="123" t="s">
        <v>18851</v>
      </c>
      <c r="D1832" s="126" t="s">
        <v>7074</v>
      </c>
    </row>
    <row r="1833" spans="1:4" x14ac:dyDescent="0.2">
      <c r="A1833" s="123">
        <v>2631</v>
      </c>
      <c r="B1833" s="123" t="s">
        <v>21293</v>
      </c>
      <c r="C1833" s="123" t="s">
        <v>18851</v>
      </c>
      <c r="D1833" s="126" t="s">
        <v>21294</v>
      </c>
    </row>
    <row r="1834" spans="1:4" x14ac:dyDescent="0.2">
      <c r="A1834" s="123">
        <v>2619</v>
      </c>
      <c r="B1834" s="123" t="s">
        <v>21295</v>
      </c>
      <c r="C1834" s="123" t="s">
        <v>18851</v>
      </c>
      <c r="D1834" s="126" t="s">
        <v>21296</v>
      </c>
    </row>
    <row r="1835" spans="1:4" x14ac:dyDescent="0.2">
      <c r="A1835" s="123">
        <v>2620</v>
      </c>
      <c r="B1835" s="123" t="s">
        <v>21297</v>
      </c>
      <c r="C1835" s="123" t="s">
        <v>18851</v>
      </c>
      <c r="D1835" s="126" t="s">
        <v>21298</v>
      </c>
    </row>
    <row r="1836" spans="1:4" x14ac:dyDescent="0.2">
      <c r="A1836" s="123">
        <v>25968</v>
      </c>
      <c r="B1836" s="123" t="s">
        <v>21299</v>
      </c>
      <c r="C1836" s="123" t="s">
        <v>18851</v>
      </c>
      <c r="D1836" s="126" t="s">
        <v>21300</v>
      </c>
    </row>
    <row r="1837" spans="1:4" x14ac:dyDescent="0.2">
      <c r="A1837" s="123">
        <v>38369</v>
      </c>
      <c r="B1837" s="123" t="s">
        <v>21301</v>
      </c>
      <c r="C1837" s="123" t="s">
        <v>18851</v>
      </c>
      <c r="D1837" s="126" t="s">
        <v>14938</v>
      </c>
    </row>
    <row r="1838" spans="1:4" x14ac:dyDescent="0.2">
      <c r="A1838" s="123">
        <v>38370</v>
      </c>
      <c r="B1838" s="123" t="s">
        <v>21302</v>
      </c>
      <c r="C1838" s="123" t="s">
        <v>18851</v>
      </c>
      <c r="D1838" s="126" t="s">
        <v>14938</v>
      </c>
    </row>
    <row r="1839" spans="1:4" x14ac:dyDescent="0.2">
      <c r="A1839" s="123">
        <v>38372</v>
      </c>
      <c r="B1839" s="123" t="s">
        <v>21303</v>
      </c>
      <c r="C1839" s="123" t="s">
        <v>18851</v>
      </c>
      <c r="D1839" s="126" t="s">
        <v>8481</v>
      </c>
    </row>
    <row r="1840" spans="1:4" x14ac:dyDescent="0.2">
      <c r="A1840" s="123">
        <v>2357</v>
      </c>
      <c r="B1840" s="123" t="s">
        <v>21304</v>
      </c>
      <c r="C1840" s="123" t="s">
        <v>18871</v>
      </c>
      <c r="D1840" s="126" t="s">
        <v>6025</v>
      </c>
    </row>
    <row r="1841" spans="1:4" x14ac:dyDescent="0.2">
      <c r="A1841" s="123">
        <v>40806</v>
      </c>
      <c r="B1841" s="123" t="s">
        <v>21305</v>
      </c>
      <c r="C1841" s="123" t="s">
        <v>19101</v>
      </c>
      <c r="D1841" s="126" t="s">
        <v>21306</v>
      </c>
    </row>
    <row r="1842" spans="1:4" x14ac:dyDescent="0.2">
      <c r="A1842" s="123">
        <v>2355</v>
      </c>
      <c r="B1842" s="123" t="s">
        <v>21307</v>
      </c>
      <c r="C1842" s="123" t="s">
        <v>18871</v>
      </c>
      <c r="D1842" s="126" t="s">
        <v>17613</v>
      </c>
    </row>
    <row r="1843" spans="1:4" x14ac:dyDescent="0.2">
      <c r="A1843" s="123">
        <v>40805</v>
      </c>
      <c r="B1843" s="123" t="s">
        <v>21308</v>
      </c>
      <c r="C1843" s="123" t="s">
        <v>19101</v>
      </c>
      <c r="D1843" s="126" t="s">
        <v>21309</v>
      </c>
    </row>
    <row r="1844" spans="1:4" x14ac:dyDescent="0.2">
      <c r="A1844" s="123">
        <v>2358</v>
      </c>
      <c r="B1844" s="123" t="s">
        <v>21310</v>
      </c>
      <c r="C1844" s="123" t="s">
        <v>18871</v>
      </c>
      <c r="D1844" s="126" t="s">
        <v>21311</v>
      </c>
    </row>
    <row r="1845" spans="1:4" x14ac:dyDescent="0.2">
      <c r="A1845" s="123">
        <v>40807</v>
      </c>
      <c r="B1845" s="123" t="s">
        <v>21312</v>
      </c>
      <c r="C1845" s="123" t="s">
        <v>19101</v>
      </c>
      <c r="D1845" s="126" t="s">
        <v>21313</v>
      </c>
    </row>
    <row r="1846" spans="1:4" x14ac:dyDescent="0.2">
      <c r="A1846" s="123">
        <v>2359</v>
      </c>
      <c r="B1846" s="123" t="s">
        <v>21314</v>
      </c>
      <c r="C1846" s="123" t="s">
        <v>18871</v>
      </c>
      <c r="D1846" s="126" t="s">
        <v>21315</v>
      </c>
    </row>
    <row r="1847" spans="1:4" x14ac:dyDescent="0.2">
      <c r="A1847" s="123">
        <v>40808</v>
      </c>
      <c r="B1847" s="123" t="s">
        <v>21316</v>
      </c>
      <c r="C1847" s="123" t="s">
        <v>19101</v>
      </c>
      <c r="D1847" s="126" t="s">
        <v>21317</v>
      </c>
    </row>
    <row r="1848" spans="1:4" x14ac:dyDescent="0.2">
      <c r="A1848" s="123">
        <v>39397</v>
      </c>
      <c r="B1848" s="123" t="s">
        <v>21318</v>
      </c>
      <c r="C1848" s="123" t="s">
        <v>18942</v>
      </c>
      <c r="D1848" s="126" t="s">
        <v>8809</v>
      </c>
    </row>
    <row r="1849" spans="1:4" x14ac:dyDescent="0.2">
      <c r="A1849" s="123">
        <v>2692</v>
      </c>
      <c r="B1849" s="123" t="s">
        <v>21319</v>
      </c>
      <c r="C1849" s="123" t="s">
        <v>18942</v>
      </c>
      <c r="D1849" s="126" t="s">
        <v>3534</v>
      </c>
    </row>
    <row r="1850" spans="1:4" x14ac:dyDescent="0.2">
      <c r="A1850" s="123">
        <v>6</v>
      </c>
      <c r="B1850" s="123" t="s">
        <v>21320</v>
      </c>
      <c r="C1850" s="123" t="s">
        <v>18942</v>
      </c>
      <c r="D1850" s="126" t="s">
        <v>6260</v>
      </c>
    </row>
    <row r="1851" spans="1:4" x14ac:dyDescent="0.2">
      <c r="A1851" s="123">
        <v>5330</v>
      </c>
      <c r="B1851" s="123" t="s">
        <v>21321</v>
      </c>
      <c r="C1851" s="123" t="s">
        <v>18942</v>
      </c>
      <c r="D1851" s="126" t="s">
        <v>21322</v>
      </c>
    </row>
    <row r="1852" spans="1:4" x14ac:dyDescent="0.2">
      <c r="A1852" s="123">
        <v>26017</v>
      </c>
      <c r="B1852" s="123" t="s">
        <v>21323</v>
      </c>
      <c r="C1852" s="123" t="s">
        <v>18851</v>
      </c>
      <c r="D1852" s="126" t="s">
        <v>8459</v>
      </c>
    </row>
    <row r="1853" spans="1:4" x14ac:dyDescent="0.2">
      <c r="A1853" s="123">
        <v>25931</v>
      </c>
      <c r="B1853" s="123" t="s">
        <v>21324</v>
      </c>
      <c r="C1853" s="123" t="s">
        <v>18851</v>
      </c>
      <c r="D1853" s="126" t="s">
        <v>1849</v>
      </c>
    </row>
    <row r="1854" spans="1:4" x14ac:dyDescent="0.2">
      <c r="A1854" s="123">
        <v>38140</v>
      </c>
      <c r="B1854" s="123" t="s">
        <v>21325</v>
      </c>
      <c r="C1854" s="123" t="s">
        <v>18851</v>
      </c>
      <c r="D1854" s="126" t="s">
        <v>5117</v>
      </c>
    </row>
    <row r="1855" spans="1:4" x14ac:dyDescent="0.2">
      <c r="A1855" s="123">
        <v>13887</v>
      </c>
      <c r="B1855" s="123" t="s">
        <v>21326</v>
      </c>
      <c r="C1855" s="123" t="s">
        <v>18851</v>
      </c>
      <c r="D1855" s="126" t="s">
        <v>21327</v>
      </c>
    </row>
    <row r="1856" spans="1:4" x14ac:dyDescent="0.2">
      <c r="A1856" s="123">
        <v>26018</v>
      </c>
      <c r="B1856" s="123" t="s">
        <v>21328</v>
      </c>
      <c r="C1856" s="123" t="s">
        <v>18851</v>
      </c>
      <c r="D1856" s="126" t="s">
        <v>7429</v>
      </c>
    </row>
    <row r="1857" spans="1:4" x14ac:dyDescent="0.2">
      <c r="A1857" s="123">
        <v>26019</v>
      </c>
      <c r="B1857" s="123" t="s">
        <v>21329</v>
      </c>
      <c r="C1857" s="123" t="s">
        <v>18851</v>
      </c>
      <c r="D1857" s="126" t="s">
        <v>8802</v>
      </c>
    </row>
    <row r="1858" spans="1:4" x14ac:dyDescent="0.2">
      <c r="A1858" s="123">
        <v>26020</v>
      </c>
      <c r="B1858" s="123" t="s">
        <v>21330</v>
      </c>
      <c r="C1858" s="123" t="s">
        <v>18851</v>
      </c>
      <c r="D1858" s="126" t="s">
        <v>8345</v>
      </c>
    </row>
    <row r="1859" spans="1:4" x14ac:dyDescent="0.2">
      <c r="A1859" s="123">
        <v>34544</v>
      </c>
      <c r="B1859" s="123" t="s">
        <v>21331</v>
      </c>
      <c r="C1859" s="123" t="s">
        <v>18851</v>
      </c>
      <c r="D1859" s="126" t="s">
        <v>21332</v>
      </c>
    </row>
    <row r="1860" spans="1:4" x14ac:dyDescent="0.2">
      <c r="A1860" s="123">
        <v>34729</v>
      </c>
      <c r="B1860" s="123" t="s">
        <v>21333</v>
      </c>
      <c r="C1860" s="123" t="s">
        <v>18851</v>
      </c>
      <c r="D1860" s="126" t="s">
        <v>21334</v>
      </c>
    </row>
    <row r="1861" spans="1:4" x14ac:dyDescent="0.2">
      <c r="A1861" s="123">
        <v>34734</v>
      </c>
      <c r="B1861" s="123" t="s">
        <v>21335</v>
      </c>
      <c r="C1861" s="123" t="s">
        <v>18851</v>
      </c>
      <c r="D1861" s="126" t="s">
        <v>21336</v>
      </c>
    </row>
    <row r="1862" spans="1:4" x14ac:dyDescent="0.2">
      <c r="A1862" s="123">
        <v>34738</v>
      </c>
      <c r="B1862" s="123" t="s">
        <v>21337</v>
      </c>
      <c r="C1862" s="123" t="s">
        <v>18851</v>
      </c>
      <c r="D1862" s="126" t="s">
        <v>21338</v>
      </c>
    </row>
    <row r="1863" spans="1:4" x14ac:dyDescent="0.2">
      <c r="A1863" s="123">
        <v>2391</v>
      </c>
      <c r="B1863" s="123" t="s">
        <v>21339</v>
      </c>
      <c r="C1863" s="123" t="s">
        <v>18851</v>
      </c>
      <c r="D1863" s="126" t="s">
        <v>21340</v>
      </c>
    </row>
    <row r="1864" spans="1:4" x14ac:dyDescent="0.2">
      <c r="A1864" s="123">
        <v>2374</v>
      </c>
      <c r="B1864" s="123" t="s">
        <v>21341</v>
      </c>
      <c r="C1864" s="123" t="s">
        <v>18851</v>
      </c>
      <c r="D1864" s="126" t="s">
        <v>21342</v>
      </c>
    </row>
    <row r="1865" spans="1:4" x14ac:dyDescent="0.2">
      <c r="A1865" s="123">
        <v>2377</v>
      </c>
      <c r="B1865" s="123" t="s">
        <v>21343</v>
      </c>
      <c r="C1865" s="123" t="s">
        <v>18851</v>
      </c>
      <c r="D1865" s="126" t="s">
        <v>21344</v>
      </c>
    </row>
    <row r="1866" spans="1:4" x14ac:dyDescent="0.2">
      <c r="A1866" s="123">
        <v>2393</v>
      </c>
      <c r="B1866" s="123" t="s">
        <v>21345</v>
      </c>
      <c r="C1866" s="123" t="s">
        <v>18851</v>
      </c>
      <c r="D1866" s="126" t="s">
        <v>21346</v>
      </c>
    </row>
    <row r="1867" spans="1:4" x14ac:dyDescent="0.2">
      <c r="A1867" s="123">
        <v>34705</v>
      </c>
      <c r="B1867" s="123" t="s">
        <v>21347</v>
      </c>
      <c r="C1867" s="123" t="s">
        <v>18851</v>
      </c>
      <c r="D1867" s="126" t="s">
        <v>17057</v>
      </c>
    </row>
    <row r="1868" spans="1:4" x14ac:dyDescent="0.2">
      <c r="A1868" s="123">
        <v>34707</v>
      </c>
      <c r="B1868" s="123" t="s">
        <v>21348</v>
      </c>
      <c r="C1868" s="123" t="s">
        <v>18851</v>
      </c>
      <c r="D1868" s="126" t="s">
        <v>21349</v>
      </c>
    </row>
    <row r="1869" spans="1:4" x14ac:dyDescent="0.2">
      <c r="A1869" s="123">
        <v>2378</v>
      </c>
      <c r="B1869" s="123" t="s">
        <v>21350</v>
      </c>
      <c r="C1869" s="123" t="s">
        <v>18851</v>
      </c>
      <c r="D1869" s="126" t="s">
        <v>21351</v>
      </c>
    </row>
    <row r="1870" spans="1:4" x14ac:dyDescent="0.2">
      <c r="A1870" s="123">
        <v>2379</v>
      </c>
      <c r="B1870" s="123" t="s">
        <v>21352</v>
      </c>
      <c r="C1870" s="123" t="s">
        <v>18851</v>
      </c>
      <c r="D1870" s="126" t="s">
        <v>21351</v>
      </c>
    </row>
    <row r="1871" spans="1:4" x14ac:dyDescent="0.2">
      <c r="A1871" s="123">
        <v>2376</v>
      </c>
      <c r="B1871" s="123" t="s">
        <v>21353</v>
      </c>
      <c r="C1871" s="123" t="s">
        <v>18851</v>
      </c>
      <c r="D1871" s="126" t="s">
        <v>21354</v>
      </c>
    </row>
    <row r="1872" spans="1:4" x14ac:dyDescent="0.2">
      <c r="A1872" s="123">
        <v>2394</v>
      </c>
      <c r="B1872" s="123" t="s">
        <v>21355</v>
      </c>
      <c r="C1872" s="123" t="s">
        <v>18851</v>
      </c>
      <c r="D1872" s="126" t="s">
        <v>21356</v>
      </c>
    </row>
    <row r="1873" spans="1:4" x14ac:dyDescent="0.2">
      <c r="A1873" s="123">
        <v>34686</v>
      </c>
      <c r="B1873" s="123" t="s">
        <v>21357</v>
      </c>
      <c r="C1873" s="123" t="s">
        <v>18851</v>
      </c>
      <c r="D1873" s="126" t="s">
        <v>8619</v>
      </c>
    </row>
    <row r="1874" spans="1:4" x14ac:dyDescent="0.2">
      <c r="A1874" s="123">
        <v>34616</v>
      </c>
      <c r="B1874" s="123" t="s">
        <v>21358</v>
      </c>
      <c r="C1874" s="123" t="s">
        <v>18851</v>
      </c>
      <c r="D1874" s="126" t="s">
        <v>4449</v>
      </c>
    </row>
    <row r="1875" spans="1:4" x14ac:dyDescent="0.2">
      <c r="A1875" s="123">
        <v>34623</v>
      </c>
      <c r="B1875" s="123" t="s">
        <v>21359</v>
      </c>
      <c r="C1875" s="123" t="s">
        <v>18851</v>
      </c>
      <c r="D1875" s="126" t="s">
        <v>21360</v>
      </c>
    </row>
    <row r="1876" spans="1:4" x14ac:dyDescent="0.2">
      <c r="A1876" s="123">
        <v>34628</v>
      </c>
      <c r="B1876" s="123" t="s">
        <v>21361</v>
      </c>
      <c r="C1876" s="123" t="s">
        <v>18851</v>
      </c>
      <c r="D1876" s="126" t="s">
        <v>21362</v>
      </c>
    </row>
    <row r="1877" spans="1:4" x14ac:dyDescent="0.2">
      <c r="A1877" s="123">
        <v>34653</v>
      </c>
      <c r="B1877" s="123" t="s">
        <v>21363</v>
      </c>
      <c r="C1877" s="123" t="s">
        <v>18851</v>
      </c>
      <c r="D1877" s="126" t="s">
        <v>3046</v>
      </c>
    </row>
    <row r="1878" spans="1:4" x14ac:dyDescent="0.2">
      <c r="A1878" s="123">
        <v>34688</v>
      </c>
      <c r="B1878" s="123" t="s">
        <v>21364</v>
      </c>
      <c r="C1878" s="123" t="s">
        <v>18851</v>
      </c>
      <c r="D1878" s="126" t="s">
        <v>3034</v>
      </c>
    </row>
    <row r="1879" spans="1:4" x14ac:dyDescent="0.2">
      <c r="A1879" s="123">
        <v>34709</v>
      </c>
      <c r="B1879" s="123" t="s">
        <v>21365</v>
      </c>
      <c r="C1879" s="123" t="s">
        <v>18851</v>
      </c>
      <c r="D1879" s="126" t="s">
        <v>13518</v>
      </c>
    </row>
    <row r="1880" spans="1:4" x14ac:dyDescent="0.2">
      <c r="A1880" s="123">
        <v>34714</v>
      </c>
      <c r="B1880" s="123" t="s">
        <v>21366</v>
      </c>
      <c r="C1880" s="123" t="s">
        <v>18851</v>
      </c>
      <c r="D1880" s="126" t="s">
        <v>21367</v>
      </c>
    </row>
    <row r="1881" spans="1:4" x14ac:dyDescent="0.2">
      <c r="A1881" s="123">
        <v>2388</v>
      </c>
      <c r="B1881" s="123" t="s">
        <v>21368</v>
      </c>
      <c r="C1881" s="123" t="s">
        <v>18851</v>
      </c>
      <c r="D1881" s="126" t="s">
        <v>5337</v>
      </c>
    </row>
    <row r="1882" spans="1:4" x14ac:dyDescent="0.2">
      <c r="A1882" s="123">
        <v>34606</v>
      </c>
      <c r="B1882" s="123" t="s">
        <v>21369</v>
      </c>
      <c r="C1882" s="123" t="s">
        <v>18851</v>
      </c>
      <c r="D1882" s="126" t="s">
        <v>21370</v>
      </c>
    </row>
    <row r="1883" spans="1:4" x14ac:dyDescent="0.2">
      <c r="A1883" s="123">
        <v>34689</v>
      </c>
      <c r="B1883" s="123" t="s">
        <v>21371</v>
      </c>
      <c r="C1883" s="123" t="s">
        <v>18851</v>
      </c>
      <c r="D1883" s="126" t="s">
        <v>7397</v>
      </c>
    </row>
    <row r="1884" spans="1:4" x14ac:dyDescent="0.2">
      <c r="A1884" s="123">
        <v>2370</v>
      </c>
      <c r="B1884" s="123" t="s">
        <v>21372</v>
      </c>
      <c r="C1884" s="123" t="s">
        <v>18851</v>
      </c>
      <c r="D1884" s="126" t="s">
        <v>4815</v>
      </c>
    </row>
    <row r="1885" spans="1:4" x14ac:dyDescent="0.2">
      <c r="A1885" s="123">
        <v>2386</v>
      </c>
      <c r="B1885" s="123" t="s">
        <v>21373</v>
      </c>
      <c r="C1885" s="123" t="s">
        <v>18851</v>
      </c>
      <c r="D1885" s="126" t="s">
        <v>21374</v>
      </c>
    </row>
    <row r="1886" spans="1:4" x14ac:dyDescent="0.2">
      <c r="A1886" s="123">
        <v>2392</v>
      </c>
      <c r="B1886" s="123" t="s">
        <v>21375</v>
      </c>
      <c r="C1886" s="123" t="s">
        <v>18851</v>
      </c>
      <c r="D1886" s="126" t="s">
        <v>21376</v>
      </c>
    </row>
    <row r="1887" spans="1:4" x14ac:dyDescent="0.2">
      <c r="A1887" s="123">
        <v>2373</v>
      </c>
      <c r="B1887" s="123" t="s">
        <v>21377</v>
      </c>
      <c r="C1887" s="123" t="s">
        <v>18851</v>
      </c>
      <c r="D1887" s="126" t="s">
        <v>21378</v>
      </c>
    </row>
    <row r="1888" spans="1:4" x14ac:dyDescent="0.2">
      <c r="A1888" s="123">
        <v>39465</v>
      </c>
      <c r="B1888" s="123" t="s">
        <v>21379</v>
      </c>
      <c r="C1888" s="123" t="s">
        <v>18851</v>
      </c>
      <c r="D1888" s="126" t="s">
        <v>5222</v>
      </c>
    </row>
    <row r="1889" spans="1:4" x14ac:dyDescent="0.2">
      <c r="A1889" s="123">
        <v>39466</v>
      </c>
      <c r="B1889" s="123" t="s">
        <v>21380</v>
      </c>
      <c r="C1889" s="123" t="s">
        <v>18851</v>
      </c>
      <c r="D1889" s="126" t="s">
        <v>9548</v>
      </c>
    </row>
    <row r="1890" spans="1:4" x14ac:dyDescent="0.2">
      <c r="A1890" s="123">
        <v>39467</v>
      </c>
      <c r="B1890" s="123" t="s">
        <v>21381</v>
      </c>
      <c r="C1890" s="123" t="s">
        <v>18851</v>
      </c>
      <c r="D1890" s="126" t="s">
        <v>21382</v>
      </c>
    </row>
    <row r="1891" spans="1:4" x14ac:dyDescent="0.2">
      <c r="A1891" s="123">
        <v>39468</v>
      </c>
      <c r="B1891" s="123" t="s">
        <v>21383</v>
      </c>
      <c r="C1891" s="123" t="s">
        <v>18851</v>
      </c>
      <c r="D1891" s="126" t="s">
        <v>21384</v>
      </c>
    </row>
    <row r="1892" spans="1:4" x14ac:dyDescent="0.2">
      <c r="A1892" s="123">
        <v>39469</v>
      </c>
      <c r="B1892" s="123" t="s">
        <v>21385</v>
      </c>
      <c r="C1892" s="123" t="s">
        <v>18851</v>
      </c>
      <c r="D1892" s="126" t="s">
        <v>1667</v>
      </c>
    </row>
    <row r="1893" spans="1:4" x14ac:dyDescent="0.2">
      <c r="A1893" s="123">
        <v>39470</v>
      </c>
      <c r="B1893" s="123" t="s">
        <v>21386</v>
      </c>
      <c r="C1893" s="123" t="s">
        <v>18851</v>
      </c>
      <c r="D1893" s="126" t="s">
        <v>16788</v>
      </c>
    </row>
    <row r="1894" spans="1:4" x14ac:dyDescent="0.2">
      <c r="A1894" s="123">
        <v>39471</v>
      </c>
      <c r="B1894" s="123" t="s">
        <v>21387</v>
      </c>
      <c r="C1894" s="123" t="s">
        <v>18851</v>
      </c>
      <c r="D1894" s="126" t="s">
        <v>21388</v>
      </c>
    </row>
    <row r="1895" spans="1:4" x14ac:dyDescent="0.2">
      <c r="A1895" s="123">
        <v>39472</v>
      </c>
      <c r="B1895" s="123" t="s">
        <v>21389</v>
      </c>
      <c r="C1895" s="123" t="s">
        <v>18851</v>
      </c>
      <c r="D1895" s="126" t="s">
        <v>21390</v>
      </c>
    </row>
    <row r="1896" spans="1:4" x14ac:dyDescent="0.2">
      <c r="A1896" s="123">
        <v>39473</v>
      </c>
      <c r="B1896" s="123" t="s">
        <v>21391</v>
      </c>
      <c r="C1896" s="123" t="s">
        <v>18851</v>
      </c>
      <c r="D1896" s="126" t="s">
        <v>21392</v>
      </c>
    </row>
    <row r="1897" spans="1:4" x14ac:dyDescent="0.2">
      <c r="A1897" s="123">
        <v>39474</v>
      </c>
      <c r="B1897" s="123" t="s">
        <v>21393</v>
      </c>
      <c r="C1897" s="123" t="s">
        <v>18851</v>
      </c>
      <c r="D1897" s="126" t="s">
        <v>21394</v>
      </c>
    </row>
    <row r="1898" spans="1:4" x14ac:dyDescent="0.2">
      <c r="A1898" s="123">
        <v>39475</v>
      </c>
      <c r="B1898" s="123" t="s">
        <v>21395</v>
      </c>
      <c r="C1898" s="123" t="s">
        <v>18851</v>
      </c>
      <c r="D1898" s="126" t="s">
        <v>21396</v>
      </c>
    </row>
    <row r="1899" spans="1:4" x14ac:dyDescent="0.2">
      <c r="A1899" s="123">
        <v>39476</v>
      </c>
      <c r="B1899" s="123" t="s">
        <v>21397</v>
      </c>
      <c r="C1899" s="123" t="s">
        <v>18851</v>
      </c>
      <c r="D1899" s="126" t="s">
        <v>5847</v>
      </c>
    </row>
    <row r="1900" spans="1:4" x14ac:dyDescent="0.2">
      <c r="A1900" s="123">
        <v>39477</v>
      </c>
      <c r="B1900" s="123" t="s">
        <v>21398</v>
      </c>
      <c r="C1900" s="123" t="s">
        <v>18851</v>
      </c>
      <c r="D1900" s="126" t="s">
        <v>21399</v>
      </c>
    </row>
    <row r="1901" spans="1:4" x14ac:dyDescent="0.2">
      <c r="A1901" s="123">
        <v>39478</v>
      </c>
      <c r="B1901" s="123" t="s">
        <v>21400</v>
      </c>
      <c r="C1901" s="123" t="s">
        <v>18851</v>
      </c>
      <c r="D1901" s="126" t="s">
        <v>21401</v>
      </c>
    </row>
    <row r="1902" spans="1:4" x14ac:dyDescent="0.2">
      <c r="A1902" s="123">
        <v>39479</v>
      </c>
      <c r="B1902" s="123" t="s">
        <v>21402</v>
      </c>
      <c r="C1902" s="123" t="s">
        <v>18851</v>
      </c>
      <c r="D1902" s="126" t="s">
        <v>21403</v>
      </c>
    </row>
    <row r="1903" spans="1:4" x14ac:dyDescent="0.2">
      <c r="A1903" s="123">
        <v>39480</v>
      </c>
      <c r="B1903" s="123" t="s">
        <v>21404</v>
      </c>
      <c r="C1903" s="123" t="s">
        <v>18851</v>
      </c>
      <c r="D1903" s="126" t="s">
        <v>21405</v>
      </c>
    </row>
    <row r="1904" spans="1:4" x14ac:dyDescent="0.2">
      <c r="A1904" s="123">
        <v>39459</v>
      </c>
      <c r="B1904" s="123" t="s">
        <v>21406</v>
      </c>
      <c r="C1904" s="123" t="s">
        <v>18851</v>
      </c>
      <c r="D1904" s="126" t="s">
        <v>21407</v>
      </c>
    </row>
    <row r="1905" spans="1:4" x14ac:dyDescent="0.2">
      <c r="A1905" s="123">
        <v>39445</v>
      </c>
      <c r="B1905" s="123" t="s">
        <v>21408</v>
      </c>
      <c r="C1905" s="123" t="s">
        <v>18851</v>
      </c>
      <c r="D1905" s="126" t="s">
        <v>21409</v>
      </c>
    </row>
    <row r="1906" spans="1:4" x14ac:dyDescent="0.2">
      <c r="A1906" s="123">
        <v>39446</v>
      </c>
      <c r="B1906" s="123" t="s">
        <v>21410</v>
      </c>
      <c r="C1906" s="123" t="s">
        <v>18851</v>
      </c>
      <c r="D1906" s="126" t="s">
        <v>21411</v>
      </c>
    </row>
    <row r="1907" spans="1:4" x14ac:dyDescent="0.2">
      <c r="A1907" s="123">
        <v>39447</v>
      </c>
      <c r="B1907" s="123" t="s">
        <v>21412</v>
      </c>
      <c r="C1907" s="123" t="s">
        <v>18851</v>
      </c>
      <c r="D1907" s="126" t="s">
        <v>21413</v>
      </c>
    </row>
    <row r="1908" spans="1:4" x14ac:dyDescent="0.2">
      <c r="A1908" s="123">
        <v>39448</v>
      </c>
      <c r="B1908" s="123" t="s">
        <v>21414</v>
      </c>
      <c r="C1908" s="123" t="s">
        <v>18851</v>
      </c>
      <c r="D1908" s="126" t="s">
        <v>21415</v>
      </c>
    </row>
    <row r="1909" spans="1:4" x14ac:dyDescent="0.2">
      <c r="A1909" s="123">
        <v>39450</v>
      </c>
      <c r="B1909" s="123" t="s">
        <v>21416</v>
      </c>
      <c r="C1909" s="123" t="s">
        <v>18851</v>
      </c>
      <c r="D1909" s="126" t="s">
        <v>21417</v>
      </c>
    </row>
    <row r="1910" spans="1:4" x14ac:dyDescent="0.2">
      <c r="A1910" s="123">
        <v>39451</v>
      </c>
      <c r="B1910" s="123" t="s">
        <v>21418</v>
      </c>
      <c r="C1910" s="123" t="s">
        <v>18851</v>
      </c>
      <c r="D1910" s="126" t="s">
        <v>21419</v>
      </c>
    </row>
    <row r="1911" spans="1:4" x14ac:dyDescent="0.2">
      <c r="A1911" s="123">
        <v>39452</v>
      </c>
      <c r="B1911" s="123" t="s">
        <v>21420</v>
      </c>
      <c r="C1911" s="123" t="s">
        <v>18851</v>
      </c>
      <c r="D1911" s="126" t="s">
        <v>8677</v>
      </c>
    </row>
    <row r="1912" spans="1:4" x14ac:dyDescent="0.2">
      <c r="A1912" s="123">
        <v>39523</v>
      </c>
      <c r="B1912" s="123" t="s">
        <v>21421</v>
      </c>
      <c r="C1912" s="123" t="s">
        <v>18851</v>
      </c>
      <c r="D1912" s="126" t="s">
        <v>21422</v>
      </c>
    </row>
    <row r="1913" spans="1:4" x14ac:dyDescent="0.2">
      <c r="A1913" s="123">
        <v>39449</v>
      </c>
      <c r="B1913" s="123" t="s">
        <v>21423</v>
      </c>
      <c r="C1913" s="123" t="s">
        <v>18851</v>
      </c>
      <c r="D1913" s="126" t="s">
        <v>21424</v>
      </c>
    </row>
    <row r="1914" spans="1:4" x14ac:dyDescent="0.2">
      <c r="A1914" s="123">
        <v>39455</v>
      </c>
      <c r="B1914" s="123" t="s">
        <v>21425</v>
      </c>
      <c r="C1914" s="123" t="s">
        <v>18851</v>
      </c>
      <c r="D1914" s="126" t="s">
        <v>13252</v>
      </c>
    </row>
    <row r="1915" spans="1:4" x14ac:dyDescent="0.2">
      <c r="A1915" s="123">
        <v>39456</v>
      </c>
      <c r="B1915" s="123" t="s">
        <v>21426</v>
      </c>
      <c r="C1915" s="123" t="s">
        <v>18851</v>
      </c>
      <c r="D1915" s="126" t="s">
        <v>21427</v>
      </c>
    </row>
    <row r="1916" spans="1:4" x14ac:dyDescent="0.2">
      <c r="A1916" s="123">
        <v>39457</v>
      </c>
      <c r="B1916" s="123" t="s">
        <v>21428</v>
      </c>
      <c r="C1916" s="123" t="s">
        <v>18851</v>
      </c>
      <c r="D1916" s="126" t="s">
        <v>21429</v>
      </c>
    </row>
    <row r="1917" spans="1:4" x14ac:dyDescent="0.2">
      <c r="A1917" s="123">
        <v>39458</v>
      </c>
      <c r="B1917" s="123" t="s">
        <v>21430</v>
      </c>
      <c r="C1917" s="123" t="s">
        <v>18851</v>
      </c>
      <c r="D1917" s="126" t="s">
        <v>21431</v>
      </c>
    </row>
    <row r="1918" spans="1:4" x14ac:dyDescent="0.2">
      <c r="A1918" s="123">
        <v>39464</v>
      </c>
      <c r="B1918" s="123" t="s">
        <v>21432</v>
      </c>
      <c r="C1918" s="123" t="s">
        <v>18851</v>
      </c>
      <c r="D1918" s="126" t="s">
        <v>21433</v>
      </c>
    </row>
    <row r="1919" spans="1:4" x14ac:dyDescent="0.2">
      <c r="A1919" s="123">
        <v>39460</v>
      </c>
      <c r="B1919" s="123" t="s">
        <v>21434</v>
      </c>
      <c r="C1919" s="123" t="s">
        <v>18851</v>
      </c>
      <c r="D1919" s="126" t="s">
        <v>21435</v>
      </c>
    </row>
    <row r="1920" spans="1:4" x14ac:dyDescent="0.2">
      <c r="A1920" s="123">
        <v>39461</v>
      </c>
      <c r="B1920" s="123" t="s">
        <v>21436</v>
      </c>
      <c r="C1920" s="123" t="s">
        <v>18851</v>
      </c>
      <c r="D1920" s="126" t="s">
        <v>21437</v>
      </c>
    </row>
    <row r="1921" spans="1:4" x14ac:dyDescent="0.2">
      <c r="A1921" s="123">
        <v>39462</v>
      </c>
      <c r="B1921" s="123" t="s">
        <v>21438</v>
      </c>
      <c r="C1921" s="123" t="s">
        <v>18851</v>
      </c>
      <c r="D1921" s="126" t="s">
        <v>21439</v>
      </c>
    </row>
    <row r="1922" spans="1:4" x14ac:dyDescent="0.2">
      <c r="A1922" s="123">
        <v>39463</v>
      </c>
      <c r="B1922" s="123" t="s">
        <v>21440</v>
      </c>
      <c r="C1922" s="123" t="s">
        <v>18851</v>
      </c>
      <c r="D1922" s="126" t="s">
        <v>21441</v>
      </c>
    </row>
    <row r="1923" spans="1:4" x14ac:dyDescent="0.2">
      <c r="A1923" s="123">
        <v>26039</v>
      </c>
      <c r="B1923" s="123" t="s">
        <v>21442</v>
      </c>
      <c r="C1923" s="123" t="s">
        <v>18851</v>
      </c>
      <c r="D1923" s="126" t="s">
        <v>8645</v>
      </c>
    </row>
    <row r="1924" spans="1:4" x14ac:dyDescent="0.2">
      <c r="A1924" s="123">
        <v>2401</v>
      </c>
      <c r="B1924" s="123" t="s">
        <v>21443</v>
      </c>
      <c r="C1924" s="123" t="s">
        <v>18851</v>
      </c>
      <c r="D1924" s="126" t="s">
        <v>8646</v>
      </c>
    </row>
    <row r="1925" spans="1:4" x14ac:dyDescent="0.2">
      <c r="A1925" s="123">
        <v>38870</v>
      </c>
      <c r="B1925" s="123" t="s">
        <v>21444</v>
      </c>
      <c r="C1925" s="123" t="s">
        <v>18851</v>
      </c>
      <c r="D1925" s="126" t="s">
        <v>21445</v>
      </c>
    </row>
    <row r="1926" spans="1:4" x14ac:dyDescent="0.2">
      <c r="A1926" s="123">
        <v>38869</v>
      </c>
      <c r="B1926" s="123" t="s">
        <v>21446</v>
      </c>
      <c r="C1926" s="123" t="s">
        <v>18851</v>
      </c>
      <c r="D1926" s="126" t="s">
        <v>2368</v>
      </c>
    </row>
    <row r="1927" spans="1:4" x14ac:dyDescent="0.2">
      <c r="A1927" s="123">
        <v>38872</v>
      </c>
      <c r="B1927" s="123" t="s">
        <v>21447</v>
      </c>
      <c r="C1927" s="123" t="s">
        <v>18851</v>
      </c>
      <c r="D1927" s="126" t="s">
        <v>13558</v>
      </c>
    </row>
    <row r="1928" spans="1:4" x14ac:dyDescent="0.2">
      <c r="A1928" s="123">
        <v>38871</v>
      </c>
      <c r="B1928" s="123" t="s">
        <v>21448</v>
      </c>
      <c r="C1928" s="123" t="s">
        <v>18851</v>
      </c>
      <c r="D1928" s="126" t="s">
        <v>21449</v>
      </c>
    </row>
    <row r="1929" spans="1:4" x14ac:dyDescent="0.2">
      <c r="A1929" s="123">
        <v>39283</v>
      </c>
      <c r="B1929" s="123" t="s">
        <v>21450</v>
      </c>
      <c r="C1929" s="123" t="s">
        <v>18851</v>
      </c>
      <c r="D1929" s="126" t="s">
        <v>21451</v>
      </c>
    </row>
    <row r="1930" spans="1:4" x14ac:dyDescent="0.2">
      <c r="A1930" s="123">
        <v>39284</v>
      </c>
      <c r="B1930" s="123" t="s">
        <v>21452</v>
      </c>
      <c r="C1930" s="123" t="s">
        <v>18851</v>
      </c>
      <c r="D1930" s="126" t="s">
        <v>21453</v>
      </c>
    </row>
    <row r="1931" spans="1:4" x14ac:dyDescent="0.2">
      <c r="A1931" s="123">
        <v>39285</v>
      </c>
      <c r="B1931" s="123" t="s">
        <v>21454</v>
      </c>
      <c r="C1931" s="123" t="s">
        <v>18851</v>
      </c>
      <c r="D1931" s="126" t="s">
        <v>21455</v>
      </c>
    </row>
    <row r="1932" spans="1:4" x14ac:dyDescent="0.2">
      <c r="A1932" s="123">
        <v>39286</v>
      </c>
      <c r="B1932" s="123" t="s">
        <v>21456</v>
      </c>
      <c r="C1932" s="123" t="s">
        <v>18851</v>
      </c>
      <c r="D1932" s="126" t="s">
        <v>21457</v>
      </c>
    </row>
    <row r="1933" spans="1:4" x14ac:dyDescent="0.2">
      <c r="A1933" s="123">
        <v>39287</v>
      </c>
      <c r="B1933" s="123" t="s">
        <v>21458</v>
      </c>
      <c r="C1933" s="123" t="s">
        <v>18851</v>
      </c>
      <c r="D1933" s="126" t="s">
        <v>21459</v>
      </c>
    </row>
    <row r="1934" spans="1:4" x14ac:dyDescent="0.2">
      <c r="A1934" s="123">
        <v>39288</v>
      </c>
      <c r="B1934" s="123" t="s">
        <v>21460</v>
      </c>
      <c r="C1934" s="123" t="s">
        <v>18851</v>
      </c>
      <c r="D1934" s="126" t="s">
        <v>21461</v>
      </c>
    </row>
    <row r="1935" spans="1:4" x14ac:dyDescent="0.2">
      <c r="A1935" s="123">
        <v>2414</v>
      </c>
      <c r="B1935" s="123" t="s">
        <v>21462</v>
      </c>
      <c r="C1935" s="123" t="s">
        <v>18868</v>
      </c>
      <c r="D1935" s="126" t="s">
        <v>21463</v>
      </c>
    </row>
    <row r="1936" spans="1:4" x14ac:dyDescent="0.2">
      <c r="A1936" s="123">
        <v>2413</v>
      </c>
      <c r="B1936" s="123" t="s">
        <v>21464</v>
      </c>
      <c r="C1936" s="123" t="s">
        <v>18868</v>
      </c>
      <c r="D1936" s="126" t="s">
        <v>21465</v>
      </c>
    </row>
    <row r="1937" spans="1:4" x14ac:dyDescent="0.2">
      <c r="A1937" s="123">
        <v>2405</v>
      </c>
      <c r="B1937" s="123" t="s">
        <v>21466</v>
      </c>
      <c r="C1937" s="123" t="s">
        <v>18868</v>
      </c>
      <c r="D1937" s="126" t="s">
        <v>21467</v>
      </c>
    </row>
    <row r="1938" spans="1:4" x14ac:dyDescent="0.2">
      <c r="A1938" s="123">
        <v>13361</v>
      </c>
      <c r="B1938" s="123" t="s">
        <v>21468</v>
      </c>
      <c r="C1938" s="123" t="s">
        <v>18868</v>
      </c>
      <c r="D1938" s="126" t="s">
        <v>21469</v>
      </c>
    </row>
    <row r="1939" spans="1:4" x14ac:dyDescent="0.2">
      <c r="A1939" s="123">
        <v>11987</v>
      </c>
      <c r="B1939" s="123" t="s">
        <v>21470</v>
      </c>
      <c r="C1939" s="123" t="s">
        <v>18868</v>
      </c>
      <c r="D1939" s="126" t="s">
        <v>21471</v>
      </c>
    </row>
    <row r="1940" spans="1:4" x14ac:dyDescent="0.2">
      <c r="A1940" s="123">
        <v>2416</v>
      </c>
      <c r="B1940" s="123" t="s">
        <v>21472</v>
      </c>
      <c r="C1940" s="123" t="s">
        <v>18868</v>
      </c>
      <c r="D1940" s="126" t="s">
        <v>21473</v>
      </c>
    </row>
    <row r="1941" spans="1:4" x14ac:dyDescent="0.2">
      <c r="A1941" s="123">
        <v>2412</v>
      </c>
      <c r="B1941" s="123" t="s">
        <v>21474</v>
      </c>
      <c r="C1941" s="123" t="s">
        <v>18868</v>
      </c>
      <c r="D1941" s="126" t="s">
        <v>21475</v>
      </c>
    </row>
    <row r="1942" spans="1:4" x14ac:dyDescent="0.2">
      <c r="A1942" s="123">
        <v>2411</v>
      </c>
      <c r="B1942" s="123" t="s">
        <v>21476</v>
      </c>
      <c r="C1942" s="123" t="s">
        <v>18868</v>
      </c>
      <c r="D1942" s="126" t="s">
        <v>21469</v>
      </c>
    </row>
    <row r="1943" spans="1:4" x14ac:dyDescent="0.2">
      <c r="A1943" s="123">
        <v>2406</v>
      </c>
      <c r="B1943" s="123" t="s">
        <v>21477</v>
      </c>
      <c r="C1943" s="123" t="s">
        <v>18868</v>
      </c>
      <c r="D1943" s="126" t="s">
        <v>21478</v>
      </c>
    </row>
    <row r="1944" spans="1:4" x14ac:dyDescent="0.2">
      <c r="A1944" s="123">
        <v>10571</v>
      </c>
      <c r="B1944" s="123" t="s">
        <v>21479</v>
      </c>
      <c r="C1944" s="123" t="s">
        <v>18868</v>
      </c>
      <c r="D1944" s="126" t="s">
        <v>21480</v>
      </c>
    </row>
    <row r="1945" spans="1:4" x14ac:dyDescent="0.2">
      <c r="A1945" s="123">
        <v>11985</v>
      </c>
      <c r="B1945" s="123" t="s">
        <v>21481</v>
      </c>
      <c r="C1945" s="123" t="s">
        <v>18868</v>
      </c>
      <c r="D1945" s="126" t="s">
        <v>21482</v>
      </c>
    </row>
    <row r="1946" spans="1:4" x14ac:dyDescent="0.2">
      <c r="A1946" s="123">
        <v>2410</v>
      </c>
      <c r="B1946" s="123" t="s">
        <v>21483</v>
      </c>
      <c r="C1946" s="123" t="s">
        <v>18868</v>
      </c>
      <c r="D1946" s="126" t="s">
        <v>8865</v>
      </c>
    </row>
    <row r="1947" spans="1:4" x14ac:dyDescent="0.2">
      <c r="A1947" s="123">
        <v>2417</v>
      </c>
      <c r="B1947" s="123" t="s">
        <v>21484</v>
      </c>
      <c r="C1947" s="123" t="s">
        <v>18868</v>
      </c>
      <c r="D1947" s="126" t="s">
        <v>21485</v>
      </c>
    </row>
    <row r="1948" spans="1:4" x14ac:dyDescent="0.2">
      <c r="A1948" s="123">
        <v>2415</v>
      </c>
      <c r="B1948" s="123" t="s">
        <v>21486</v>
      </c>
      <c r="C1948" s="123" t="s">
        <v>18868</v>
      </c>
      <c r="D1948" s="126" t="s">
        <v>3690</v>
      </c>
    </row>
    <row r="1949" spans="1:4" x14ac:dyDescent="0.2">
      <c r="A1949" s="123">
        <v>13360</v>
      </c>
      <c r="B1949" s="123" t="s">
        <v>21487</v>
      </c>
      <c r="C1949" s="123" t="s">
        <v>18868</v>
      </c>
      <c r="D1949" s="126" t="s">
        <v>3690</v>
      </c>
    </row>
    <row r="1950" spans="1:4" x14ac:dyDescent="0.2">
      <c r="A1950" s="123">
        <v>11983</v>
      </c>
      <c r="B1950" s="123" t="s">
        <v>21488</v>
      </c>
      <c r="C1950" s="123" t="s">
        <v>18868</v>
      </c>
      <c r="D1950" s="126" t="s">
        <v>21489</v>
      </c>
    </row>
    <row r="1951" spans="1:4" x14ac:dyDescent="0.2">
      <c r="A1951" s="123">
        <v>11986</v>
      </c>
      <c r="B1951" s="123" t="s">
        <v>21490</v>
      </c>
      <c r="C1951" s="123" t="s">
        <v>18868</v>
      </c>
      <c r="D1951" s="126" t="s">
        <v>21491</v>
      </c>
    </row>
    <row r="1952" spans="1:4" x14ac:dyDescent="0.2">
      <c r="A1952" s="123">
        <v>25976</v>
      </c>
      <c r="B1952" s="123" t="s">
        <v>21492</v>
      </c>
      <c r="C1952" s="123" t="s">
        <v>18868</v>
      </c>
      <c r="D1952" s="126" t="s">
        <v>21493</v>
      </c>
    </row>
    <row r="1953" spans="1:4" x14ac:dyDescent="0.2">
      <c r="A1953" s="123">
        <v>10629</v>
      </c>
      <c r="B1953" s="123" t="s">
        <v>21494</v>
      </c>
      <c r="C1953" s="123" t="s">
        <v>18868</v>
      </c>
      <c r="D1953" s="126" t="s">
        <v>21495</v>
      </c>
    </row>
    <row r="1954" spans="1:4" x14ac:dyDescent="0.2">
      <c r="A1954" s="123">
        <v>10698</v>
      </c>
      <c r="B1954" s="123" t="s">
        <v>21496</v>
      </c>
      <c r="C1954" s="123" t="s">
        <v>18868</v>
      </c>
      <c r="D1954" s="126" t="s">
        <v>8649</v>
      </c>
    </row>
    <row r="1955" spans="1:4" x14ac:dyDescent="0.2">
      <c r="A1955" s="123">
        <v>40521</v>
      </c>
      <c r="B1955" s="123" t="s">
        <v>21497</v>
      </c>
      <c r="C1955" s="123" t="s">
        <v>18851</v>
      </c>
      <c r="D1955" s="126" t="s">
        <v>21498</v>
      </c>
    </row>
    <row r="1956" spans="1:4" x14ac:dyDescent="0.2">
      <c r="A1956" s="123">
        <v>2432</v>
      </c>
      <c r="B1956" s="123" t="s">
        <v>21499</v>
      </c>
      <c r="C1956" s="123" t="s">
        <v>18851</v>
      </c>
      <c r="D1956" s="126" t="s">
        <v>8376</v>
      </c>
    </row>
    <row r="1957" spans="1:4" x14ac:dyDescent="0.2">
      <c r="A1957" s="123">
        <v>2418</v>
      </c>
      <c r="B1957" s="123" t="s">
        <v>21500</v>
      </c>
      <c r="C1957" s="123" t="s">
        <v>18851</v>
      </c>
      <c r="D1957" s="126" t="s">
        <v>5346</v>
      </c>
    </row>
    <row r="1958" spans="1:4" x14ac:dyDescent="0.2">
      <c r="A1958" s="123">
        <v>2433</v>
      </c>
      <c r="B1958" s="123" t="s">
        <v>21501</v>
      </c>
      <c r="C1958" s="123" t="s">
        <v>18851</v>
      </c>
      <c r="D1958" s="126" t="s">
        <v>3621</v>
      </c>
    </row>
    <row r="1959" spans="1:4" x14ac:dyDescent="0.2">
      <c r="A1959" s="123">
        <v>2420</v>
      </c>
      <c r="B1959" s="123" t="s">
        <v>21502</v>
      </c>
      <c r="C1959" s="123" t="s">
        <v>18851</v>
      </c>
      <c r="D1959" s="126" t="s">
        <v>1151</v>
      </c>
    </row>
    <row r="1960" spans="1:4" x14ac:dyDescent="0.2">
      <c r="A1960" s="123">
        <v>2421</v>
      </c>
      <c r="B1960" s="123" t="s">
        <v>21503</v>
      </c>
      <c r="C1960" s="123" t="s">
        <v>18851</v>
      </c>
      <c r="D1960" s="126" t="s">
        <v>818</v>
      </c>
    </row>
    <row r="1961" spans="1:4" x14ac:dyDescent="0.2">
      <c r="A1961" s="123">
        <v>11447</v>
      </c>
      <c r="B1961" s="123" t="s">
        <v>21504</v>
      </c>
      <c r="C1961" s="123" t="s">
        <v>18851</v>
      </c>
      <c r="D1961" s="126" t="s">
        <v>5857</v>
      </c>
    </row>
    <row r="1962" spans="1:4" x14ac:dyDescent="0.2">
      <c r="A1962" s="123">
        <v>2429</v>
      </c>
      <c r="B1962" s="123" t="s">
        <v>21505</v>
      </c>
      <c r="C1962" s="123" t="s">
        <v>18851</v>
      </c>
      <c r="D1962" s="126" t="s">
        <v>21506</v>
      </c>
    </row>
    <row r="1963" spans="1:4" x14ac:dyDescent="0.2">
      <c r="A1963" s="123">
        <v>11449</v>
      </c>
      <c r="B1963" s="123" t="s">
        <v>21507</v>
      </c>
      <c r="C1963" s="123" t="s">
        <v>18851</v>
      </c>
      <c r="D1963" s="126" t="s">
        <v>21508</v>
      </c>
    </row>
    <row r="1964" spans="1:4" x14ac:dyDescent="0.2">
      <c r="A1964" s="123">
        <v>11451</v>
      </c>
      <c r="B1964" s="123" t="s">
        <v>21509</v>
      </c>
      <c r="C1964" s="123" t="s">
        <v>18851</v>
      </c>
      <c r="D1964" s="126" t="s">
        <v>21510</v>
      </c>
    </row>
    <row r="1965" spans="1:4" x14ac:dyDescent="0.2">
      <c r="A1965" s="123">
        <v>11116</v>
      </c>
      <c r="B1965" s="123" t="s">
        <v>21511</v>
      </c>
      <c r="C1965" s="123" t="s">
        <v>18851</v>
      </c>
      <c r="D1965" s="126" t="s">
        <v>8650</v>
      </c>
    </row>
    <row r="1966" spans="1:4" x14ac:dyDescent="0.2">
      <c r="A1966" s="123">
        <v>38411</v>
      </c>
      <c r="B1966" s="123" t="s">
        <v>21512</v>
      </c>
      <c r="C1966" s="123" t="s">
        <v>18851</v>
      </c>
      <c r="D1966" s="126" t="s">
        <v>21513</v>
      </c>
    </row>
    <row r="1967" spans="1:4" x14ac:dyDescent="0.2">
      <c r="A1967" s="123">
        <v>1370</v>
      </c>
      <c r="B1967" s="123" t="s">
        <v>21514</v>
      </c>
      <c r="C1967" s="123" t="s">
        <v>18851</v>
      </c>
      <c r="D1967" s="126" t="s">
        <v>2735</v>
      </c>
    </row>
    <row r="1968" spans="1:4" x14ac:dyDescent="0.2">
      <c r="A1968" s="123">
        <v>38189</v>
      </c>
      <c r="B1968" s="123" t="s">
        <v>21515</v>
      </c>
      <c r="C1968" s="123" t="s">
        <v>18851</v>
      </c>
      <c r="D1968" s="126" t="s">
        <v>21516</v>
      </c>
    </row>
    <row r="1969" spans="1:4" x14ac:dyDescent="0.2">
      <c r="A1969" s="123">
        <v>38190</v>
      </c>
      <c r="B1969" s="123" t="s">
        <v>21517</v>
      </c>
      <c r="C1969" s="123" t="s">
        <v>18851</v>
      </c>
      <c r="D1969" s="126" t="s">
        <v>21518</v>
      </c>
    </row>
    <row r="1970" spans="1:4" x14ac:dyDescent="0.2">
      <c r="A1970" s="123">
        <v>36516</v>
      </c>
      <c r="B1970" s="123" t="s">
        <v>21519</v>
      </c>
      <c r="C1970" s="123" t="s">
        <v>18851</v>
      </c>
      <c r="D1970" s="126" t="s">
        <v>21520</v>
      </c>
    </row>
    <row r="1971" spans="1:4" x14ac:dyDescent="0.2">
      <c r="A1971" s="123">
        <v>34777</v>
      </c>
      <c r="B1971" s="123" t="s">
        <v>21521</v>
      </c>
      <c r="C1971" s="123" t="s">
        <v>18851</v>
      </c>
      <c r="D1971" s="126" t="s">
        <v>623</v>
      </c>
    </row>
    <row r="1972" spans="1:4" x14ac:dyDescent="0.2">
      <c r="A1972" s="123">
        <v>7273</v>
      </c>
      <c r="B1972" s="123" t="s">
        <v>21522</v>
      </c>
      <c r="C1972" s="123" t="s">
        <v>18851</v>
      </c>
      <c r="D1972" s="126" t="s">
        <v>6599</v>
      </c>
    </row>
    <row r="1973" spans="1:4" x14ac:dyDescent="0.2">
      <c r="A1973" s="123">
        <v>7272</v>
      </c>
      <c r="B1973" s="123" t="s">
        <v>21523</v>
      </c>
      <c r="C1973" s="123" t="s">
        <v>18851</v>
      </c>
      <c r="D1973" s="126" t="s">
        <v>8651</v>
      </c>
    </row>
    <row r="1974" spans="1:4" x14ac:dyDescent="0.2">
      <c r="A1974" s="123">
        <v>10605</v>
      </c>
      <c r="B1974" s="123" t="s">
        <v>21524</v>
      </c>
      <c r="C1974" s="123" t="s">
        <v>18851</v>
      </c>
      <c r="D1974" s="126" t="s">
        <v>1766</v>
      </c>
    </row>
    <row r="1975" spans="1:4" x14ac:dyDescent="0.2">
      <c r="A1975" s="123">
        <v>10604</v>
      </c>
      <c r="B1975" s="123" t="s">
        <v>21525</v>
      </c>
      <c r="C1975" s="123" t="s">
        <v>18851</v>
      </c>
      <c r="D1975" s="126" t="s">
        <v>1418</v>
      </c>
    </row>
    <row r="1976" spans="1:4" x14ac:dyDescent="0.2">
      <c r="A1976" s="123">
        <v>672</v>
      </c>
      <c r="B1976" s="123" t="s">
        <v>21526</v>
      </c>
      <c r="C1976" s="123" t="s">
        <v>18851</v>
      </c>
      <c r="D1976" s="126" t="s">
        <v>1615</v>
      </c>
    </row>
    <row r="1977" spans="1:4" x14ac:dyDescent="0.2">
      <c r="A1977" s="123">
        <v>668</v>
      </c>
      <c r="B1977" s="123" t="s">
        <v>21527</v>
      </c>
      <c r="C1977" s="123" t="s">
        <v>18851</v>
      </c>
      <c r="D1977" s="126" t="s">
        <v>8557</v>
      </c>
    </row>
    <row r="1978" spans="1:4" x14ac:dyDescent="0.2">
      <c r="A1978" s="123">
        <v>10578</v>
      </c>
      <c r="B1978" s="123" t="s">
        <v>21528</v>
      </c>
      <c r="C1978" s="123" t="s">
        <v>18851</v>
      </c>
      <c r="D1978" s="126" t="s">
        <v>3416</v>
      </c>
    </row>
    <row r="1979" spans="1:4" x14ac:dyDescent="0.2">
      <c r="A1979" s="123">
        <v>666</v>
      </c>
      <c r="B1979" s="123" t="s">
        <v>21529</v>
      </c>
      <c r="C1979" s="123" t="s">
        <v>18851</v>
      </c>
      <c r="D1979" s="126" t="s">
        <v>1041</v>
      </c>
    </row>
    <row r="1980" spans="1:4" x14ac:dyDescent="0.2">
      <c r="A1980" s="123">
        <v>665</v>
      </c>
      <c r="B1980" s="123" t="s">
        <v>21530</v>
      </c>
      <c r="C1980" s="123" t="s">
        <v>18851</v>
      </c>
      <c r="D1980" s="126" t="s">
        <v>9059</v>
      </c>
    </row>
    <row r="1981" spans="1:4" x14ac:dyDescent="0.2">
      <c r="A1981" s="123">
        <v>10577</v>
      </c>
      <c r="B1981" s="123" t="s">
        <v>21531</v>
      </c>
      <c r="C1981" s="123" t="s">
        <v>18851</v>
      </c>
      <c r="D1981" s="126" t="s">
        <v>9022</v>
      </c>
    </row>
    <row r="1982" spans="1:4" x14ac:dyDescent="0.2">
      <c r="A1982" s="123">
        <v>10583</v>
      </c>
      <c r="B1982" s="123" t="s">
        <v>21532</v>
      </c>
      <c r="C1982" s="123" t="s">
        <v>18851</v>
      </c>
      <c r="D1982" s="126" t="s">
        <v>8763</v>
      </c>
    </row>
    <row r="1983" spans="1:4" x14ac:dyDescent="0.2">
      <c r="A1983" s="123">
        <v>10579</v>
      </c>
      <c r="B1983" s="123" t="s">
        <v>21533</v>
      </c>
      <c r="C1983" s="123" t="s">
        <v>18851</v>
      </c>
      <c r="D1983" s="126" t="s">
        <v>8544</v>
      </c>
    </row>
    <row r="1984" spans="1:4" x14ac:dyDescent="0.2">
      <c r="A1984" s="123">
        <v>10582</v>
      </c>
      <c r="B1984" s="123" t="s">
        <v>21534</v>
      </c>
      <c r="C1984" s="123" t="s">
        <v>18851</v>
      </c>
      <c r="D1984" s="126" t="s">
        <v>8386</v>
      </c>
    </row>
    <row r="1985" spans="1:4" x14ac:dyDescent="0.2">
      <c r="A1985" s="123">
        <v>2436</v>
      </c>
      <c r="B1985" s="123" t="s">
        <v>21535</v>
      </c>
      <c r="C1985" s="123" t="s">
        <v>18871</v>
      </c>
      <c r="D1985" s="126" t="s">
        <v>2920</v>
      </c>
    </row>
    <row r="1986" spans="1:4" x14ac:dyDescent="0.2">
      <c r="A1986" s="123">
        <v>40918</v>
      </c>
      <c r="B1986" s="123" t="s">
        <v>21536</v>
      </c>
      <c r="C1986" s="123" t="s">
        <v>19101</v>
      </c>
      <c r="D1986" s="126" t="s">
        <v>20370</v>
      </c>
    </row>
    <row r="1987" spans="1:4" x14ac:dyDescent="0.2">
      <c r="A1987" s="123">
        <v>2439</v>
      </c>
      <c r="B1987" s="123" t="s">
        <v>21537</v>
      </c>
      <c r="C1987" s="123" t="s">
        <v>18871</v>
      </c>
      <c r="D1987" s="126" t="s">
        <v>4136</v>
      </c>
    </row>
    <row r="1988" spans="1:4" x14ac:dyDescent="0.2">
      <c r="A1988" s="123">
        <v>40923</v>
      </c>
      <c r="B1988" s="123" t="s">
        <v>21538</v>
      </c>
      <c r="C1988" s="123" t="s">
        <v>19101</v>
      </c>
      <c r="D1988" s="126" t="s">
        <v>21539</v>
      </c>
    </row>
    <row r="1989" spans="1:4" x14ac:dyDescent="0.2">
      <c r="A1989" s="123">
        <v>10998</v>
      </c>
      <c r="B1989" s="123" t="s">
        <v>21540</v>
      </c>
      <c r="C1989" s="123" t="s">
        <v>18940</v>
      </c>
      <c r="D1989" s="126" t="s">
        <v>6303</v>
      </c>
    </row>
    <row r="1990" spans="1:4" x14ac:dyDescent="0.2">
      <c r="A1990" s="123">
        <v>11002</v>
      </c>
      <c r="B1990" s="123" t="s">
        <v>21541</v>
      </c>
      <c r="C1990" s="123" t="s">
        <v>18940</v>
      </c>
      <c r="D1990" s="126" t="s">
        <v>7037</v>
      </c>
    </row>
    <row r="1991" spans="1:4" x14ac:dyDescent="0.2">
      <c r="A1991" s="123">
        <v>10999</v>
      </c>
      <c r="B1991" s="123" t="s">
        <v>21542</v>
      </c>
      <c r="C1991" s="123" t="s">
        <v>18940</v>
      </c>
      <c r="D1991" s="126" t="s">
        <v>5500</v>
      </c>
    </row>
    <row r="1992" spans="1:4" x14ac:dyDescent="0.2">
      <c r="A1992" s="123">
        <v>10997</v>
      </c>
      <c r="B1992" s="123" t="s">
        <v>21543</v>
      </c>
      <c r="C1992" s="123" t="s">
        <v>18940</v>
      </c>
      <c r="D1992" s="126" t="s">
        <v>2744</v>
      </c>
    </row>
    <row r="1993" spans="1:4" x14ac:dyDescent="0.2">
      <c r="A1993" s="123">
        <v>2685</v>
      </c>
      <c r="B1993" s="123" t="s">
        <v>21544</v>
      </c>
      <c r="C1993" s="123" t="s">
        <v>18885</v>
      </c>
      <c r="D1993" s="126" t="s">
        <v>6226</v>
      </c>
    </row>
    <row r="1994" spans="1:4" x14ac:dyDescent="0.2">
      <c r="A1994" s="123">
        <v>2680</v>
      </c>
      <c r="B1994" s="123" t="s">
        <v>21545</v>
      </c>
      <c r="C1994" s="123" t="s">
        <v>18885</v>
      </c>
      <c r="D1994" s="126" t="s">
        <v>1734</v>
      </c>
    </row>
    <row r="1995" spans="1:4" x14ac:dyDescent="0.2">
      <c r="A1995" s="123">
        <v>2684</v>
      </c>
      <c r="B1995" s="123" t="s">
        <v>21546</v>
      </c>
      <c r="C1995" s="123" t="s">
        <v>18885</v>
      </c>
      <c r="D1995" s="126" t="s">
        <v>1600</v>
      </c>
    </row>
    <row r="1996" spans="1:4" x14ac:dyDescent="0.2">
      <c r="A1996" s="123">
        <v>2673</v>
      </c>
      <c r="B1996" s="123" t="s">
        <v>21547</v>
      </c>
      <c r="C1996" s="123" t="s">
        <v>18885</v>
      </c>
      <c r="D1996" s="126" t="s">
        <v>1840</v>
      </c>
    </row>
    <row r="1997" spans="1:4" x14ac:dyDescent="0.2">
      <c r="A1997" s="123">
        <v>2681</v>
      </c>
      <c r="B1997" s="123" t="s">
        <v>21548</v>
      </c>
      <c r="C1997" s="123" t="s">
        <v>18885</v>
      </c>
      <c r="D1997" s="126" t="s">
        <v>5458</v>
      </c>
    </row>
    <row r="1998" spans="1:4" x14ac:dyDescent="0.2">
      <c r="A1998" s="123">
        <v>2682</v>
      </c>
      <c r="B1998" s="123" t="s">
        <v>21549</v>
      </c>
      <c r="C1998" s="123" t="s">
        <v>18885</v>
      </c>
      <c r="D1998" s="126" t="s">
        <v>3545</v>
      </c>
    </row>
    <row r="1999" spans="1:4" x14ac:dyDescent="0.2">
      <c r="A1999" s="123">
        <v>2686</v>
      </c>
      <c r="B1999" s="123" t="s">
        <v>21550</v>
      </c>
      <c r="C1999" s="123" t="s">
        <v>18885</v>
      </c>
      <c r="D1999" s="126" t="s">
        <v>9164</v>
      </c>
    </row>
    <row r="2000" spans="1:4" x14ac:dyDescent="0.2">
      <c r="A2000" s="123">
        <v>2674</v>
      </c>
      <c r="B2000" s="123" t="s">
        <v>21551</v>
      </c>
      <c r="C2000" s="123" t="s">
        <v>18885</v>
      </c>
      <c r="D2000" s="126" t="s">
        <v>7865</v>
      </c>
    </row>
    <row r="2001" spans="1:4" x14ac:dyDescent="0.2">
      <c r="A2001" s="123">
        <v>2683</v>
      </c>
      <c r="B2001" s="123" t="s">
        <v>21552</v>
      </c>
      <c r="C2001" s="123" t="s">
        <v>18885</v>
      </c>
      <c r="D2001" s="126" t="s">
        <v>21553</v>
      </c>
    </row>
    <row r="2002" spans="1:4" x14ac:dyDescent="0.2">
      <c r="A2002" s="123">
        <v>2676</v>
      </c>
      <c r="B2002" s="123" t="s">
        <v>21554</v>
      </c>
      <c r="C2002" s="123" t="s">
        <v>18885</v>
      </c>
      <c r="D2002" s="126" t="s">
        <v>815</v>
      </c>
    </row>
    <row r="2003" spans="1:4" x14ac:dyDescent="0.2">
      <c r="A2003" s="123">
        <v>2678</v>
      </c>
      <c r="B2003" s="123" t="s">
        <v>21555</v>
      </c>
      <c r="C2003" s="123" t="s">
        <v>18885</v>
      </c>
      <c r="D2003" s="126" t="s">
        <v>329</v>
      </c>
    </row>
    <row r="2004" spans="1:4" x14ac:dyDescent="0.2">
      <c r="A2004" s="123">
        <v>2679</v>
      </c>
      <c r="B2004" s="123" t="s">
        <v>21556</v>
      </c>
      <c r="C2004" s="123" t="s">
        <v>18885</v>
      </c>
      <c r="D2004" s="126" t="s">
        <v>1549</v>
      </c>
    </row>
    <row r="2005" spans="1:4" x14ac:dyDescent="0.2">
      <c r="A2005" s="123">
        <v>12070</v>
      </c>
      <c r="B2005" s="123" t="s">
        <v>21557</v>
      </c>
      <c r="C2005" s="123" t="s">
        <v>18885</v>
      </c>
      <c r="D2005" s="126" t="s">
        <v>7760</v>
      </c>
    </row>
    <row r="2006" spans="1:4" x14ac:dyDescent="0.2">
      <c r="A2006" s="123">
        <v>2675</v>
      </c>
      <c r="B2006" s="123" t="s">
        <v>21558</v>
      </c>
      <c r="C2006" s="123" t="s">
        <v>18885</v>
      </c>
      <c r="D2006" s="126" t="s">
        <v>724</v>
      </c>
    </row>
    <row r="2007" spans="1:4" x14ac:dyDescent="0.2">
      <c r="A2007" s="123">
        <v>12067</v>
      </c>
      <c r="B2007" s="123" t="s">
        <v>21559</v>
      </c>
      <c r="C2007" s="123" t="s">
        <v>18885</v>
      </c>
      <c r="D2007" s="126" t="s">
        <v>6220</v>
      </c>
    </row>
    <row r="2008" spans="1:4" x14ac:dyDescent="0.2">
      <c r="A2008" s="123">
        <v>40401</v>
      </c>
      <c r="B2008" s="123" t="s">
        <v>21560</v>
      </c>
      <c r="C2008" s="123" t="s">
        <v>18885</v>
      </c>
      <c r="D2008" s="126" t="s">
        <v>1787</v>
      </c>
    </row>
    <row r="2009" spans="1:4" x14ac:dyDescent="0.2">
      <c r="A2009" s="123">
        <v>40402</v>
      </c>
      <c r="B2009" s="123" t="s">
        <v>21561</v>
      </c>
      <c r="C2009" s="123" t="s">
        <v>18885</v>
      </c>
      <c r="D2009" s="126" t="s">
        <v>8473</v>
      </c>
    </row>
    <row r="2010" spans="1:4" x14ac:dyDescent="0.2">
      <c r="A2010" s="123">
        <v>40400</v>
      </c>
      <c r="B2010" s="123" t="s">
        <v>21562</v>
      </c>
      <c r="C2010" s="123" t="s">
        <v>18885</v>
      </c>
      <c r="D2010" s="126" t="s">
        <v>6362</v>
      </c>
    </row>
    <row r="2011" spans="1:4" x14ac:dyDescent="0.2">
      <c r="A2011" s="123">
        <v>2504</v>
      </c>
      <c r="B2011" s="123" t="s">
        <v>21563</v>
      </c>
      <c r="C2011" s="123" t="s">
        <v>18885</v>
      </c>
      <c r="D2011" s="126" t="s">
        <v>3507</v>
      </c>
    </row>
    <row r="2012" spans="1:4" x14ac:dyDescent="0.2">
      <c r="A2012" s="123">
        <v>2501</v>
      </c>
      <c r="B2012" s="123" t="s">
        <v>21564</v>
      </c>
      <c r="C2012" s="123" t="s">
        <v>18885</v>
      </c>
      <c r="D2012" s="126" t="s">
        <v>4745</v>
      </c>
    </row>
    <row r="2013" spans="1:4" x14ac:dyDescent="0.2">
      <c r="A2013" s="123">
        <v>2502</v>
      </c>
      <c r="B2013" s="123" t="s">
        <v>21565</v>
      </c>
      <c r="C2013" s="123" t="s">
        <v>18885</v>
      </c>
      <c r="D2013" s="126" t="s">
        <v>8021</v>
      </c>
    </row>
    <row r="2014" spans="1:4" x14ac:dyDescent="0.2">
      <c r="A2014" s="123">
        <v>2503</v>
      </c>
      <c r="B2014" s="123" t="s">
        <v>21566</v>
      </c>
      <c r="C2014" s="123" t="s">
        <v>18885</v>
      </c>
      <c r="D2014" s="126" t="s">
        <v>21567</v>
      </c>
    </row>
    <row r="2015" spans="1:4" x14ac:dyDescent="0.2">
      <c r="A2015" s="123">
        <v>2500</v>
      </c>
      <c r="B2015" s="123" t="s">
        <v>21568</v>
      </c>
      <c r="C2015" s="123" t="s">
        <v>18885</v>
      </c>
      <c r="D2015" s="126" t="s">
        <v>21569</v>
      </c>
    </row>
    <row r="2016" spans="1:4" x14ac:dyDescent="0.2">
      <c r="A2016" s="123">
        <v>2505</v>
      </c>
      <c r="B2016" s="123" t="s">
        <v>21570</v>
      </c>
      <c r="C2016" s="123" t="s">
        <v>18885</v>
      </c>
      <c r="D2016" s="126" t="s">
        <v>21571</v>
      </c>
    </row>
    <row r="2017" spans="1:4" x14ac:dyDescent="0.2">
      <c r="A2017" s="123">
        <v>12056</v>
      </c>
      <c r="B2017" s="123" t="s">
        <v>21572</v>
      </c>
      <c r="C2017" s="123" t="s">
        <v>18885</v>
      </c>
      <c r="D2017" s="126" t="s">
        <v>4936</v>
      </c>
    </row>
    <row r="2018" spans="1:4" x14ac:dyDescent="0.2">
      <c r="A2018" s="123">
        <v>12057</v>
      </c>
      <c r="B2018" s="123" t="s">
        <v>21573</v>
      </c>
      <c r="C2018" s="123" t="s">
        <v>18885</v>
      </c>
      <c r="D2018" s="126" t="s">
        <v>8567</v>
      </c>
    </row>
    <row r="2019" spans="1:4" x14ac:dyDescent="0.2">
      <c r="A2019" s="123">
        <v>12059</v>
      </c>
      <c r="B2019" s="123" t="s">
        <v>21574</v>
      </c>
      <c r="C2019" s="123" t="s">
        <v>18885</v>
      </c>
      <c r="D2019" s="126" t="s">
        <v>8270</v>
      </c>
    </row>
    <row r="2020" spans="1:4" x14ac:dyDescent="0.2">
      <c r="A2020" s="123">
        <v>12058</v>
      </c>
      <c r="B2020" s="123" t="s">
        <v>21575</v>
      </c>
      <c r="C2020" s="123" t="s">
        <v>18885</v>
      </c>
      <c r="D2020" s="126" t="s">
        <v>3606</v>
      </c>
    </row>
    <row r="2021" spans="1:4" x14ac:dyDescent="0.2">
      <c r="A2021" s="123">
        <v>12060</v>
      </c>
      <c r="B2021" s="123" t="s">
        <v>21576</v>
      </c>
      <c r="C2021" s="123" t="s">
        <v>18885</v>
      </c>
      <c r="D2021" s="126" t="s">
        <v>4860</v>
      </c>
    </row>
    <row r="2022" spans="1:4" x14ac:dyDescent="0.2">
      <c r="A2022" s="123">
        <v>12061</v>
      </c>
      <c r="B2022" s="123" t="s">
        <v>21577</v>
      </c>
      <c r="C2022" s="123" t="s">
        <v>18885</v>
      </c>
      <c r="D2022" s="126" t="s">
        <v>3970</v>
      </c>
    </row>
    <row r="2023" spans="1:4" x14ac:dyDescent="0.2">
      <c r="A2023" s="123">
        <v>12062</v>
      </c>
      <c r="B2023" s="123" t="s">
        <v>21578</v>
      </c>
      <c r="C2023" s="123" t="s">
        <v>18885</v>
      </c>
      <c r="D2023" s="126" t="s">
        <v>21579</v>
      </c>
    </row>
    <row r="2024" spans="1:4" x14ac:dyDescent="0.2">
      <c r="A2024" s="123">
        <v>21137</v>
      </c>
      <c r="B2024" s="123" t="s">
        <v>21580</v>
      </c>
      <c r="C2024" s="123" t="s">
        <v>18885</v>
      </c>
      <c r="D2024" s="126" t="s">
        <v>12765</v>
      </c>
    </row>
    <row r="2025" spans="1:4" x14ac:dyDescent="0.2">
      <c r="A2025" s="123">
        <v>2687</v>
      </c>
      <c r="B2025" s="123" t="s">
        <v>21581</v>
      </c>
      <c r="C2025" s="123" t="s">
        <v>18885</v>
      </c>
      <c r="D2025" s="126" t="s">
        <v>7765</v>
      </c>
    </row>
    <row r="2026" spans="1:4" x14ac:dyDescent="0.2">
      <c r="A2026" s="123">
        <v>2689</v>
      </c>
      <c r="B2026" s="123" t="s">
        <v>21582</v>
      </c>
      <c r="C2026" s="123" t="s">
        <v>18885</v>
      </c>
      <c r="D2026" s="126" t="s">
        <v>8406</v>
      </c>
    </row>
    <row r="2027" spans="1:4" x14ac:dyDescent="0.2">
      <c r="A2027" s="123">
        <v>2688</v>
      </c>
      <c r="B2027" s="123" t="s">
        <v>21583</v>
      </c>
      <c r="C2027" s="123" t="s">
        <v>18885</v>
      </c>
      <c r="D2027" s="126" t="s">
        <v>6880</v>
      </c>
    </row>
    <row r="2028" spans="1:4" x14ac:dyDescent="0.2">
      <c r="A2028" s="123">
        <v>2690</v>
      </c>
      <c r="B2028" s="123" t="s">
        <v>21584</v>
      </c>
      <c r="C2028" s="123" t="s">
        <v>18885</v>
      </c>
      <c r="D2028" s="126" t="s">
        <v>1803</v>
      </c>
    </row>
    <row r="2029" spans="1:4" x14ac:dyDescent="0.2">
      <c r="A2029" s="123">
        <v>39243</v>
      </c>
      <c r="B2029" s="123" t="s">
        <v>21585</v>
      </c>
      <c r="C2029" s="123" t="s">
        <v>18885</v>
      </c>
      <c r="D2029" s="126" t="s">
        <v>7763</v>
      </c>
    </row>
    <row r="2030" spans="1:4" x14ac:dyDescent="0.2">
      <c r="A2030" s="123">
        <v>39244</v>
      </c>
      <c r="B2030" s="123" t="s">
        <v>21586</v>
      </c>
      <c r="C2030" s="123" t="s">
        <v>18885</v>
      </c>
      <c r="D2030" s="126" t="s">
        <v>1407</v>
      </c>
    </row>
    <row r="2031" spans="1:4" x14ac:dyDescent="0.2">
      <c r="A2031" s="123">
        <v>39245</v>
      </c>
      <c r="B2031" s="123" t="s">
        <v>21587</v>
      </c>
      <c r="C2031" s="123" t="s">
        <v>18885</v>
      </c>
      <c r="D2031" s="126" t="s">
        <v>6295</v>
      </c>
    </row>
    <row r="2032" spans="1:4" x14ac:dyDescent="0.2">
      <c r="A2032" s="123">
        <v>39254</v>
      </c>
      <c r="B2032" s="123" t="s">
        <v>21588</v>
      </c>
      <c r="C2032" s="123" t="s">
        <v>18885</v>
      </c>
      <c r="D2032" s="126" t="s">
        <v>4889</v>
      </c>
    </row>
    <row r="2033" spans="1:4" x14ac:dyDescent="0.2">
      <c r="A2033" s="123">
        <v>39255</v>
      </c>
      <c r="B2033" s="123" t="s">
        <v>21589</v>
      </c>
      <c r="C2033" s="123" t="s">
        <v>18885</v>
      </c>
      <c r="D2033" s="126" t="s">
        <v>374</v>
      </c>
    </row>
    <row r="2034" spans="1:4" x14ac:dyDescent="0.2">
      <c r="A2034" s="123">
        <v>39253</v>
      </c>
      <c r="B2034" s="123" t="s">
        <v>21590</v>
      </c>
      <c r="C2034" s="123" t="s">
        <v>18885</v>
      </c>
      <c r="D2034" s="126" t="s">
        <v>8268</v>
      </c>
    </row>
    <row r="2035" spans="1:4" x14ac:dyDescent="0.2">
      <c r="A2035" s="123">
        <v>2446</v>
      </c>
      <c r="B2035" s="123" t="s">
        <v>21591</v>
      </c>
      <c r="C2035" s="123" t="s">
        <v>18885</v>
      </c>
      <c r="D2035" s="126" t="s">
        <v>4570</v>
      </c>
    </row>
    <row r="2036" spans="1:4" x14ac:dyDescent="0.2">
      <c r="A2036" s="123">
        <v>2442</v>
      </c>
      <c r="B2036" s="123" t="s">
        <v>21592</v>
      </c>
      <c r="C2036" s="123" t="s">
        <v>18885</v>
      </c>
      <c r="D2036" s="126" t="s">
        <v>5475</v>
      </c>
    </row>
    <row r="2037" spans="1:4" x14ac:dyDescent="0.2">
      <c r="A2037" s="123">
        <v>39246</v>
      </c>
      <c r="B2037" s="123" t="s">
        <v>21593</v>
      </c>
      <c r="C2037" s="123" t="s">
        <v>18885</v>
      </c>
      <c r="D2037" s="126" t="s">
        <v>794</v>
      </c>
    </row>
    <row r="2038" spans="1:4" x14ac:dyDescent="0.2">
      <c r="A2038" s="123">
        <v>39247</v>
      </c>
      <c r="B2038" s="123" t="s">
        <v>21594</v>
      </c>
      <c r="C2038" s="123" t="s">
        <v>18885</v>
      </c>
      <c r="D2038" s="126" t="s">
        <v>1481</v>
      </c>
    </row>
    <row r="2039" spans="1:4" x14ac:dyDescent="0.2">
      <c r="A2039" s="123">
        <v>39248</v>
      </c>
      <c r="B2039" s="123" t="s">
        <v>21595</v>
      </c>
      <c r="C2039" s="123" t="s">
        <v>18885</v>
      </c>
      <c r="D2039" s="126" t="s">
        <v>8535</v>
      </c>
    </row>
    <row r="2040" spans="1:4" x14ac:dyDescent="0.2">
      <c r="A2040" s="123">
        <v>2438</v>
      </c>
      <c r="B2040" s="123" t="s">
        <v>21596</v>
      </c>
      <c r="C2040" s="123" t="s">
        <v>18871</v>
      </c>
      <c r="D2040" s="126" t="s">
        <v>21597</v>
      </c>
    </row>
    <row r="2041" spans="1:4" x14ac:dyDescent="0.2">
      <c r="A2041" s="123">
        <v>40922</v>
      </c>
      <c r="B2041" s="123" t="s">
        <v>21598</v>
      </c>
      <c r="C2041" s="123" t="s">
        <v>19101</v>
      </c>
      <c r="D2041" s="126" t="s">
        <v>21599</v>
      </c>
    </row>
    <row r="2042" spans="1:4" x14ac:dyDescent="0.2">
      <c r="A2042" s="123">
        <v>36486</v>
      </c>
      <c r="B2042" s="123" t="s">
        <v>21600</v>
      </c>
      <c r="C2042" s="123" t="s">
        <v>18851</v>
      </c>
      <c r="D2042" s="126" t="s">
        <v>21601</v>
      </c>
    </row>
    <row r="2043" spans="1:4" x14ac:dyDescent="0.2">
      <c r="A2043" s="123">
        <v>37777</v>
      </c>
      <c r="B2043" s="123" t="s">
        <v>21602</v>
      </c>
      <c r="C2043" s="123" t="s">
        <v>18851</v>
      </c>
      <c r="D2043" s="126" t="s">
        <v>21603</v>
      </c>
    </row>
    <row r="2044" spans="1:4" x14ac:dyDescent="0.2">
      <c r="A2044" s="123">
        <v>12624</v>
      </c>
      <c r="B2044" s="123" t="s">
        <v>21604</v>
      </c>
      <c r="C2044" s="123" t="s">
        <v>18851</v>
      </c>
      <c r="D2044" s="126" t="s">
        <v>3709</v>
      </c>
    </row>
    <row r="2045" spans="1:4" x14ac:dyDescent="0.2">
      <c r="A2045" s="123">
        <v>10638</v>
      </c>
      <c r="B2045" s="123" t="s">
        <v>21605</v>
      </c>
      <c r="C2045" s="123" t="s">
        <v>18851</v>
      </c>
      <c r="D2045" s="126" t="s">
        <v>21606</v>
      </c>
    </row>
    <row r="2046" spans="1:4" x14ac:dyDescent="0.2">
      <c r="A2046" s="123">
        <v>10635</v>
      </c>
      <c r="B2046" s="123" t="s">
        <v>21607</v>
      </c>
      <c r="C2046" s="123" t="s">
        <v>18851</v>
      </c>
      <c r="D2046" s="126" t="s">
        <v>21608</v>
      </c>
    </row>
    <row r="2047" spans="1:4" x14ac:dyDescent="0.2">
      <c r="A2047" s="123">
        <v>10634</v>
      </c>
      <c r="B2047" s="123" t="s">
        <v>21609</v>
      </c>
      <c r="C2047" s="123" t="s">
        <v>18851</v>
      </c>
      <c r="D2047" s="126" t="s">
        <v>21610</v>
      </c>
    </row>
    <row r="2048" spans="1:4" x14ac:dyDescent="0.2">
      <c r="A2048" s="123">
        <v>10636</v>
      </c>
      <c r="B2048" s="123" t="s">
        <v>21611</v>
      </c>
      <c r="C2048" s="123" t="s">
        <v>18851</v>
      </c>
      <c r="D2048" s="126" t="s">
        <v>21612</v>
      </c>
    </row>
    <row r="2049" spans="1:4" x14ac:dyDescent="0.2">
      <c r="A2049" s="123">
        <v>10637</v>
      </c>
      <c r="B2049" s="123" t="s">
        <v>21613</v>
      </c>
      <c r="C2049" s="123" t="s">
        <v>18851</v>
      </c>
      <c r="D2049" s="126" t="s">
        <v>21614</v>
      </c>
    </row>
    <row r="2050" spans="1:4" x14ac:dyDescent="0.2">
      <c r="A2050" s="123">
        <v>517</v>
      </c>
      <c r="B2050" s="123" t="s">
        <v>21615</v>
      </c>
      <c r="C2050" s="123" t="s">
        <v>18942</v>
      </c>
      <c r="D2050" s="126" t="s">
        <v>3026</v>
      </c>
    </row>
    <row r="2051" spans="1:4" x14ac:dyDescent="0.2">
      <c r="A2051" s="123">
        <v>41904</v>
      </c>
      <c r="B2051" s="123" t="s">
        <v>21616</v>
      </c>
      <c r="C2051" s="123" t="s">
        <v>20383</v>
      </c>
      <c r="D2051" s="126" t="s">
        <v>21617</v>
      </c>
    </row>
    <row r="2052" spans="1:4" x14ac:dyDescent="0.2">
      <c r="A2052" s="123">
        <v>41905</v>
      </c>
      <c r="B2052" s="123" t="s">
        <v>21618</v>
      </c>
      <c r="C2052" s="123" t="s">
        <v>18940</v>
      </c>
      <c r="D2052" s="126" t="s">
        <v>1108</v>
      </c>
    </row>
    <row r="2053" spans="1:4" x14ac:dyDescent="0.2">
      <c r="A2053" s="123">
        <v>41903</v>
      </c>
      <c r="B2053" s="123" t="s">
        <v>21619</v>
      </c>
      <c r="C2053" s="123" t="s">
        <v>18940</v>
      </c>
      <c r="D2053" s="126" t="s">
        <v>4651</v>
      </c>
    </row>
    <row r="2054" spans="1:4" x14ac:dyDescent="0.2">
      <c r="A2054" s="123">
        <v>37534</v>
      </c>
      <c r="B2054" s="123" t="s">
        <v>21620</v>
      </c>
      <c r="C2054" s="123" t="s">
        <v>18940</v>
      </c>
      <c r="D2054" s="126" t="s">
        <v>8633</v>
      </c>
    </row>
    <row r="2055" spans="1:4" x14ac:dyDescent="0.2">
      <c r="A2055" s="123">
        <v>37535</v>
      </c>
      <c r="B2055" s="123" t="s">
        <v>21621</v>
      </c>
      <c r="C2055" s="123" t="s">
        <v>18940</v>
      </c>
      <c r="D2055" s="126" t="s">
        <v>8633</v>
      </c>
    </row>
    <row r="2056" spans="1:4" x14ac:dyDescent="0.2">
      <c r="A2056" s="123">
        <v>37533</v>
      </c>
      <c r="B2056" s="123" t="s">
        <v>21622</v>
      </c>
      <c r="C2056" s="123" t="s">
        <v>18940</v>
      </c>
      <c r="D2056" s="126" t="s">
        <v>8633</v>
      </c>
    </row>
    <row r="2057" spans="1:4" x14ac:dyDescent="0.2">
      <c r="A2057" s="123">
        <v>37537</v>
      </c>
      <c r="B2057" s="123" t="s">
        <v>21623</v>
      </c>
      <c r="C2057" s="123" t="s">
        <v>18940</v>
      </c>
      <c r="D2057" s="126" t="s">
        <v>8291</v>
      </c>
    </row>
    <row r="2058" spans="1:4" x14ac:dyDescent="0.2">
      <c r="A2058" s="123">
        <v>37536</v>
      </c>
      <c r="B2058" s="123" t="s">
        <v>21624</v>
      </c>
      <c r="C2058" s="123" t="s">
        <v>18940</v>
      </c>
      <c r="D2058" s="126" t="s">
        <v>8291</v>
      </c>
    </row>
    <row r="2059" spans="1:4" x14ac:dyDescent="0.2">
      <c r="A2059" s="123">
        <v>37532</v>
      </c>
      <c r="B2059" s="123" t="s">
        <v>21625</v>
      </c>
      <c r="C2059" s="123" t="s">
        <v>18940</v>
      </c>
      <c r="D2059" s="126" t="s">
        <v>8291</v>
      </c>
    </row>
    <row r="2060" spans="1:4" x14ac:dyDescent="0.2">
      <c r="A2060" s="123">
        <v>2696</v>
      </c>
      <c r="B2060" s="123" t="s">
        <v>21626</v>
      </c>
      <c r="C2060" s="123" t="s">
        <v>18871</v>
      </c>
      <c r="D2060" s="126" t="s">
        <v>5575</v>
      </c>
    </row>
    <row r="2061" spans="1:4" x14ac:dyDescent="0.2">
      <c r="A2061" s="123">
        <v>40928</v>
      </c>
      <c r="B2061" s="123" t="s">
        <v>21627</v>
      </c>
      <c r="C2061" s="123" t="s">
        <v>19101</v>
      </c>
      <c r="D2061" s="126" t="s">
        <v>21628</v>
      </c>
    </row>
    <row r="2062" spans="1:4" x14ac:dyDescent="0.2">
      <c r="A2062" s="123">
        <v>4083</v>
      </c>
      <c r="B2062" s="123" t="s">
        <v>21629</v>
      </c>
      <c r="C2062" s="123" t="s">
        <v>18871</v>
      </c>
      <c r="D2062" s="126" t="s">
        <v>21630</v>
      </c>
    </row>
    <row r="2063" spans="1:4" x14ac:dyDescent="0.2">
      <c r="A2063" s="123">
        <v>40818</v>
      </c>
      <c r="B2063" s="123" t="s">
        <v>21631</v>
      </c>
      <c r="C2063" s="123" t="s">
        <v>19101</v>
      </c>
      <c r="D2063" s="126" t="s">
        <v>21632</v>
      </c>
    </row>
    <row r="2064" spans="1:4" x14ac:dyDescent="0.2">
      <c r="A2064" s="123">
        <v>2705</v>
      </c>
      <c r="B2064" s="123" t="s">
        <v>21633</v>
      </c>
      <c r="C2064" s="123" t="s">
        <v>21634</v>
      </c>
      <c r="D2064" s="126" t="s">
        <v>8901</v>
      </c>
    </row>
    <row r="2065" spans="1:4" x14ac:dyDescent="0.2">
      <c r="A2065" s="123">
        <v>14250</v>
      </c>
      <c r="B2065" s="123" t="s">
        <v>21635</v>
      </c>
      <c r="C2065" s="123" t="s">
        <v>21634</v>
      </c>
      <c r="D2065" s="126" t="s">
        <v>1069</v>
      </c>
    </row>
    <row r="2066" spans="1:4" x14ac:dyDescent="0.2">
      <c r="A2066" s="123">
        <v>11683</v>
      </c>
      <c r="B2066" s="123" t="s">
        <v>21636</v>
      </c>
      <c r="C2066" s="123" t="s">
        <v>18851</v>
      </c>
      <c r="D2066" s="126" t="s">
        <v>8069</v>
      </c>
    </row>
    <row r="2067" spans="1:4" x14ac:dyDescent="0.2">
      <c r="A2067" s="123">
        <v>11684</v>
      </c>
      <c r="B2067" s="123" t="s">
        <v>21637</v>
      </c>
      <c r="C2067" s="123" t="s">
        <v>18851</v>
      </c>
      <c r="D2067" s="126" t="s">
        <v>3655</v>
      </c>
    </row>
    <row r="2068" spans="1:4" x14ac:dyDescent="0.2">
      <c r="A2068" s="123">
        <v>6141</v>
      </c>
      <c r="B2068" s="123" t="s">
        <v>21638</v>
      </c>
      <c r="C2068" s="123" t="s">
        <v>18851</v>
      </c>
      <c r="D2068" s="126" t="s">
        <v>8549</v>
      </c>
    </row>
    <row r="2069" spans="1:4" x14ac:dyDescent="0.2">
      <c r="A2069" s="123">
        <v>11681</v>
      </c>
      <c r="B2069" s="123" t="s">
        <v>21639</v>
      </c>
      <c r="C2069" s="123" t="s">
        <v>18851</v>
      </c>
      <c r="D2069" s="126" t="s">
        <v>4538</v>
      </c>
    </row>
    <row r="2070" spans="1:4" x14ac:dyDescent="0.2">
      <c r="A2070" s="123">
        <v>2706</v>
      </c>
      <c r="B2070" s="123" t="s">
        <v>21640</v>
      </c>
      <c r="C2070" s="123" t="s">
        <v>18871</v>
      </c>
      <c r="D2070" s="126" t="s">
        <v>8674</v>
      </c>
    </row>
    <row r="2071" spans="1:4" x14ac:dyDescent="0.2">
      <c r="A2071" s="123">
        <v>40811</v>
      </c>
      <c r="B2071" s="123" t="s">
        <v>21641</v>
      </c>
      <c r="C2071" s="123" t="s">
        <v>19101</v>
      </c>
      <c r="D2071" s="126" t="s">
        <v>8675</v>
      </c>
    </row>
    <row r="2072" spans="1:4" x14ac:dyDescent="0.2">
      <c r="A2072" s="123">
        <v>2707</v>
      </c>
      <c r="B2072" s="123" t="s">
        <v>21642</v>
      </c>
      <c r="C2072" s="123" t="s">
        <v>18871</v>
      </c>
      <c r="D2072" s="126" t="s">
        <v>1255</v>
      </c>
    </row>
    <row r="2073" spans="1:4" x14ac:dyDescent="0.2">
      <c r="A2073" s="123">
        <v>40813</v>
      </c>
      <c r="B2073" s="123" t="s">
        <v>21643</v>
      </c>
      <c r="C2073" s="123" t="s">
        <v>19101</v>
      </c>
      <c r="D2073" s="126" t="s">
        <v>8676</v>
      </c>
    </row>
    <row r="2074" spans="1:4" x14ac:dyDescent="0.2">
      <c r="A2074" s="123">
        <v>2708</v>
      </c>
      <c r="B2074" s="123" t="s">
        <v>21644</v>
      </c>
      <c r="C2074" s="123" t="s">
        <v>18871</v>
      </c>
      <c r="D2074" s="126" t="s">
        <v>8677</v>
      </c>
    </row>
    <row r="2075" spans="1:4" x14ac:dyDescent="0.2">
      <c r="A2075" s="123">
        <v>40814</v>
      </c>
      <c r="B2075" s="123" t="s">
        <v>21645</v>
      </c>
      <c r="C2075" s="123" t="s">
        <v>19101</v>
      </c>
      <c r="D2075" s="126" t="s">
        <v>8678</v>
      </c>
    </row>
    <row r="2076" spans="1:4" x14ac:dyDescent="0.2">
      <c r="A2076" s="123">
        <v>34779</v>
      </c>
      <c r="B2076" s="123" t="s">
        <v>21646</v>
      </c>
      <c r="C2076" s="123" t="s">
        <v>18871</v>
      </c>
      <c r="D2076" s="126" t="s">
        <v>8679</v>
      </c>
    </row>
    <row r="2077" spans="1:4" x14ac:dyDescent="0.2">
      <c r="A2077" s="123">
        <v>40936</v>
      </c>
      <c r="B2077" s="123" t="s">
        <v>21647</v>
      </c>
      <c r="C2077" s="123" t="s">
        <v>19101</v>
      </c>
      <c r="D2077" s="126" t="s">
        <v>8680</v>
      </c>
    </row>
    <row r="2078" spans="1:4" x14ac:dyDescent="0.2">
      <c r="A2078" s="123">
        <v>34780</v>
      </c>
      <c r="B2078" s="123" t="s">
        <v>21648</v>
      </c>
      <c r="C2078" s="123" t="s">
        <v>18871</v>
      </c>
      <c r="D2078" s="126" t="s">
        <v>8681</v>
      </c>
    </row>
    <row r="2079" spans="1:4" x14ac:dyDescent="0.2">
      <c r="A2079" s="123">
        <v>40937</v>
      </c>
      <c r="B2079" s="123" t="s">
        <v>21649</v>
      </c>
      <c r="C2079" s="123" t="s">
        <v>19101</v>
      </c>
      <c r="D2079" s="126" t="s">
        <v>8682</v>
      </c>
    </row>
    <row r="2080" spans="1:4" x14ac:dyDescent="0.2">
      <c r="A2080" s="123">
        <v>34782</v>
      </c>
      <c r="B2080" s="123" t="s">
        <v>21650</v>
      </c>
      <c r="C2080" s="123" t="s">
        <v>18871</v>
      </c>
      <c r="D2080" s="126" t="s">
        <v>8683</v>
      </c>
    </row>
    <row r="2081" spans="1:4" x14ac:dyDescent="0.2">
      <c r="A2081" s="123">
        <v>40938</v>
      </c>
      <c r="B2081" s="123" t="s">
        <v>21651</v>
      </c>
      <c r="C2081" s="123" t="s">
        <v>19101</v>
      </c>
      <c r="D2081" s="126" t="s">
        <v>8684</v>
      </c>
    </row>
    <row r="2082" spans="1:4" x14ac:dyDescent="0.2">
      <c r="A2082" s="123">
        <v>34783</v>
      </c>
      <c r="B2082" s="123" t="s">
        <v>21652</v>
      </c>
      <c r="C2082" s="123" t="s">
        <v>18871</v>
      </c>
      <c r="D2082" s="126" t="s">
        <v>8685</v>
      </c>
    </row>
    <row r="2083" spans="1:4" x14ac:dyDescent="0.2">
      <c r="A2083" s="123">
        <v>40939</v>
      </c>
      <c r="B2083" s="123" t="s">
        <v>21653</v>
      </c>
      <c r="C2083" s="123" t="s">
        <v>19101</v>
      </c>
      <c r="D2083" s="126" t="s">
        <v>8686</v>
      </c>
    </row>
    <row r="2084" spans="1:4" x14ac:dyDescent="0.2">
      <c r="A2084" s="123">
        <v>34785</v>
      </c>
      <c r="B2084" s="123" t="s">
        <v>21654</v>
      </c>
      <c r="C2084" s="123" t="s">
        <v>18871</v>
      </c>
      <c r="D2084" s="126" t="s">
        <v>8647</v>
      </c>
    </row>
    <row r="2085" spans="1:4" x14ac:dyDescent="0.2">
      <c r="A2085" s="123">
        <v>40940</v>
      </c>
      <c r="B2085" s="123" t="s">
        <v>21655</v>
      </c>
      <c r="C2085" s="123" t="s">
        <v>19101</v>
      </c>
      <c r="D2085" s="126" t="s">
        <v>8687</v>
      </c>
    </row>
    <row r="2086" spans="1:4" x14ac:dyDescent="0.2">
      <c r="A2086" s="123">
        <v>38403</v>
      </c>
      <c r="B2086" s="123" t="s">
        <v>21656</v>
      </c>
      <c r="C2086" s="123" t="s">
        <v>18851</v>
      </c>
      <c r="D2086" s="126" t="s">
        <v>9031</v>
      </c>
    </row>
    <row r="2087" spans="1:4" x14ac:dyDescent="0.2">
      <c r="A2087" s="123">
        <v>43494</v>
      </c>
      <c r="B2087" s="123" t="s">
        <v>21657</v>
      </c>
      <c r="C2087" s="123" t="s">
        <v>19101</v>
      </c>
      <c r="D2087" s="126" t="s">
        <v>21658</v>
      </c>
    </row>
    <row r="2088" spans="1:4" x14ac:dyDescent="0.2">
      <c r="A2088" s="123">
        <v>43482</v>
      </c>
      <c r="B2088" s="123" t="s">
        <v>21657</v>
      </c>
      <c r="C2088" s="123" t="s">
        <v>18871</v>
      </c>
      <c r="D2088" s="126" t="s">
        <v>788</v>
      </c>
    </row>
    <row r="2089" spans="1:4" x14ac:dyDescent="0.2">
      <c r="A2089" s="123">
        <v>43483</v>
      </c>
      <c r="B2089" s="123" t="s">
        <v>21659</v>
      </c>
      <c r="C2089" s="123" t="s">
        <v>18871</v>
      </c>
      <c r="D2089" s="126" t="s">
        <v>7927</v>
      </c>
    </row>
    <row r="2090" spans="1:4" x14ac:dyDescent="0.2">
      <c r="A2090" s="123">
        <v>43495</v>
      </c>
      <c r="B2090" s="123" t="s">
        <v>21660</v>
      </c>
      <c r="C2090" s="123" t="s">
        <v>19101</v>
      </c>
      <c r="D2090" s="126" t="s">
        <v>21661</v>
      </c>
    </row>
    <row r="2091" spans="1:4" x14ac:dyDescent="0.2">
      <c r="A2091" s="123">
        <v>43484</v>
      </c>
      <c r="B2091" s="123" t="s">
        <v>21662</v>
      </c>
      <c r="C2091" s="123" t="s">
        <v>18871</v>
      </c>
      <c r="D2091" s="126" t="s">
        <v>7762</v>
      </c>
    </row>
    <row r="2092" spans="1:4" x14ac:dyDescent="0.2">
      <c r="A2092" s="123">
        <v>43496</v>
      </c>
      <c r="B2092" s="123" t="s">
        <v>21663</v>
      </c>
      <c r="C2092" s="123" t="s">
        <v>19101</v>
      </c>
      <c r="D2092" s="126" t="s">
        <v>21664</v>
      </c>
    </row>
    <row r="2093" spans="1:4" x14ac:dyDescent="0.2">
      <c r="A2093" s="123">
        <v>43485</v>
      </c>
      <c r="B2093" s="123" t="s">
        <v>21665</v>
      </c>
      <c r="C2093" s="123" t="s">
        <v>18871</v>
      </c>
      <c r="D2093" s="126" t="s">
        <v>8901</v>
      </c>
    </row>
    <row r="2094" spans="1:4" x14ac:dyDescent="0.2">
      <c r="A2094" s="123">
        <v>43497</v>
      </c>
      <c r="B2094" s="123" t="s">
        <v>21666</v>
      </c>
      <c r="C2094" s="123" t="s">
        <v>19101</v>
      </c>
      <c r="D2094" s="126" t="s">
        <v>21667</v>
      </c>
    </row>
    <row r="2095" spans="1:4" x14ac:dyDescent="0.2">
      <c r="A2095" s="123">
        <v>43499</v>
      </c>
      <c r="B2095" s="123" t="s">
        <v>21668</v>
      </c>
      <c r="C2095" s="123" t="s">
        <v>19101</v>
      </c>
      <c r="D2095" s="126" t="s">
        <v>21669</v>
      </c>
    </row>
    <row r="2096" spans="1:4" x14ac:dyDescent="0.2">
      <c r="A2096" s="123">
        <v>43487</v>
      </c>
      <c r="B2096" s="123" t="s">
        <v>21668</v>
      </c>
      <c r="C2096" s="123" t="s">
        <v>18871</v>
      </c>
      <c r="D2096" s="126" t="s">
        <v>7762</v>
      </c>
    </row>
    <row r="2097" spans="1:4" x14ac:dyDescent="0.2">
      <c r="A2097" s="123">
        <v>43486</v>
      </c>
      <c r="B2097" s="123" t="s">
        <v>21670</v>
      </c>
      <c r="C2097" s="123" t="s">
        <v>18871</v>
      </c>
      <c r="D2097" s="126" t="s">
        <v>1705</v>
      </c>
    </row>
    <row r="2098" spans="1:4" x14ac:dyDescent="0.2">
      <c r="A2098" s="123">
        <v>43498</v>
      </c>
      <c r="B2098" s="123" t="s">
        <v>21671</v>
      </c>
      <c r="C2098" s="123" t="s">
        <v>19101</v>
      </c>
      <c r="D2098" s="126" t="s">
        <v>21672</v>
      </c>
    </row>
    <row r="2099" spans="1:4" x14ac:dyDescent="0.2">
      <c r="A2099" s="123">
        <v>43488</v>
      </c>
      <c r="B2099" s="123" t="s">
        <v>21673</v>
      </c>
      <c r="C2099" s="123" t="s">
        <v>18871</v>
      </c>
      <c r="D2099" s="126" t="s">
        <v>1483</v>
      </c>
    </row>
    <row r="2100" spans="1:4" x14ac:dyDescent="0.2">
      <c r="A2100" s="123">
        <v>43500</v>
      </c>
      <c r="B2100" s="123" t="s">
        <v>21674</v>
      </c>
      <c r="C2100" s="123" t="s">
        <v>19101</v>
      </c>
      <c r="D2100" s="126" t="s">
        <v>11237</v>
      </c>
    </row>
    <row r="2101" spans="1:4" x14ac:dyDescent="0.2">
      <c r="A2101" s="123">
        <v>43489</v>
      </c>
      <c r="B2101" s="123" t="s">
        <v>21675</v>
      </c>
      <c r="C2101" s="123" t="s">
        <v>18871</v>
      </c>
      <c r="D2101" s="126" t="s">
        <v>6582</v>
      </c>
    </row>
    <row r="2102" spans="1:4" x14ac:dyDescent="0.2">
      <c r="A2102" s="123">
        <v>43501</v>
      </c>
      <c r="B2102" s="123" t="s">
        <v>21676</v>
      </c>
      <c r="C2102" s="123" t="s">
        <v>19101</v>
      </c>
      <c r="D2102" s="126" t="s">
        <v>21677</v>
      </c>
    </row>
    <row r="2103" spans="1:4" x14ac:dyDescent="0.2">
      <c r="A2103" s="123">
        <v>43490</v>
      </c>
      <c r="B2103" s="123" t="s">
        <v>21678</v>
      </c>
      <c r="C2103" s="123" t="s">
        <v>18871</v>
      </c>
      <c r="D2103" s="126" t="s">
        <v>8835</v>
      </c>
    </row>
    <row r="2104" spans="1:4" x14ac:dyDescent="0.2">
      <c r="A2104" s="123">
        <v>43502</v>
      </c>
      <c r="B2104" s="123" t="s">
        <v>21679</v>
      </c>
      <c r="C2104" s="123" t="s">
        <v>19101</v>
      </c>
      <c r="D2104" s="126" t="s">
        <v>21680</v>
      </c>
    </row>
    <row r="2105" spans="1:4" x14ac:dyDescent="0.2">
      <c r="A2105" s="123">
        <v>43491</v>
      </c>
      <c r="B2105" s="123" t="s">
        <v>21681</v>
      </c>
      <c r="C2105" s="123" t="s">
        <v>18871</v>
      </c>
      <c r="D2105" s="126" t="s">
        <v>1640</v>
      </c>
    </row>
    <row r="2106" spans="1:4" x14ac:dyDescent="0.2">
      <c r="A2106" s="123">
        <v>43503</v>
      </c>
      <c r="B2106" s="123" t="s">
        <v>21682</v>
      </c>
      <c r="C2106" s="123" t="s">
        <v>19101</v>
      </c>
      <c r="D2106" s="126" t="s">
        <v>21683</v>
      </c>
    </row>
    <row r="2107" spans="1:4" x14ac:dyDescent="0.2">
      <c r="A2107" s="123">
        <v>43492</v>
      </c>
      <c r="B2107" s="123" t="s">
        <v>21684</v>
      </c>
      <c r="C2107" s="123" t="s">
        <v>18871</v>
      </c>
      <c r="D2107" s="126" t="s">
        <v>822</v>
      </c>
    </row>
    <row r="2108" spans="1:4" x14ac:dyDescent="0.2">
      <c r="A2108" s="123">
        <v>43504</v>
      </c>
      <c r="B2108" s="123" t="s">
        <v>21685</v>
      </c>
      <c r="C2108" s="123" t="s">
        <v>19101</v>
      </c>
      <c r="D2108" s="126" t="s">
        <v>21686</v>
      </c>
    </row>
    <row r="2109" spans="1:4" x14ac:dyDescent="0.2">
      <c r="A2109" s="123">
        <v>43493</v>
      </c>
      <c r="B2109" s="123" t="s">
        <v>21687</v>
      </c>
      <c r="C2109" s="123" t="s">
        <v>18871</v>
      </c>
      <c r="D2109" s="126" t="s">
        <v>7744</v>
      </c>
    </row>
    <row r="2110" spans="1:4" x14ac:dyDescent="0.2">
      <c r="A2110" s="123">
        <v>43505</v>
      </c>
      <c r="B2110" s="123" t="s">
        <v>21688</v>
      </c>
      <c r="C2110" s="123" t="s">
        <v>19101</v>
      </c>
      <c r="D2110" s="126" t="s">
        <v>21689</v>
      </c>
    </row>
    <row r="2111" spans="1:4" x14ac:dyDescent="0.2">
      <c r="A2111" s="123">
        <v>37774</v>
      </c>
      <c r="B2111" s="123" t="s">
        <v>21690</v>
      </c>
      <c r="C2111" s="123" t="s">
        <v>18851</v>
      </c>
      <c r="D2111" s="126" t="s">
        <v>21691</v>
      </c>
    </row>
    <row r="2112" spans="1:4" x14ac:dyDescent="0.2">
      <c r="A2112" s="123">
        <v>38630</v>
      </c>
      <c r="B2112" s="123" t="s">
        <v>21692</v>
      </c>
      <c r="C2112" s="123" t="s">
        <v>18851</v>
      </c>
      <c r="D2112" s="126" t="s">
        <v>8688</v>
      </c>
    </row>
    <row r="2113" spans="1:4" x14ac:dyDescent="0.2">
      <c r="A2113" s="123">
        <v>38629</v>
      </c>
      <c r="B2113" s="123" t="s">
        <v>21693</v>
      </c>
      <c r="C2113" s="123" t="s">
        <v>18851</v>
      </c>
      <c r="D2113" s="126" t="s">
        <v>8689</v>
      </c>
    </row>
    <row r="2114" spans="1:4" x14ac:dyDescent="0.2">
      <c r="A2114" s="123">
        <v>38476</v>
      </c>
      <c r="B2114" s="123" t="s">
        <v>21694</v>
      </c>
      <c r="C2114" s="123" t="s">
        <v>18851</v>
      </c>
      <c r="D2114" s="126" t="s">
        <v>21695</v>
      </c>
    </row>
    <row r="2115" spans="1:4" x14ac:dyDescent="0.2">
      <c r="A2115" s="123">
        <v>38477</v>
      </c>
      <c r="B2115" s="123" t="s">
        <v>21696</v>
      </c>
      <c r="C2115" s="123" t="s">
        <v>18851</v>
      </c>
      <c r="D2115" s="126" t="s">
        <v>21697</v>
      </c>
    </row>
    <row r="2116" spans="1:4" x14ac:dyDescent="0.2">
      <c r="A2116" s="123">
        <v>40635</v>
      </c>
      <c r="B2116" s="123" t="s">
        <v>21698</v>
      </c>
      <c r="C2116" s="123" t="s">
        <v>18851</v>
      </c>
      <c r="D2116" s="126" t="s">
        <v>8690</v>
      </c>
    </row>
    <row r="2117" spans="1:4" x14ac:dyDescent="0.2">
      <c r="A2117" s="123">
        <v>36483</v>
      </c>
      <c r="B2117" s="123" t="s">
        <v>21699</v>
      </c>
      <c r="C2117" s="123" t="s">
        <v>18851</v>
      </c>
      <c r="D2117" s="126" t="s">
        <v>8691</v>
      </c>
    </row>
    <row r="2118" spans="1:4" x14ac:dyDescent="0.2">
      <c r="A2118" s="123">
        <v>14525</v>
      </c>
      <c r="B2118" s="123" t="s">
        <v>21700</v>
      </c>
      <c r="C2118" s="123" t="s">
        <v>18851</v>
      </c>
      <c r="D2118" s="126" t="s">
        <v>8692</v>
      </c>
    </row>
    <row r="2119" spans="1:4" x14ac:dyDescent="0.2">
      <c r="A2119" s="123">
        <v>36482</v>
      </c>
      <c r="B2119" s="123" t="s">
        <v>21701</v>
      </c>
      <c r="C2119" s="123" t="s">
        <v>18851</v>
      </c>
      <c r="D2119" s="126" t="s">
        <v>8693</v>
      </c>
    </row>
    <row r="2120" spans="1:4" x14ac:dyDescent="0.2">
      <c r="A2120" s="123">
        <v>36408</v>
      </c>
      <c r="B2120" s="123" t="s">
        <v>21702</v>
      </c>
      <c r="C2120" s="123" t="s">
        <v>18851</v>
      </c>
      <c r="D2120" s="126" t="s">
        <v>8694</v>
      </c>
    </row>
    <row r="2121" spans="1:4" x14ac:dyDescent="0.2">
      <c r="A2121" s="123">
        <v>2723</v>
      </c>
      <c r="B2121" s="123" t="s">
        <v>21703</v>
      </c>
      <c r="C2121" s="123" t="s">
        <v>18851</v>
      </c>
      <c r="D2121" s="126" t="s">
        <v>8695</v>
      </c>
    </row>
    <row r="2122" spans="1:4" x14ac:dyDescent="0.2">
      <c r="A2122" s="123">
        <v>36481</v>
      </c>
      <c r="B2122" s="123" t="s">
        <v>21704</v>
      </c>
      <c r="C2122" s="123" t="s">
        <v>18851</v>
      </c>
      <c r="D2122" s="126" t="s">
        <v>8696</v>
      </c>
    </row>
    <row r="2123" spans="1:4" x14ac:dyDescent="0.2">
      <c r="A2123" s="123">
        <v>10685</v>
      </c>
      <c r="B2123" s="123" t="s">
        <v>21705</v>
      </c>
      <c r="C2123" s="123" t="s">
        <v>18851</v>
      </c>
      <c r="D2123" s="126" t="s">
        <v>8697</v>
      </c>
    </row>
    <row r="2124" spans="1:4" x14ac:dyDescent="0.2">
      <c r="A2124" s="123">
        <v>40636</v>
      </c>
      <c r="B2124" s="123" t="s">
        <v>21706</v>
      </c>
      <c r="C2124" s="123" t="s">
        <v>18851</v>
      </c>
      <c r="D2124" s="126" t="s">
        <v>8698</v>
      </c>
    </row>
    <row r="2125" spans="1:4" x14ac:dyDescent="0.2">
      <c r="A2125" s="123">
        <v>4111</v>
      </c>
      <c r="B2125" s="123" t="s">
        <v>21707</v>
      </c>
      <c r="C2125" s="123" t="s">
        <v>18851</v>
      </c>
      <c r="D2125" s="126" t="s">
        <v>6751</v>
      </c>
    </row>
    <row r="2126" spans="1:4" x14ac:dyDescent="0.2">
      <c r="A2126" s="123">
        <v>26021</v>
      </c>
      <c r="B2126" s="123" t="s">
        <v>21708</v>
      </c>
      <c r="C2126" s="123" t="s">
        <v>18851</v>
      </c>
      <c r="D2126" s="126" t="s">
        <v>21709</v>
      </c>
    </row>
    <row r="2127" spans="1:4" x14ac:dyDescent="0.2">
      <c r="A2127" s="123">
        <v>12</v>
      </c>
      <c r="B2127" s="123" t="s">
        <v>21710</v>
      </c>
      <c r="C2127" s="123" t="s">
        <v>18851</v>
      </c>
      <c r="D2127" s="126" t="s">
        <v>172</v>
      </c>
    </row>
    <row r="2128" spans="1:4" x14ac:dyDescent="0.2">
      <c r="A2128" s="123">
        <v>37554</v>
      </c>
      <c r="B2128" s="123" t="s">
        <v>21711</v>
      </c>
      <c r="C2128" s="123" t="s">
        <v>18851</v>
      </c>
      <c r="D2128" s="126" t="s">
        <v>21712</v>
      </c>
    </row>
    <row r="2129" spans="1:4" x14ac:dyDescent="0.2">
      <c r="A2129" s="123">
        <v>37555</v>
      </c>
      <c r="B2129" s="123" t="s">
        <v>21713</v>
      </c>
      <c r="C2129" s="123" t="s">
        <v>18851</v>
      </c>
      <c r="D2129" s="126" t="s">
        <v>21714</v>
      </c>
    </row>
    <row r="2130" spans="1:4" x14ac:dyDescent="0.2">
      <c r="A2130" s="123">
        <v>10902</v>
      </c>
      <c r="B2130" s="123" t="s">
        <v>21715</v>
      </c>
      <c r="C2130" s="123" t="s">
        <v>18851</v>
      </c>
      <c r="D2130" s="126" t="s">
        <v>21716</v>
      </c>
    </row>
    <row r="2131" spans="1:4" x14ac:dyDescent="0.2">
      <c r="A2131" s="123">
        <v>20965</v>
      </c>
      <c r="B2131" s="123" t="s">
        <v>21717</v>
      </c>
      <c r="C2131" s="123" t="s">
        <v>18851</v>
      </c>
      <c r="D2131" s="126" t="s">
        <v>21106</v>
      </c>
    </row>
    <row r="2132" spans="1:4" x14ac:dyDescent="0.2">
      <c r="A2132" s="123">
        <v>20966</v>
      </c>
      <c r="B2132" s="123" t="s">
        <v>21718</v>
      </c>
      <c r="C2132" s="123" t="s">
        <v>18851</v>
      </c>
      <c r="D2132" s="126" t="s">
        <v>21719</v>
      </c>
    </row>
    <row r="2133" spans="1:4" x14ac:dyDescent="0.2">
      <c r="A2133" s="123">
        <v>10903</v>
      </c>
      <c r="B2133" s="123" t="s">
        <v>21720</v>
      </c>
      <c r="C2133" s="123" t="s">
        <v>18851</v>
      </c>
      <c r="D2133" s="126" t="s">
        <v>21721</v>
      </c>
    </row>
    <row r="2134" spans="1:4" x14ac:dyDescent="0.2">
      <c r="A2134" s="123">
        <v>20967</v>
      </c>
      <c r="B2134" s="123" t="s">
        <v>21722</v>
      </c>
      <c r="C2134" s="123" t="s">
        <v>18851</v>
      </c>
      <c r="D2134" s="126" t="s">
        <v>21721</v>
      </c>
    </row>
    <row r="2135" spans="1:4" x14ac:dyDescent="0.2">
      <c r="A2135" s="123">
        <v>20968</v>
      </c>
      <c r="B2135" s="123" t="s">
        <v>21723</v>
      </c>
      <c r="C2135" s="123" t="s">
        <v>18851</v>
      </c>
      <c r="D2135" s="126" t="s">
        <v>21724</v>
      </c>
    </row>
    <row r="2136" spans="1:4" x14ac:dyDescent="0.2">
      <c r="A2136" s="123">
        <v>11359</v>
      </c>
      <c r="B2136" s="123" t="s">
        <v>21725</v>
      </c>
      <c r="C2136" s="123" t="s">
        <v>18851</v>
      </c>
      <c r="D2136" s="126" t="s">
        <v>21726</v>
      </c>
    </row>
    <row r="2137" spans="1:4" x14ac:dyDescent="0.2">
      <c r="A2137" s="123">
        <v>39017</v>
      </c>
      <c r="B2137" s="123" t="s">
        <v>21727</v>
      </c>
      <c r="C2137" s="123" t="s">
        <v>18851</v>
      </c>
      <c r="D2137" s="126" t="s">
        <v>1355</v>
      </c>
    </row>
    <row r="2138" spans="1:4" x14ac:dyDescent="0.2">
      <c r="A2138" s="123">
        <v>39315</v>
      </c>
      <c r="B2138" s="123" t="s">
        <v>21728</v>
      </c>
      <c r="C2138" s="123" t="s">
        <v>18851</v>
      </c>
      <c r="D2138" s="126" t="s">
        <v>1009</v>
      </c>
    </row>
    <row r="2139" spans="1:4" x14ac:dyDescent="0.2">
      <c r="A2139" s="123">
        <v>39016</v>
      </c>
      <c r="B2139" s="123" t="s">
        <v>21729</v>
      </c>
      <c r="C2139" s="123" t="s">
        <v>18851</v>
      </c>
      <c r="D2139" s="126" t="s">
        <v>1009</v>
      </c>
    </row>
    <row r="2140" spans="1:4" x14ac:dyDescent="0.2">
      <c r="A2140" s="123">
        <v>40432</v>
      </c>
      <c r="B2140" s="123" t="s">
        <v>21730</v>
      </c>
      <c r="C2140" s="123" t="s">
        <v>18851</v>
      </c>
      <c r="D2140" s="126" t="s">
        <v>761</v>
      </c>
    </row>
    <row r="2141" spans="1:4" x14ac:dyDescent="0.2">
      <c r="A2141" s="123">
        <v>39481</v>
      </c>
      <c r="B2141" s="123" t="s">
        <v>21731</v>
      </c>
      <c r="C2141" s="123" t="s">
        <v>18851</v>
      </c>
      <c r="D2141" s="126" t="s">
        <v>7765</v>
      </c>
    </row>
    <row r="2142" spans="1:4" x14ac:dyDescent="0.2">
      <c r="A2142" s="123">
        <v>40433</v>
      </c>
      <c r="B2142" s="123" t="s">
        <v>21732</v>
      </c>
      <c r="C2142" s="123" t="s">
        <v>18851</v>
      </c>
      <c r="D2142" s="126" t="s">
        <v>1299</v>
      </c>
    </row>
    <row r="2143" spans="1:4" x14ac:dyDescent="0.2">
      <c r="A2143" s="123">
        <v>20219</v>
      </c>
      <c r="B2143" s="123" t="s">
        <v>21733</v>
      </c>
      <c r="C2143" s="123" t="s">
        <v>18851</v>
      </c>
      <c r="D2143" s="126" t="s">
        <v>8700</v>
      </c>
    </row>
    <row r="2144" spans="1:4" x14ac:dyDescent="0.2">
      <c r="A2144" s="123">
        <v>36484</v>
      </c>
      <c r="B2144" s="123" t="s">
        <v>21734</v>
      </c>
      <c r="C2144" s="123" t="s">
        <v>18851</v>
      </c>
      <c r="D2144" s="126" t="s">
        <v>8701</v>
      </c>
    </row>
    <row r="2145" spans="1:4" x14ac:dyDescent="0.2">
      <c r="A2145" s="123">
        <v>38367</v>
      </c>
      <c r="B2145" s="123" t="s">
        <v>21735</v>
      </c>
      <c r="C2145" s="123" t="s">
        <v>18851</v>
      </c>
      <c r="D2145" s="126" t="s">
        <v>9123</v>
      </c>
    </row>
    <row r="2146" spans="1:4" x14ac:dyDescent="0.2">
      <c r="A2146" s="123">
        <v>38368</v>
      </c>
      <c r="B2146" s="123" t="s">
        <v>21736</v>
      </c>
      <c r="C2146" s="123" t="s">
        <v>18851</v>
      </c>
      <c r="D2146" s="126" t="s">
        <v>596</v>
      </c>
    </row>
    <row r="2147" spans="1:4" x14ac:dyDescent="0.2">
      <c r="A2147" s="123">
        <v>38091</v>
      </c>
      <c r="B2147" s="123" t="s">
        <v>21737</v>
      </c>
      <c r="C2147" s="123" t="s">
        <v>18851</v>
      </c>
      <c r="D2147" s="126" t="s">
        <v>8940</v>
      </c>
    </row>
    <row r="2148" spans="1:4" x14ac:dyDescent="0.2">
      <c r="A2148" s="123">
        <v>38095</v>
      </c>
      <c r="B2148" s="123" t="s">
        <v>21738</v>
      </c>
      <c r="C2148" s="123" t="s">
        <v>18851</v>
      </c>
      <c r="D2148" s="126" t="s">
        <v>295</v>
      </c>
    </row>
    <row r="2149" spans="1:4" x14ac:dyDescent="0.2">
      <c r="A2149" s="123">
        <v>38092</v>
      </c>
      <c r="B2149" s="123" t="s">
        <v>21739</v>
      </c>
      <c r="C2149" s="123" t="s">
        <v>18851</v>
      </c>
      <c r="D2149" s="126" t="s">
        <v>8663</v>
      </c>
    </row>
    <row r="2150" spans="1:4" x14ac:dyDescent="0.2">
      <c r="A2150" s="123">
        <v>38093</v>
      </c>
      <c r="B2150" s="123" t="s">
        <v>21740</v>
      </c>
      <c r="C2150" s="123" t="s">
        <v>18851</v>
      </c>
      <c r="D2150" s="126" t="s">
        <v>484</v>
      </c>
    </row>
    <row r="2151" spans="1:4" x14ac:dyDescent="0.2">
      <c r="A2151" s="123">
        <v>38096</v>
      </c>
      <c r="B2151" s="123" t="s">
        <v>21741</v>
      </c>
      <c r="C2151" s="123" t="s">
        <v>18851</v>
      </c>
      <c r="D2151" s="126" t="s">
        <v>3567</v>
      </c>
    </row>
    <row r="2152" spans="1:4" x14ac:dyDescent="0.2">
      <c r="A2152" s="123">
        <v>38094</v>
      </c>
      <c r="B2152" s="123" t="s">
        <v>21742</v>
      </c>
      <c r="C2152" s="123" t="s">
        <v>18851</v>
      </c>
      <c r="D2152" s="126" t="s">
        <v>4101</v>
      </c>
    </row>
    <row r="2153" spans="1:4" x14ac:dyDescent="0.2">
      <c r="A2153" s="123">
        <v>38097</v>
      </c>
      <c r="B2153" s="123" t="s">
        <v>21743</v>
      </c>
      <c r="C2153" s="123" t="s">
        <v>18851</v>
      </c>
      <c r="D2153" s="126" t="s">
        <v>1600</v>
      </c>
    </row>
    <row r="2154" spans="1:4" x14ac:dyDescent="0.2">
      <c r="A2154" s="123">
        <v>38098</v>
      </c>
      <c r="B2154" s="123" t="s">
        <v>21744</v>
      </c>
      <c r="C2154" s="123" t="s">
        <v>18851</v>
      </c>
      <c r="D2154" s="126" t="s">
        <v>1600</v>
      </c>
    </row>
    <row r="2155" spans="1:4" x14ac:dyDescent="0.2">
      <c r="A2155" s="123">
        <v>11186</v>
      </c>
      <c r="B2155" s="123" t="s">
        <v>21745</v>
      </c>
      <c r="C2155" s="123" t="s">
        <v>18868</v>
      </c>
      <c r="D2155" s="126" t="s">
        <v>21746</v>
      </c>
    </row>
    <row r="2156" spans="1:4" x14ac:dyDescent="0.2">
      <c r="A2156" s="123">
        <v>11558</v>
      </c>
      <c r="B2156" s="123" t="s">
        <v>21747</v>
      </c>
      <c r="C2156" s="123" t="s">
        <v>19478</v>
      </c>
      <c r="D2156" s="126" t="s">
        <v>4636</v>
      </c>
    </row>
    <row r="2157" spans="1:4" x14ac:dyDescent="0.2">
      <c r="A2157" s="123">
        <v>11557</v>
      </c>
      <c r="B2157" s="123" t="s">
        <v>21748</v>
      </c>
      <c r="C2157" s="123" t="s">
        <v>19478</v>
      </c>
      <c r="D2157" s="126" t="s">
        <v>17207</v>
      </c>
    </row>
    <row r="2158" spans="1:4" x14ac:dyDescent="0.2">
      <c r="A2158" s="123">
        <v>2759</v>
      </c>
      <c r="B2158" s="123" t="s">
        <v>21749</v>
      </c>
      <c r="C2158" s="123" t="s">
        <v>18851</v>
      </c>
      <c r="D2158" s="126" t="s">
        <v>3056</v>
      </c>
    </row>
    <row r="2159" spans="1:4" x14ac:dyDescent="0.2">
      <c r="A2159" s="123">
        <v>38124</v>
      </c>
      <c r="B2159" s="123" t="s">
        <v>21750</v>
      </c>
      <c r="C2159" s="123" t="s">
        <v>18851</v>
      </c>
      <c r="D2159" s="126" t="s">
        <v>10410</v>
      </c>
    </row>
    <row r="2160" spans="1:4" x14ac:dyDescent="0.2">
      <c r="A2160" s="123">
        <v>38380</v>
      </c>
      <c r="B2160" s="123" t="s">
        <v>21751</v>
      </c>
      <c r="C2160" s="123" t="s">
        <v>18851</v>
      </c>
      <c r="D2160" s="126" t="s">
        <v>21003</v>
      </c>
    </row>
    <row r="2161" spans="1:4" x14ac:dyDescent="0.2">
      <c r="A2161" s="123">
        <v>20059</v>
      </c>
      <c r="B2161" s="123" t="s">
        <v>21752</v>
      </c>
      <c r="C2161" s="123" t="s">
        <v>18851</v>
      </c>
      <c r="D2161" s="126" t="s">
        <v>1791</v>
      </c>
    </row>
    <row r="2162" spans="1:4" x14ac:dyDescent="0.2">
      <c r="A2162" s="123">
        <v>42429</v>
      </c>
      <c r="B2162" s="123" t="s">
        <v>21753</v>
      </c>
      <c r="C2162" s="123" t="s">
        <v>18851</v>
      </c>
      <c r="D2162" s="126" t="s">
        <v>21754</v>
      </c>
    </row>
    <row r="2163" spans="1:4" x14ac:dyDescent="0.2">
      <c r="A2163" s="123">
        <v>38538</v>
      </c>
      <c r="B2163" s="123" t="s">
        <v>21755</v>
      </c>
      <c r="C2163" s="123" t="s">
        <v>18885</v>
      </c>
      <c r="D2163" s="126" t="s">
        <v>8318</v>
      </c>
    </row>
    <row r="2164" spans="1:4" x14ac:dyDescent="0.2">
      <c r="A2164" s="123">
        <v>38539</v>
      </c>
      <c r="B2164" s="123" t="s">
        <v>21756</v>
      </c>
      <c r="C2164" s="123" t="s">
        <v>18885</v>
      </c>
      <c r="D2164" s="126" t="s">
        <v>8705</v>
      </c>
    </row>
    <row r="2165" spans="1:4" x14ac:dyDescent="0.2">
      <c r="A2165" s="123">
        <v>38540</v>
      </c>
      <c r="B2165" s="123" t="s">
        <v>21757</v>
      </c>
      <c r="C2165" s="123" t="s">
        <v>18885</v>
      </c>
      <c r="D2165" s="126" t="s">
        <v>8706</v>
      </c>
    </row>
    <row r="2166" spans="1:4" x14ac:dyDescent="0.2">
      <c r="A2166" s="123">
        <v>38384</v>
      </c>
      <c r="B2166" s="123" t="s">
        <v>21758</v>
      </c>
      <c r="C2166" s="123" t="s">
        <v>18851</v>
      </c>
      <c r="D2166" s="126" t="s">
        <v>13592</v>
      </c>
    </row>
    <row r="2167" spans="1:4" x14ac:dyDescent="0.2">
      <c r="A2167" s="123">
        <v>13</v>
      </c>
      <c r="B2167" s="123" t="s">
        <v>21759</v>
      </c>
      <c r="C2167" s="123" t="s">
        <v>18940</v>
      </c>
      <c r="D2167" s="126" t="s">
        <v>8568</v>
      </c>
    </row>
    <row r="2168" spans="1:4" x14ac:dyDescent="0.2">
      <c r="A2168" s="123">
        <v>2762</v>
      </c>
      <c r="B2168" s="123" t="s">
        <v>21760</v>
      </c>
      <c r="C2168" s="123" t="s">
        <v>18885</v>
      </c>
      <c r="D2168" s="126" t="s">
        <v>21761</v>
      </c>
    </row>
    <row r="2169" spans="1:4" x14ac:dyDescent="0.2">
      <c r="A2169" s="123">
        <v>21142</v>
      </c>
      <c r="B2169" s="123" t="s">
        <v>21762</v>
      </c>
      <c r="C2169" s="123" t="s">
        <v>18851</v>
      </c>
      <c r="D2169" s="126" t="s">
        <v>16647</v>
      </c>
    </row>
    <row r="2170" spans="1:4" x14ac:dyDescent="0.2">
      <c r="A2170" s="123">
        <v>12865</v>
      </c>
      <c r="B2170" s="123" t="s">
        <v>21763</v>
      </c>
      <c r="C2170" s="123" t="s">
        <v>18871</v>
      </c>
      <c r="D2170" s="126" t="s">
        <v>5015</v>
      </c>
    </row>
    <row r="2171" spans="1:4" x14ac:dyDescent="0.2">
      <c r="A2171" s="123">
        <v>41074</v>
      </c>
      <c r="B2171" s="123" t="s">
        <v>21764</v>
      </c>
      <c r="C2171" s="123" t="s">
        <v>19101</v>
      </c>
      <c r="D2171" s="126" t="s">
        <v>21765</v>
      </c>
    </row>
    <row r="2172" spans="1:4" x14ac:dyDescent="0.2">
      <c r="A2172" s="123">
        <v>4223</v>
      </c>
      <c r="B2172" s="123" t="s">
        <v>21766</v>
      </c>
      <c r="C2172" s="123" t="s">
        <v>18942</v>
      </c>
      <c r="D2172" s="126" t="s">
        <v>19841</v>
      </c>
    </row>
    <row r="2173" spans="1:4" x14ac:dyDescent="0.2">
      <c r="A2173" s="123">
        <v>37372</v>
      </c>
      <c r="B2173" s="123" t="s">
        <v>21767</v>
      </c>
      <c r="C2173" s="123" t="s">
        <v>18871</v>
      </c>
      <c r="D2173" s="126" t="s">
        <v>1725</v>
      </c>
    </row>
    <row r="2174" spans="1:4" x14ac:dyDescent="0.2">
      <c r="A2174" s="123">
        <v>40863</v>
      </c>
      <c r="B2174" s="123" t="s">
        <v>21768</v>
      </c>
      <c r="C2174" s="123" t="s">
        <v>19101</v>
      </c>
      <c r="D2174" s="126" t="s">
        <v>8707</v>
      </c>
    </row>
    <row r="2175" spans="1:4" x14ac:dyDescent="0.2">
      <c r="A2175" s="123">
        <v>38475</v>
      </c>
      <c r="B2175" s="123" t="s">
        <v>21769</v>
      </c>
      <c r="C2175" s="123" t="s">
        <v>18851</v>
      </c>
      <c r="D2175" s="126" t="s">
        <v>21770</v>
      </c>
    </row>
    <row r="2176" spans="1:4" x14ac:dyDescent="0.2">
      <c r="A2176" s="123">
        <v>38474</v>
      </c>
      <c r="B2176" s="123" t="s">
        <v>21771</v>
      </c>
      <c r="C2176" s="123" t="s">
        <v>18851</v>
      </c>
      <c r="D2176" s="126" t="s">
        <v>8975</v>
      </c>
    </row>
    <row r="2177" spans="1:4" x14ac:dyDescent="0.2">
      <c r="A2177" s="123">
        <v>10886</v>
      </c>
      <c r="B2177" s="123" t="s">
        <v>21772</v>
      </c>
      <c r="C2177" s="123" t="s">
        <v>18851</v>
      </c>
      <c r="D2177" s="126" t="s">
        <v>8708</v>
      </c>
    </row>
    <row r="2178" spans="1:4" x14ac:dyDescent="0.2">
      <c r="A2178" s="123">
        <v>10888</v>
      </c>
      <c r="B2178" s="123" t="s">
        <v>21773</v>
      </c>
      <c r="C2178" s="123" t="s">
        <v>18851</v>
      </c>
      <c r="D2178" s="126" t="s">
        <v>8709</v>
      </c>
    </row>
    <row r="2179" spans="1:4" x14ac:dyDescent="0.2">
      <c r="A2179" s="123">
        <v>10889</v>
      </c>
      <c r="B2179" s="123" t="s">
        <v>21774</v>
      </c>
      <c r="C2179" s="123" t="s">
        <v>18851</v>
      </c>
      <c r="D2179" s="126" t="s">
        <v>8710</v>
      </c>
    </row>
    <row r="2180" spans="1:4" x14ac:dyDescent="0.2">
      <c r="A2180" s="123">
        <v>10890</v>
      </c>
      <c r="B2180" s="123" t="s">
        <v>21775</v>
      </c>
      <c r="C2180" s="123" t="s">
        <v>18851</v>
      </c>
      <c r="D2180" s="126" t="s">
        <v>8711</v>
      </c>
    </row>
    <row r="2181" spans="1:4" x14ac:dyDescent="0.2">
      <c r="A2181" s="123">
        <v>10891</v>
      </c>
      <c r="B2181" s="123" t="s">
        <v>21776</v>
      </c>
      <c r="C2181" s="123" t="s">
        <v>18851</v>
      </c>
      <c r="D2181" s="126" t="s">
        <v>8712</v>
      </c>
    </row>
    <row r="2182" spans="1:4" x14ac:dyDescent="0.2">
      <c r="A2182" s="123">
        <v>10892</v>
      </c>
      <c r="B2182" s="123" t="s">
        <v>21777</v>
      </c>
      <c r="C2182" s="123" t="s">
        <v>18851</v>
      </c>
      <c r="D2182" s="126" t="s">
        <v>8713</v>
      </c>
    </row>
    <row r="2183" spans="1:4" x14ac:dyDescent="0.2">
      <c r="A2183" s="123">
        <v>20977</v>
      </c>
      <c r="B2183" s="123" t="s">
        <v>21778</v>
      </c>
      <c r="C2183" s="123" t="s">
        <v>18851</v>
      </c>
      <c r="D2183" s="126" t="s">
        <v>8714</v>
      </c>
    </row>
    <row r="2184" spans="1:4" x14ac:dyDescent="0.2">
      <c r="A2184" s="123">
        <v>3073</v>
      </c>
      <c r="B2184" s="123" t="s">
        <v>21779</v>
      </c>
      <c r="C2184" s="123" t="s">
        <v>18851</v>
      </c>
      <c r="D2184" s="126" t="s">
        <v>21780</v>
      </c>
    </row>
    <row r="2185" spans="1:4" x14ac:dyDescent="0.2">
      <c r="A2185" s="123">
        <v>3068</v>
      </c>
      <c r="B2185" s="123" t="s">
        <v>21781</v>
      </c>
      <c r="C2185" s="123" t="s">
        <v>18851</v>
      </c>
      <c r="D2185" s="126" t="s">
        <v>8716</v>
      </c>
    </row>
    <row r="2186" spans="1:4" x14ac:dyDescent="0.2">
      <c r="A2186" s="123">
        <v>3074</v>
      </c>
      <c r="B2186" s="123" t="s">
        <v>21782</v>
      </c>
      <c r="C2186" s="123" t="s">
        <v>18851</v>
      </c>
      <c r="D2186" s="126" t="s">
        <v>21783</v>
      </c>
    </row>
    <row r="2187" spans="1:4" x14ac:dyDescent="0.2">
      <c r="A2187" s="123">
        <v>3076</v>
      </c>
      <c r="B2187" s="123" t="s">
        <v>21784</v>
      </c>
      <c r="C2187" s="123" t="s">
        <v>18851</v>
      </c>
      <c r="D2187" s="126" t="s">
        <v>21785</v>
      </c>
    </row>
    <row r="2188" spans="1:4" x14ac:dyDescent="0.2">
      <c r="A2188" s="123">
        <v>3072</v>
      </c>
      <c r="B2188" s="123" t="s">
        <v>21786</v>
      </c>
      <c r="C2188" s="123" t="s">
        <v>18851</v>
      </c>
      <c r="D2188" s="126" t="s">
        <v>4186</v>
      </c>
    </row>
    <row r="2189" spans="1:4" x14ac:dyDescent="0.2">
      <c r="A2189" s="123">
        <v>3075</v>
      </c>
      <c r="B2189" s="123" t="s">
        <v>21787</v>
      </c>
      <c r="C2189" s="123" t="s">
        <v>18851</v>
      </c>
      <c r="D2189" s="126" t="s">
        <v>21788</v>
      </c>
    </row>
    <row r="2190" spans="1:4" x14ac:dyDescent="0.2">
      <c r="A2190" s="123">
        <v>10780</v>
      </c>
      <c r="B2190" s="123" t="s">
        <v>21789</v>
      </c>
      <c r="C2190" s="123" t="s">
        <v>18851</v>
      </c>
      <c r="D2190" s="126" t="s">
        <v>3028</v>
      </c>
    </row>
    <row r="2191" spans="1:4" x14ac:dyDescent="0.2">
      <c r="A2191" s="123">
        <v>10781</v>
      </c>
      <c r="B2191" s="123" t="s">
        <v>21790</v>
      </c>
      <c r="C2191" s="123" t="s">
        <v>18851</v>
      </c>
      <c r="D2191" s="126" t="s">
        <v>4395</v>
      </c>
    </row>
    <row r="2192" spans="1:4" x14ac:dyDescent="0.2">
      <c r="A2192" s="123">
        <v>20106</v>
      </c>
      <c r="B2192" s="123" t="s">
        <v>21791</v>
      </c>
      <c r="C2192" s="123" t="s">
        <v>18851</v>
      </c>
      <c r="D2192" s="126" t="s">
        <v>693</v>
      </c>
    </row>
    <row r="2193" spans="1:4" x14ac:dyDescent="0.2">
      <c r="A2193" s="123">
        <v>20107</v>
      </c>
      <c r="B2193" s="123" t="s">
        <v>21792</v>
      </c>
      <c r="C2193" s="123" t="s">
        <v>18851</v>
      </c>
      <c r="D2193" s="126" t="s">
        <v>724</v>
      </c>
    </row>
    <row r="2194" spans="1:4" x14ac:dyDescent="0.2">
      <c r="A2194" s="123">
        <v>20108</v>
      </c>
      <c r="B2194" s="123" t="s">
        <v>21793</v>
      </c>
      <c r="C2194" s="123" t="s">
        <v>18851</v>
      </c>
      <c r="D2194" s="126" t="s">
        <v>8398</v>
      </c>
    </row>
    <row r="2195" spans="1:4" x14ac:dyDescent="0.2">
      <c r="A2195" s="123">
        <v>20109</v>
      </c>
      <c r="B2195" s="123" t="s">
        <v>21794</v>
      </c>
      <c r="C2195" s="123" t="s">
        <v>18851</v>
      </c>
      <c r="D2195" s="126" t="s">
        <v>3028</v>
      </c>
    </row>
    <row r="2196" spans="1:4" x14ac:dyDescent="0.2">
      <c r="A2196" s="123">
        <v>34795</v>
      </c>
      <c r="B2196" s="123" t="s">
        <v>21795</v>
      </c>
      <c r="C2196" s="123" t="s">
        <v>18868</v>
      </c>
      <c r="D2196" s="126" t="s">
        <v>21796</v>
      </c>
    </row>
    <row r="2197" spans="1:4" x14ac:dyDescent="0.2">
      <c r="A2197" s="123">
        <v>34796</v>
      </c>
      <c r="B2197" s="123" t="s">
        <v>21797</v>
      </c>
      <c r="C2197" s="123" t="s">
        <v>18885</v>
      </c>
      <c r="D2197" s="126" t="s">
        <v>1669</v>
      </c>
    </row>
    <row r="2198" spans="1:4" x14ac:dyDescent="0.2">
      <c r="A2198" s="123">
        <v>11474</v>
      </c>
      <c r="B2198" s="123" t="s">
        <v>21798</v>
      </c>
      <c r="C2198" s="123" t="s">
        <v>18851</v>
      </c>
      <c r="D2198" s="126" t="s">
        <v>8457</v>
      </c>
    </row>
    <row r="2199" spans="1:4" x14ac:dyDescent="0.2">
      <c r="A2199" s="123">
        <v>11470</v>
      </c>
      <c r="B2199" s="123" t="s">
        <v>21799</v>
      </c>
      <c r="C2199" s="123" t="s">
        <v>18851</v>
      </c>
      <c r="D2199" s="126" t="s">
        <v>7755</v>
      </c>
    </row>
    <row r="2200" spans="1:4" x14ac:dyDescent="0.2">
      <c r="A2200" s="123">
        <v>11480</v>
      </c>
      <c r="B2200" s="123" t="s">
        <v>21800</v>
      </c>
      <c r="C2200" s="123" t="s">
        <v>20842</v>
      </c>
      <c r="D2200" s="126" t="s">
        <v>21801</v>
      </c>
    </row>
    <row r="2201" spans="1:4" x14ac:dyDescent="0.2">
      <c r="A2201" s="123">
        <v>38154</v>
      </c>
      <c r="B2201" s="123" t="s">
        <v>21802</v>
      </c>
      <c r="C2201" s="123" t="s">
        <v>20842</v>
      </c>
      <c r="D2201" s="126" t="s">
        <v>8718</v>
      </c>
    </row>
    <row r="2202" spans="1:4" x14ac:dyDescent="0.2">
      <c r="A2202" s="123">
        <v>11482</v>
      </c>
      <c r="B2202" s="123" t="s">
        <v>21803</v>
      </c>
      <c r="C2202" s="123" t="s">
        <v>20842</v>
      </c>
      <c r="D2202" s="126" t="s">
        <v>21804</v>
      </c>
    </row>
    <row r="2203" spans="1:4" x14ac:dyDescent="0.2">
      <c r="A2203" s="123">
        <v>3084</v>
      </c>
      <c r="B2203" s="123" t="s">
        <v>21805</v>
      </c>
      <c r="C2203" s="123" t="s">
        <v>20842</v>
      </c>
      <c r="D2203" s="126" t="s">
        <v>21806</v>
      </c>
    </row>
    <row r="2204" spans="1:4" x14ac:dyDescent="0.2">
      <c r="A2204" s="123">
        <v>3103</v>
      </c>
      <c r="B2204" s="123" t="s">
        <v>21807</v>
      </c>
      <c r="C2204" s="123" t="s">
        <v>18851</v>
      </c>
      <c r="D2204" s="126" t="s">
        <v>8589</v>
      </c>
    </row>
    <row r="2205" spans="1:4" x14ac:dyDescent="0.2">
      <c r="A2205" s="123">
        <v>11481</v>
      </c>
      <c r="B2205" s="123" t="s">
        <v>21808</v>
      </c>
      <c r="C2205" s="123" t="s">
        <v>18851</v>
      </c>
      <c r="D2205" s="126" t="s">
        <v>4182</v>
      </c>
    </row>
    <row r="2206" spans="1:4" x14ac:dyDescent="0.2">
      <c r="A2206" s="123">
        <v>3097</v>
      </c>
      <c r="B2206" s="123" t="s">
        <v>21809</v>
      </c>
      <c r="C2206" s="123" t="s">
        <v>20842</v>
      </c>
      <c r="D2206" s="126" t="s">
        <v>3442</v>
      </c>
    </row>
    <row r="2207" spans="1:4" x14ac:dyDescent="0.2">
      <c r="A2207" s="123">
        <v>38153</v>
      </c>
      <c r="B2207" s="123" t="s">
        <v>21810</v>
      </c>
      <c r="C2207" s="123" t="s">
        <v>20842</v>
      </c>
      <c r="D2207" s="126" t="s">
        <v>9026</v>
      </c>
    </row>
    <row r="2208" spans="1:4" x14ac:dyDescent="0.2">
      <c r="A2208" s="123">
        <v>3099</v>
      </c>
      <c r="B2208" s="123" t="s">
        <v>21811</v>
      </c>
      <c r="C2208" s="123" t="s">
        <v>20842</v>
      </c>
      <c r="D2208" s="126" t="s">
        <v>16726</v>
      </c>
    </row>
    <row r="2209" spans="1:4" x14ac:dyDescent="0.2">
      <c r="A2209" s="123">
        <v>3080</v>
      </c>
      <c r="B2209" s="123" t="s">
        <v>21812</v>
      </c>
      <c r="C2209" s="123" t="s">
        <v>20842</v>
      </c>
      <c r="D2209" s="126" t="s">
        <v>8307</v>
      </c>
    </row>
    <row r="2210" spans="1:4" x14ac:dyDescent="0.2">
      <c r="A2210" s="123">
        <v>3081</v>
      </c>
      <c r="B2210" s="123" t="s">
        <v>21813</v>
      </c>
      <c r="C2210" s="123" t="s">
        <v>20842</v>
      </c>
      <c r="D2210" s="126" t="s">
        <v>21814</v>
      </c>
    </row>
    <row r="2211" spans="1:4" x14ac:dyDescent="0.2">
      <c r="A2211" s="123">
        <v>38151</v>
      </c>
      <c r="B2211" s="123" t="s">
        <v>21815</v>
      </c>
      <c r="C2211" s="123" t="s">
        <v>20842</v>
      </c>
      <c r="D2211" s="126" t="s">
        <v>21816</v>
      </c>
    </row>
    <row r="2212" spans="1:4" x14ac:dyDescent="0.2">
      <c r="A2212" s="123">
        <v>11479</v>
      </c>
      <c r="B2212" s="123" t="s">
        <v>21817</v>
      </c>
      <c r="C2212" s="123" t="s">
        <v>18851</v>
      </c>
      <c r="D2212" s="126" t="s">
        <v>8044</v>
      </c>
    </row>
    <row r="2213" spans="1:4" x14ac:dyDescent="0.2">
      <c r="A2213" s="123">
        <v>38152</v>
      </c>
      <c r="B2213" s="123" t="s">
        <v>21818</v>
      </c>
      <c r="C2213" s="123" t="s">
        <v>20842</v>
      </c>
      <c r="D2213" s="126" t="s">
        <v>21819</v>
      </c>
    </row>
    <row r="2214" spans="1:4" x14ac:dyDescent="0.2">
      <c r="A2214" s="123">
        <v>11478</v>
      </c>
      <c r="B2214" s="123" t="s">
        <v>21820</v>
      </c>
      <c r="C2214" s="123" t="s">
        <v>18851</v>
      </c>
      <c r="D2214" s="126" t="s">
        <v>21821</v>
      </c>
    </row>
    <row r="2215" spans="1:4" x14ac:dyDescent="0.2">
      <c r="A2215" s="123">
        <v>3090</v>
      </c>
      <c r="B2215" s="123" t="s">
        <v>21822</v>
      </c>
      <c r="C2215" s="123" t="s">
        <v>20842</v>
      </c>
      <c r="D2215" s="126" t="s">
        <v>14046</v>
      </c>
    </row>
    <row r="2216" spans="1:4" x14ac:dyDescent="0.2">
      <c r="A2216" s="123">
        <v>3093</v>
      </c>
      <c r="B2216" s="123" t="s">
        <v>21823</v>
      </c>
      <c r="C2216" s="123" t="s">
        <v>20842</v>
      </c>
      <c r="D2216" s="126" t="s">
        <v>18321</v>
      </c>
    </row>
    <row r="2217" spans="1:4" x14ac:dyDescent="0.2">
      <c r="A2217" s="123">
        <v>11476</v>
      </c>
      <c r="B2217" s="123" t="s">
        <v>21824</v>
      </c>
      <c r="C2217" s="123" t="s">
        <v>18851</v>
      </c>
      <c r="D2217" s="126" t="s">
        <v>15086</v>
      </c>
    </row>
    <row r="2218" spans="1:4" x14ac:dyDescent="0.2">
      <c r="A2218" s="123">
        <v>3082</v>
      </c>
      <c r="B2218" s="123" t="s">
        <v>21825</v>
      </c>
      <c r="C2218" s="123" t="s">
        <v>20842</v>
      </c>
      <c r="D2218" s="126" t="s">
        <v>21826</v>
      </c>
    </row>
    <row r="2219" spans="1:4" x14ac:dyDescent="0.2">
      <c r="A2219" s="123">
        <v>11484</v>
      </c>
      <c r="B2219" s="123" t="s">
        <v>21827</v>
      </c>
      <c r="C2219" s="123" t="s">
        <v>18851</v>
      </c>
      <c r="D2219" s="126" t="s">
        <v>21828</v>
      </c>
    </row>
    <row r="2220" spans="1:4" x14ac:dyDescent="0.2">
      <c r="A2220" s="123">
        <v>38155</v>
      </c>
      <c r="B2220" s="123" t="s">
        <v>21829</v>
      </c>
      <c r="C2220" s="123" t="s">
        <v>18851</v>
      </c>
      <c r="D2220" s="126" t="s">
        <v>21830</v>
      </c>
    </row>
    <row r="2221" spans="1:4" x14ac:dyDescent="0.2">
      <c r="A2221" s="123">
        <v>11468</v>
      </c>
      <c r="B2221" s="123" t="s">
        <v>21831</v>
      </c>
      <c r="C2221" s="123" t="s">
        <v>18851</v>
      </c>
      <c r="D2221" s="126" t="s">
        <v>14444</v>
      </c>
    </row>
    <row r="2222" spans="1:4" x14ac:dyDescent="0.2">
      <c r="A2222" s="123">
        <v>11469</v>
      </c>
      <c r="B2222" s="123" t="s">
        <v>21832</v>
      </c>
      <c r="C2222" s="123" t="s">
        <v>18851</v>
      </c>
      <c r="D2222" s="126" t="s">
        <v>6405</v>
      </c>
    </row>
    <row r="2223" spans="1:4" x14ac:dyDescent="0.2">
      <c r="A2223" s="123">
        <v>11477</v>
      </c>
      <c r="B2223" s="123" t="s">
        <v>21833</v>
      </c>
      <c r="C2223" s="123" t="s">
        <v>20842</v>
      </c>
      <c r="D2223" s="126" t="s">
        <v>21834</v>
      </c>
    </row>
    <row r="2224" spans="1:4" x14ac:dyDescent="0.2">
      <c r="A2224" s="123">
        <v>40311</v>
      </c>
      <c r="B2224" s="123" t="s">
        <v>21835</v>
      </c>
      <c r="C2224" s="123" t="s">
        <v>20842</v>
      </c>
      <c r="D2224" s="126" t="s">
        <v>19031</v>
      </c>
    </row>
    <row r="2225" spans="1:4" x14ac:dyDescent="0.2">
      <c r="A2225" s="123">
        <v>38165</v>
      </c>
      <c r="B2225" s="123" t="s">
        <v>21836</v>
      </c>
      <c r="C2225" s="123" t="s">
        <v>20842</v>
      </c>
      <c r="D2225" s="126" t="s">
        <v>21837</v>
      </c>
    </row>
    <row r="2226" spans="1:4" x14ac:dyDescent="0.2">
      <c r="A2226" s="123">
        <v>3096</v>
      </c>
      <c r="B2226" s="123" t="s">
        <v>21838</v>
      </c>
      <c r="C2226" s="123" t="s">
        <v>20842</v>
      </c>
      <c r="D2226" s="126" t="s">
        <v>6025</v>
      </c>
    </row>
    <row r="2227" spans="1:4" x14ac:dyDescent="0.2">
      <c r="A2227" s="123">
        <v>11456</v>
      </c>
      <c r="B2227" s="123" t="s">
        <v>21839</v>
      </c>
      <c r="C2227" s="123" t="s">
        <v>18851</v>
      </c>
      <c r="D2227" s="126" t="s">
        <v>8880</v>
      </c>
    </row>
    <row r="2228" spans="1:4" x14ac:dyDescent="0.2">
      <c r="A2228" s="123">
        <v>3119</v>
      </c>
      <c r="B2228" s="123" t="s">
        <v>21840</v>
      </c>
      <c r="C2228" s="123" t="s">
        <v>18851</v>
      </c>
      <c r="D2228" s="126" t="s">
        <v>1099</v>
      </c>
    </row>
    <row r="2229" spans="1:4" x14ac:dyDescent="0.2">
      <c r="A2229" s="123">
        <v>3122</v>
      </c>
      <c r="B2229" s="123" t="s">
        <v>21841</v>
      </c>
      <c r="C2229" s="123" t="s">
        <v>18851</v>
      </c>
      <c r="D2229" s="126" t="s">
        <v>3280</v>
      </c>
    </row>
    <row r="2230" spans="1:4" x14ac:dyDescent="0.2">
      <c r="A2230" s="123">
        <v>3121</v>
      </c>
      <c r="B2230" s="123" t="s">
        <v>21842</v>
      </c>
      <c r="C2230" s="123" t="s">
        <v>18851</v>
      </c>
      <c r="D2230" s="126" t="s">
        <v>8259</v>
      </c>
    </row>
    <row r="2231" spans="1:4" x14ac:dyDescent="0.2">
      <c r="A2231" s="123">
        <v>3120</v>
      </c>
      <c r="B2231" s="123" t="s">
        <v>21843</v>
      </c>
      <c r="C2231" s="123" t="s">
        <v>18851</v>
      </c>
      <c r="D2231" s="126" t="s">
        <v>3075</v>
      </c>
    </row>
    <row r="2232" spans="1:4" x14ac:dyDescent="0.2">
      <c r="A2232" s="123">
        <v>11455</v>
      </c>
      <c r="B2232" s="123" t="s">
        <v>21844</v>
      </c>
      <c r="C2232" s="123" t="s">
        <v>18851</v>
      </c>
      <c r="D2232" s="126" t="s">
        <v>8826</v>
      </c>
    </row>
    <row r="2233" spans="1:4" x14ac:dyDescent="0.2">
      <c r="A2233" s="123">
        <v>3111</v>
      </c>
      <c r="B2233" s="123" t="s">
        <v>21845</v>
      </c>
      <c r="C2233" s="123" t="s">
        <v>18851</v>
      </c>
      <c r="D2233" s="126" t="s">
        <v>12420</v>
      </c>
    </row>
    <row r="2234" spans="1:4" x14ac:dyDescent="0.2">
      <c r="A2234" s="123">
        <v>3108</v>
      </c>
      <c r="B2234" s="123" t="s">
        <v>21846</v>
      </c>
      <c r="C2234" s="123" t="s">
        <v>18851</v>
      </c>
      <c r="D2234" s="126" t="s">
        <v>3440</v>
      </c>
    </row>
    <row r="2235" spans="1:4" x14ac:dyDescent="0.2">
      <c r="A2235" s="123">
        <v>3105</v>
      </c>
      <c r="B2235" s="123" t="s">
        <v>21847</v>
      </c>
      <c r="C2235" s="123" t="s">
        <v>18851</v>
      </c>
      <c r="D2235" s="126" t="s">
        <v>4777</v>
      </c>
    </row>
    <row r="2236" spans="1:4" x14ac:dyDescent="0.2">
      <c r="A2236" s="123">
        <v>38178</v>
      </c>
      <c r="B2236" s="123" t="s">
        <v>21848</v>
      </c>
      <c r="C2236" s="123" t="s">
        <v>18851</v>
      </c>
      <c r="D2236" s="126" t="s">
        <v>21849</v>
      </c>
    </row>
    <row r="2237" spans="1:4" x14ac:dyDescent="0.2">
      <c r="A2237" s="123">
        <v>11458</v>
      </c>
      <c r="B2237" s="123" t="s">
        <v>21850</v>
      </c>
      <c r="C2237" s="123" t="s">
        <v>18851</v>
      </c>
      <c r="D2237" s="126" t="s">
        <v>21851</v>
      </c>
    </row>
    <row r="2238" spans="1:4" x14ac:dyDescent="0.2">
      <c r="A2238" s="123">
        <v>42481</v>
      </c>
      <c r="B2238" s="123" t="s">
        <v>21852</v>
      </c>
      <c r="C2238" s="123" t="s">
        <v>18868</v>
      </c>
      <c r="D2238" s="126" t="s">
        <v>6530</v>
      </c>
    </row>
    <row r="2239" spans="1:4" x14ac:dyDescent="0.2">
      <c r="A2239" s="123">
        <v>43458</v>
      </c>
      <c r="B2239" s="123" t="s">
        <v>21853</v>
      </c>
      <c r="C2239" s="123" t="s">
        <v>18871</v>
      </c>
      <c r="D2239" s="126" t="s">
        <v>687</v>
      </c>
    </row>
    <row r="2240" spans="1:4" x14ac:dyDescent="0.2">
      <c r="A2240" s="123">
        <v>43470</v>
      </c>
      <c r="B2240" s="123" t="s">
        <v>21854</v>
      </c>
      <c r="C2240" s="123" t="s">
        <v>19101</v>
      </c>
      <c r="D2240" s="126" t="s">
        <v>8763</v>
      </c>
    </row>
    <row r="2241" spans="1:4" x14ac:dyDescent="0.2">
      <c r="A2241" s="123">
        <v>43459</v>
      </c>
      <c r="B2241" s="123" t="s">
        <v>21855</v>
      </c>
      <c r="C2241" s="123" t="s">
        <v>18871</v>
      </c>
      <c r="D2241" s="126" t="s">
        <v>1725</v>
      </c>
    </row>
    <row r="2242" spans="1:4" x14ac:dyDescent="0.2">
      <c r="A2242" s="123">
        <v>43471</v>
      </c>
      <c r="B2242" s="123" t="s">
        <v>21856</v>
      </c>
      <c r="C2242" s="123" t="s">
        <v>19101</v>
      </c>
      <c r="D2242" s="126" t="s">
        <v>21857</v>
      </c>
    </row>
    <row r="2243" spans="1:4" x14ac:dyDescent="0.2">
      <c r="A2243" s="123">
        <v>43460</v>
      </c>
      <c r="B2243" s="123" t="s">
        <v>21858</v>
      </c>
      <c r="C2243" s="123" t="s">
        <v>18871</v>
      </c>
      <c r="D2243" s="126" t="s">
        <v>1286</v>
      </c>
    </row>
    <row r="2244" spans="1:4" x14ac:dyDescent="0.2">
      <c r="A2244" s="123">
        <v>43472</v>
      </c>
      <c r="B2244" s="123" t="s">
        <v>21859</v>
      </c>
      <c r="C2244" s="123" t="s">
        <v>19101</v>
      </c>
      <c r="D2244" s="126" t="s">
        <v>9163</v>
      </c>
    </row>
    <row r="2245" spans="1:4" x14ac:dyDescent="0.2">
      <c r="A2245" s="123">
        <v>43461</v>
      </c>
      <c r="B2245" s="123" t="s">
        <v>21860</v>
      </c>
      <c r="C2245" s="123" t="s">
        <v>18871</v>
      </c>
      <c r="D2245" s="126" t="s">
        <v>1106</v>
      </c>
    </row>
    <row r="2246" spans="1:4" x14ac:dyDescent="0.2">
      <c r="A2246" s="123">
        <v>43473</v>
      </c>
      <c r="B2246" s="123" t="s">
        <v>21861</v>
      </c>
      <c r="C2246" s="123" t="s">
        <v>19101</v>
      </c>
      <c r="D2246" s="126" t="s">
        <v>21862</v>
      </c>
    </row>
    <row r="2247" spans="1:4" x14ac:dyDescent="0.2">
      <c r="A2247" s="123">
        <v>43475</v>
      </c>
      <c r="B2247" s="123" t="s">
        <v>21863</v>
      </c>
      <c r="C2247" s="123" t="s">
        <v>19101</v>
      </c>
      <c r="D2247" s="126" t="s">
        <v>5384</v>
      </c>
    </row>
    <row r="2248" spans="1:4" x14ac:dyDescent="0.2">
      <c r="A2248" s="123">
        <v>43463</v>
      </c>
      <c r="B2248" s="123" t="s">
        <v>21863</v>
      </c>
      <c r="C2248" s="123" t="s">
        <v>18871</v>
      </c>
      <c r="D2248" s="126" t="s">
        <v>1712</v>
      </c>
    </row>
    <row r="2249" spans="1:4" x14ac:dyDescent="0.2">
      <c r="A2249" s="123">
        <v>43462</v>
      </c>
      <c r="B2249" s="123" t="s">
        <v>21864</v>
      </c>
      <c r="C2249" s="123" t="s">
        <v>18871</v>
      </c>
      <c r="D2249" s="126" t="s">
        <v>1518</v>
      </c>
    </row>
    <row r="2250" spans="1:4" x14ac:dyDescent="0.2">
      <c r="A2250" s="123">
        <v>43474</v>
      </c>
      <c r="B2250" s="123" t="s">
        <v>21865</v>
      </c>
      <c r="C2250" s="123" t="s">
        <v>19101</v>
      </c>
      <c r="D2250" s="126" t="s">
        <v>6362</v>
      </c>
    </row>
    <row r="2251" spans="1:4" x14ac:dyDescent="0.2">
      <c r="A2251" s="123">
        <v>43464</v>
      </c>
      <c r="B2251" s="123" t="s">
        <v>21866</v>
      </c>
      <c r="C2251" s="123" t="s">
        <v>18871</v>
      </c>
      <c r="D2251" s="126" t="s">
        <v>1518</v>
      </c>
    </row>
    <row r="2252" spans="1:4" x14ac:dyDescent="0.2">
      <c r="A2252" s="123">
        <v>43476</v>
      </c>
      <c r="B2252" s="123" t="s">
        <v>21867</v>
      </c>
      <c r="C2252" s="123" t="s">
        <v>19101</v>
      </c>
      <c r="D2252" s="126" t="s">
        <v>1518</v>
      </c>
    </row>
    <row r="2253" spans="1:4" x14ac:dyDescent="0.2">
      <c r="A2253" s="123">
        <v>43465</v>
      </c>
      <c r="B2253" s="123" t="s">
        <v>21868</v>
      </c>
      <c r="C2253" s="123" t="s">
        <v>18871</v>
      </c>
      <c r="D2253" s="126" t="s">
        <v>1695</v>
      </c>
    </row>
    <row r="2254" spans="1:4" x14ac:dyDescent="0.2">
      <c r="A2254" s="123">
        <v>43477</v>
      </c>
      <c r="B2254" s="123" t="s">
        <v>21869</v>
      </c>
      <c r="C2254" s="123" t="s">
        <v>19101</v>
      </c>
      <c r="D2254" s="126" t="s">
        <v>21870</v>
      </c>
    </row>
    <row r="2255" spans="1:4" x14ac:dyDescent="0.2">
      <c r="A2255" s="123">
        <v>43466</v>
      </c>
      <c r="B2255" s="123" t="s">
        <v>21871</v>
      </c>
      <c r="C2255" s="123" t="s">
        <v>18871</v>
      </c>
      <c r="D2255" s="126" t="s">
        <v>7825</v>
      </c>
    </row>
    <row r="2256" spans="1:4" x14ac:dyDescent="0.2">
      <c r="A2256" s="123">
        <v>43478</v>
      </c>
      <c r="B2256" s="123" t="s">
        <v>21872</v>
      </c>
      <c r="C2256" s="123" t="s">
        <v>19101</v>
      </c>
      <c r="D2256" s="126" t="s">
        <v>21873</v>
      </c>
    </row>
    <row r="2257" spans="1:4" x14ac:dyDescent="0.2">
      <c r="A2257" s="123">
        <v>43467</v>
      </c>
      <c r="B2257" s="123" t="s">
        <v>21874</v>
      </c>
      <c r="C2257" s="123" t="s">
        <v>18871</v>
      </c>
      <c r="D2257" s="126" t="s">
        <v>1725</v>
      </c>
    </row>
    <row r="2258" spans="1:4" x14ac:dyDescent="0.2">
      <c r="A2258" s="123">
        <v>43479</v>
      </c>
      <c r="B2258" s="123" t="s">
        <v>21875</v>
      </c>
      <c r="C2258" s="123" t="s">
        <v>19101</v>
      </c>
      <c r="D2258" s="126" t="s">
        <v>4079</v>
      </c>
    </row>
    <row r="2259" spans="1:4" x14ac:dyDescent="0.2">
      <c r="A2259" s="123">
        <v>43468</v>
      </c>
      <c r="B2259" s="123" t="s">
        <v>21876</v>
      </c>
      <c r="C2259" s="123" t="s">
        <v>18871</v>
      </c>
      <c r="D2259" s="126" t="s">
        <v>1525</v>
      </c>
    </row>
    <row r="2260" spans="1:4" x14ac:dyDescent="0.2">
      <c r="A2260" s="123">
        <v>43480</v>
      </c>
      <c r="B2260" s="123" t="s">
        <v>21877</v>
      </c>
      <c r="C2260" s="123" t="s">
        <v>19101</v>
      </c>
      <c r="D2260" s="126" t="s">
        <v>5810</v>
      </c>
    </row>
    <row r="2261" spans="1:4" x14ac:dyDescent="0.2">
      <c r="A2261" s="123">
        <v>43469</v>
      </c>
      <c r="B2261" s="123" t="s">
        <v>21878</v>
      </c>
      <c r="C2261" s="123" t="s">
        <v>18871</v>
      </c>
      <c r="D2261" s="126" t="s">
        <v>1104</v>
      </c>
    </row>
    <row r="2262" spans="1:4" x14ac:dyDescent="0.2">
      <c r="A2262" s="123">
        <v>43481</v>
      </c>
      <c r="B2262" s="123" t="s">
        <v>21879</v>
      </c>
      <c r="C2262" s="123" t="s">
        <v>19101</v>
      </c>
      <c r="D2262" s="126" t="s">
        <v>15244</v>
      </c>
    </row>
    <row r="2263" spans="1:4" x14ac:dyDescent="0.2">
      <c r="A2263" s="123">
        <v>11461</v>
      </c>
      <c r="B2263" s="123" t="s">
        <v>21880</v>
      </c>
      <c r="C2263" s="123" t="s">
        <v>18851</v>
      </c>
      <c r="D2263" s="126" t="s">
        <v>4903</v>
      </c>
    </row>
    <row r="2264" spans="1:4" x14ac:dyDescent="0.2">
      <c r="A2264" s="123">
        <v>3106</v>
      </c>
      <c r="B2264" s="123" t="s">
        <v>21881</v>
      </c>
      <c r="C2264" s="123" t="s">
        <v>18851</v>
      </c>
      <c r="D2264" s="126" t="s">
        <v>16323</v>
      </c>
    </row>
    <row r="2265" spans="1:4" x14ac:dyDescent="0.2">
      <c r="A2265" s="123">
        <v>3107</v>
      </c>
      <c r="B2265" s="123" t="s">
        <v>21882</v>
      </c>
      <c r="C2265" s="123" t="s">
        <v>18851</v>
      </c>
      <c r="D2265" s="126" t="s">
        <v>7761</v>
      </c>
    </row>
    <row r="2266" spans="1:4" x14ac:dyDescent="0.2">
      <c r="A2266" s="123">
        <v>25951</v>
      </c>
      <c r="B2266" s="123" t="s">
        <v>21883</v>
      </c>
      <c r="C2266" s="123" t="s">
        <v>18940</v>
      </c>
      <c r="D2266" s="126" t="s">
        <v>7766</v>
      </c>
    </row>
    <row r="2267" spans="1:4" x14ac:dyDescent="0.2">
      <c r="A2267" s="123">
        <v>3123</v>
      </c>
      <c r="B2267" s="123" t="s">
        <v>21884</v>
      </c>
      <c r="C2267" s="123" t="s">
        <v>18940</v>
      </c>
      <c r="D2267" s="126" t="s">
        <v>623</v>
      </c>
    </row>
    <row r="2268" spans="1:4" x14ac:dyDescent="0.2">
      <c r="A2268" s="123">
        <v>38125</v>
      </c>
      <c r="B2268" s="123" t="s">
        <v>21885</v>
      </c>
      <c r="C2268" s="123" t="s">
        <v>18940</v>
      </c>
      <c r="D2268" s="126" t="s">
        <v>8299</v>
      </c>
    </row>
    <row r="2269" spans="1:4" x14ac:dyDescent="0.2">
      <c r="A2269" s="123">
        <v>39014</v>
      </c>
      <c r="B2269" s="123" t="s">
        <v>21886</v>
      </c>
      <c r="C2269" s="123" t="s">
        <v>18940</v>
      </c>
      <c r="D2269" s="126" t="s">
        <v>8390</v>
      </c>
    </row>
    <row r="2270" spans="1:4" x14ac:dyDescent="0.2">
      <c r="A2270" s="123">
        <v>11894</v>
      </c>
      <c r="B2270" s="123" t="s">
        <v>21887</v>
      </c>
      <c r="C2270" s="123" t="s">
        <v>18851</v>
      </c>
      <c r="D2270" s="126" t="s">
        <v>21888</v>
      </c>
    </row>
    <row r="2271" spans="1:4" x14ac:dyDescent="0.2">
      <c r="A2271" s="123">
        <v>39365</v>
      </c>
      <c r="B2271" s="123" t="s">
        <v>21889</v>
      </c>
      <c r="C2271" s="123" t="s">
        <v>18851</v>
      </c>
      <c r="D2271" s="126" t="s">
        <v>21890</v>
      </c>
    </row>
    <row r="2272" spans="1:4" x14ac:dyDescent="0.2">
      <c r="A2272" s="123">
        <v>39366</v>
      </c>
      <c r="B2272" s="123" t="s">
        <v>21891</v>
      </c>
      <c r="C2272" s="123" t="s">
        <v>18851</v>
      </c>
      <c r="D2272" s="126" t="s">
        <v>21892</v>
      </c>
    </row>
    <row r="2273" spans="1:4" x14ac:dyDescent="0.2">
      <c r="A2273" s="123">
        <v>39367</v>
      </c>
      <c r="B2273" s="123" t="s">
        <v>21893</v>
      </c>
      <c r="C2273" s="123" t="s">
        <v>18851</v>
      </c>
      <c r="D2273" s="126" t="s">
        <v>21894</v>
      </c>
    </row>
    <row r="2274" spans="1:4" x14ac:dyDescent="0.2">
      <c r="A2274" s="123">
        <v>37394</v>
      </c>
      <c r="B2274" s="123" t="s">
        <v>21895</v>
      </c>
      <c r="C2274" s="123" t="s">
        <v>21896</v>
      </c>
      <c r="D2274" s="126" t="s">
        <v>8930</v>
      </c>
    </row>
    <row r="2275" spans="1:4" x14ac:dyDescent="0.2">
      <c r="A2275" s="123">
        <v>14146</v>
      </c>
      <c r="B2275" s="123" t="s">
        <v>21897</v>
      </c>
      <c r="C2275" s="123" t="s">
        <v>21896</v>
      </c>
      <c r="D2275" s="126" t="s">
        <v>8321</v>
      </c>
    </row>
    <row r="2276" spans="1:4" x14ac:dyDescent="0.2">
      <c r="A2276" s="123">
        <v>38134</v>
      </c>
      <c r="B2276" s="123" t="s">
        <v>21898</v>
      </c>
      <c r="C2276" s="123" t="s">
        <v>18940</v>
      </c>
      <c r="D2276" s="126" t="s">
        <v>21899</v>
      </c>
    </row>
    <row r="2277" spans="1:4" x14ac:dyDescent="0.2">
      <c r="A2277" s="123">
        <v>38132</v>
      </c>
      <c r="B2277" s="123" t="s">
        <v>21900</v>
      </c>
      <c r="C2277" s="123" t="s">
        <v>18940</v>
      </c>
      <c r="D2277" s="126" t="s">
        <v>21901</v>
      </c>
    </row>
    <row r="2278" spans="1:4" x14ac:dyDescent="0.2">
      <c r="A2278" s="123">
        <v>38133</v>
      </c>
      <c r="B2278" s="123" t="s">
        <v>21902</v>
      </c>
      <c r="C2278" s="123" t="s">
        <v>18940</v>
      </c>
      <c r="D2278" s="126" t="s">
        <v>21903</v>
      </c>
    </row>
    <row r="2279" spans="1:4" x14ac:dyDescent="0.2">
      <c r="A2279" s="123">
        <v>938</v>
      </c>
      <c r="B2279" s="123" t="s">
        <v>21904</v>
      </c>
      <c r="C2279" s="123" t="s">
        <v>18885</v>
      </c>
      <c r="D2279" s="126" t="s">
        <v>469</v>
      </c>
    </row>
    <row r="2280" spans="1:4" x14ac:dyDescent="0.2">
      <c r="A2280" s="123">
        <v>937</v>
      </c>
      <c r="B2280" s="123" t="s">
        <v>21905</v>
      </c>
      <c r="C2280" s="123" t="s">
        <v>18885</v>
      </c>
      <c r="D2280" s="126" t="s">
        <v>5448</v>
      </c>
    </row>
    <row r="2281" spans="1:4" x14ac:dyDescent="0.2">
      <c r="A2281" s="123">
        <v>939</v>
      </c>
      <c r="B2281" s="123" t="s">
        <v>21906</v>
      </c>
      <c r="C2281" s="123" t="s">
        <v>18885</v>
      </c>
      <c r="D2281" s="126" t="s">
        <v>7920</v>
      </c>
    </row>
    <row r="2282" spans="1:4" x14ac:dyDescent="0.2">
      <c r="A2282" s="123">
        <v>944</v>
      </c>
      <c r="B2282" s="123" t="s">
        <v>21907</v>
      </c>
      <c r="C2282" s="123" t="s">
        <v>18885</v>
      </c>
      <c r="D2282" s="126" t="s">
        <v>484</v>
      </c>
    </row>
    <row r="2283" spans="1:4" x14ac:dyDescent="0.2">
      <c r="A2283" s="123">
        <v>940</v>
      </c>
      <c r="B2283" s="123" t="s">
        <v>21908</v>
      </c>
      <c r="C2283" s="123" t="s">
        <v>18885</v>
      </c>
      <c r="D2283" s="126" t="s">
        <v>832</v>
      </c>
    </row>
    <row r="2284" spans="1:4" x14ac:dyDescent="0.2">
      <c r="A2284" s="123">
        <v>936</v>
      </c>
      <c r="B2284" s="123" t="s">
        <v>21909</v>
      </c>
      <c r="C2284" s="123" t="s">
        <v>18885</v>
      </c>
      <c r="D2284" s="126" t="s">
        <v>1145</v>
      </c>
    </row>
    <row r="2285" spans="1:4" x14ac:dyDescent="0.2">
      <c r="A2285" s="123">
        <v>935</v>
      </c>
      <c r="B2285" s="123" t="s">
        <v>21910</v>
      </c>
      <c r="C2285" s="123" t="s">
        <v>18885</v>
      </c>
      <c r="D2285" s="126" t="s">
        <v>1728</v>
      </c>
    </row>
    <row r="2286" spans="1:4" x14ac:dyDescent="0.2">
      <c r="A2286" s="123">
        <v>406</v>
      </c>
      <c r="B2286" s="123" t="s">
        <v>21911</v>
      </c>
      <c r="C2286" s="123" t="s">
        <v>18851</v>
      </c>
      <c r="D2286" s="126" t="s">
        <v>10067</v>
      </c>
    </row>
    <row r="2287" spans="1:4" x14ac:dyDescent="0.2">
      <c r="A2287" s="123">
        <v>42529</v>
      </c>
      <c r="B2287" s="123" t="s">
        <v>21912</v>
      </c>
      <c r="C2287" s="123" t="s">
        <v>18885</v>
      </c>
      <c r="D2287" s="126" t="s">
        <v>1483</v>
      </c>
    </row>
    <row r="2288" spans="1:4" x14ac:dyDescent="0.2">
      <c r="A2288" s="123">
        <v>39634</v>
      </c>
      <c r="B2288" s="123" t="s">
        <v>21913</v>
      </c>
      <c r="C2288" s="123" t="s">
        <v>18885</v>
      </c>
      <c r="D2288" s="126" t="s">
        <v>1316</v>
      </c>
    </row>
    <row r="2289" spans="1:4" x14ac:dyDescent="0.2">
      <c r="A2289" s="123">
        <v>39701</v>
      </c>
      <c r="B2289" s="123" t="s">
        <v>21914</v>
      </c>
      <c r="C2289" s="123" t="s">
        <v>18851</v>
      </c>
      <c r="D2289" s="126" t="s">
        <v>21915</v>
      </c>
    </row>
    <row r="2290" spans="1:4" x14ac:dyDescent="0.2">
      <c r="A2290" s="123">
        <v>12815</v>
      </c>
      <c r="B2290" s="123" t="s">
        <v>21916</v>
      </c>
      <c r="C2290" s="123" t="s">
        <v>18851</v>
      </c>
      <c r="D2290" s="126" t="s">
        <v>3073</v>
      </c>
    </row>
    <row r="2291" spans="1:4" x14ac:dyDescent="0.2">
      <c r="A2291" s="123">
        <v>407</v>
      </c>
      <c r="B2291" s="123" t="s">
        <v>21917</v>
      </c>
      <c r="C2291" s="123" t="s">
        <v>18940</v>
      </c>
      <c r="D2291" s="126" t="s">
        <v>9061</v>
      </c>
    </row>
    <row r="2292" spans="1:4" x14ac:dyDescent="0.2">
      <c r="A2292" s="123">
        <v>39431</v>
      </c>
      <c r="B2292" s="123" t="s">
        <v>21918</v>
      </c>
      <c r="C2292" s="123" t="s">
        <v>18885</v>
      </c>
      <c r="D2292" s="126" t="s">
        <v>1009</v>
      </c>
    </row>
    <row r="2293" spans="1:4" x14ac:dyDescent="0.2">
      <c r="A2293" s="123">
        <v>39432</v>
      </c>
      <c r="B2293" s="123" t="s">
        <v>21919</v>
      </c>
      <c r="C2293" s="123" t="s">
        <v>18885</v>
      </c>
      <c r="D2293" s="126" t="s">
        <v>6254</v>
      </c>
    </row>
    <row r="2294" spans="1:4" x14ac:dyDescent="0.2">
      <c r="A2294" s="123">
        <v>20111</v>
      </c>
      <c r="B2294" s="123" t="s">
        <v>21920</v>
      </c>
      <c r="C2294" s="123" t="s">
        <v>18851</v>
      </c>
      <c r="D2294" s="126" t="s">
        <v>3749</v>
      </c>
    </row>
    <row r="2295" spans="1:4" x14ac:dyDescent="0.2">
      <c r="A2295" s="123">
        <v>21127</v>
      </c>
      <c r="B2295" s="123" t="s">
        <v>21921</v>
      </c>
      <c r="C2295" s="123" t="s">
        <v>18851</v>
      </c>
      <c r="D2295" s="126" t="s">
        <v>5067</v>
      </c>
    </row>
    <row r="2296" spans="1:4" x14ac:dyDescent="0.2">
      <c r="A2296" s="123">
        <v>404</v>
      </c>
      <c r="B2296" s="123" t="s">
        <v>21922</v>
      </c>
      <c r="C2296" s="123" t="s">
        <v>18885</v>
      </c>
      <c r="D2296" s="126" t="s">
        <v>7856</v>
      </c>
    </row>
    <row r="2297" spans="1:4" x14ac:dyDescent="0.2">
      <c r="A2297" s="123">
        <v>14151</v>
      </c>
      <c r="B2297" s="123" t="s">
        <v>21923</v>
      </c>
      <c r="C2297" s="123" t="s">
        <v>18851</v>
      </c>
      <c r="D2297" s="126" t="s">
        <v>6022</v>
      </c>
    </row>
    <row r="2298" spans="1:4" x14ac:dyDescent="0.2">
      <c r="A2298" s="123">
        <v>14153</v>
      </c>
      <c r="B2298" s="123" t="s">
        <v>21924</v>
      </c>
      <c r="C2298" s="123" t="s">
        <v>18851</v>
      </c>
      <c r="D2298" s="126" t="s">
        <v>9441</v>
      </c>
    </row>
    <row r="2299" spans="1:4" x14ac:dyDescent="0.2">
      <c r="A2299" s="123">
        <v>14152</v>
      </c>
      <c r="B2299" s="123" t="s">
        <v>21925</v>
      </c>
      <c r="C2299" s="123" t="s">
        <v>18851</v>
      </c>
      <c r="D2299" s="126" t="s">
        <v>8591</v>
      </c>
    </row>
    <row r="2300" spans="1:4" x14ac:dyDescent="0.2">
      <c r="A2300" s="123">
        <v>14154</v>
      </c>
      <c r="B2300" s="123" t="s">
        <v>21926</v>
      </c>
      <c r="C2300" s="123" t="s">
        <v>18851</v>
      </c>
      <c r="D2300" s="126" t="s">
        <v>16773</v>
      </c>
    </row>
    <row r="2301" spans="1:4" x14ac:dyDescent="0.2">
      <c r="A2301" s="123">
        <v>42015</v>
      </c>
      <c r="B2301" s="123" t="s">
        <v>21927</v>
      </c>
      <c r="C2301" s="123" t="s">
        <v>18885</v>
      </c>
      <c r="D2301" s="126" t="s">
        <v>869</v>
      </c>
    </row>
    <row r="2302" spans="1:4" x14ac:dyDescent="0.2">
      <c r="A2302" s="123">
        <v>3146</v>
      </c>
      <c r="B2302" s="123" t="s">
        <v>21928</v>
      </c>
      <c r="C2302" s="123" t="s">
        <v>18851</v>
      </c>
      <c r="D2302" s="126" t="s">
        <v>8883</v>
      </c>
    </row>
    <row r="2303" spans="1:4" x14ac:dyDescent="0.2">
      <c r="A2303" s="123">
        <v>3143</v>
      </c>
      <c r="B2303" s="123" t="s">
        <v>21929</v>
      </c>
      <c r="C2303" s="123" t="s">
        <v>18851</v>
      </c>
      <c r="D2303" s="126" t="s">
        <v>4400</v>
      </c>
    </row>
    <row r="2304" spans="1:4" x14ac:dyDescent="0.2">
      <c r="A2304" s="123">
        <v>3148</v>
      </c>
      <c r="B2304" s="123" t="s">
        <v>21930</v>
      </c>
      <c r="C2304" s="123" t="s">
        <v>18851</v>
      </c>
      <c r="D2304" s="126" t="s">
        <v>5340</v>
      </c>
    </row>
    <row r="2305" spans="1:4" x14ac:dyDescent="0.2">
      <c r="A2305" s="123">
        <v>4310</v>
      </c>
      <c r="B2305" s="123" t="s">
        <v>21931</v>
      </c>
      <c r="C2305" s="123" t="s">
        <v>18851</v>
      </c>
      <c r="D2305" s="126" t="s">
        <v>484</v>
      </c>
    </row>
    <row r="2306" spans="1:4" x14ac:dyDescent="0.2">
      <c r="A2306" s="123">
        <v>4311</v>
      </c>
      <c r="B2306" s="123" t="s">
        <v>21932</v>
      </c>
      <c r="C2306" s="123" t="s">
        <v>18851</v>
      </c>
      <c r="D2306" s="126" t="s">
        <v>603</v>
      </c>
    </row>
    <row r="2307" spans="1:4" x14ac:dyDescent="0.2">
      <c r="A2307" s="123">
        <v>4312</v>
      </c>
      <c r="B2307" s="123" t="s">
        <v>21933</v>
      </c>
      <c r="C2307" s="123" t="s">
        <v>18851</v>
      </c>
      <c r="D2307" s="126" t="s">
        <v>7614</v>
      </c>
    </row>
    <row r="2308" spans="1:4" x14ac:dyDescent="0.2">
      <c r="A2308" s="123">
        <v>11162</v>
      </c>
      <c r="B2308" s="123" t="s">
        <v>21934</v>
      </c>
      <c r="C2308" s="123" t="s">
        <v>18851</v>
      </c>
      <c r="D2308" s="126" t="s">
        <v>1292</v>
      </c>
    </row>
    <row r="2309" spans="1:4" x14ac:dyDescent="0.2">
      <c r="A2309" s="123">
        <v>13261</v>
      </c>
      <c r="B2309" s="123" t="s">
        <v>21935</v>
      </c>
      <c r="C2309" s="123" t="s">
        <v>18851</v>
      </c>
      <c r="D2309" s="126" t="s">
        <v>6578</v>
      </c>
    </row>
    <row r="2310" spans="1:4" x14ac:dyDescent="0.2">
      <c r="A2310" s="123">
        <v>3255</v>
      </c>
      <c r="B2310" s="123" t="s">
        <v>21936</v>
      </c>
      <c r="C2310" s="123" t="s">
        <v>18851</v>
      </c>
      <c r="D2310" s="126" t="s">
        <v>944</v>
      </c>
    </row>
    <row r="2311" spans="1:4" x14ac:dyDescent="0.2">
      <c r="A2311" s="123">
        <v>3254</v>
      </c>
      <c r="B2311" s="123" t="s">
        <v>21937</v>
      </c>
      <c r="C2311" s="123" t="s">
        <v>18851</v>
      </c>
      <c r="D2311" s="126" t="s">
        <v>21938</v>
      </c>
    </row>
    <row r="2312" spans="1:4" x14ac:dyDescent="0.2">
      <c r="A2312" s="123">
        <v>3259</v>
      </c>
      <c r="B2312" s="123" t="s">
        <v>21939</v>
      </c>
      <c r="C2312" s="123" t="s">
        <v>18851</v>
      </c>
      <c r="D2312" s="126" t="s">
        <v>4930</v>
      </c>
    </row>
    <row r="2313" spans="1:4" x14ac:dyDescent="0.2">
      <c r="A2313" s="123">
        <v>3258</v>
      </c>
      <c r="B2313" s="123" t="s">
        <v>21940</v>
      </c>
      <c r="C2313" s="123" t="s">
        <v>18851</v>
      </c>
      <c r="D2313" s="126" t="s">
        <v>2998</v>
      </c>
    </row>
    <row r="2314" spans="1:4" x14ac:dyDescent="0.2">
      <c r="A2314" s="123">
        <v>3251</v>
      </c>
      <c r="B2314" s="123" t="s">
        <v>21941</v>
      </c>
      <c r="C2314" s="123" t="s">
        <v>18851</v>
      </c>
      <c r="D2314" s="126" t="s">
        <v>1234</v>
      </c>
    </row>
    <row r="2315" spans="1:4" x14ac:dyDescent="0.2">
      <c r="A2315" s="123">
        <v>3256</v>
      </c>
      <c r="B2315" s="123" t="s">
        <v>21942</v>
      </c>
      <c r="C2315" s="123" t="s">
        <v>18851</v>
      </c>
      <c r="D2315" s="126" t="s">
        <v>4355</v>
      </c>
    </row>
    <row r="2316" spans="1:4" x14ac:dyDescent="0.2">
      <c r="A2316" s="123">
        <v>3261</v>
      </c>
      <c r="B2316" s="123" t="s">
        <v>21943</v>
      </c>
      <c r="C2316" s="123" t="s">
        <v>18851</v>
      </c>
      <c r="D2316" s="126" t="s">
        <v>15422</v>
      </c>
    </row>
    <row r="2317" spans="1:4" x14ac:dyDescent="0.2">
      <c r="A2317" s="123">
        <v>3260</v>
      </c>
      <c r="B2317" s="123" t="s">
        <v>21944</v>
      </c>
      <c r="C2317" s="123" t="s">
        <v>18851</v>
      </c>
      <c r="D2317" s="126" t="s">
        <v>4698</v>
      </c>
    </row>
    <row r="2318" spans="1:4" x14ac:dyDescent="0.2">
      <c r="A2318" s="123">
        <v>3272</v>
      </c>
      <c r="B2318" s="123" t="s">
        <v>21945</v>
      </c>
      <c r="C2318" s="123" t="s">
        <v>18851</v>
      </c>
      <c r="D2318" s="126" t="s">
        <v>21946</v>
      </c>
    </row>
    <row r="2319" spans="1:4" x14ac:dyDescent="0.2">
      <c r="A2319" s="123">
        <v>3265</v>
      </c>
      <c r="B2319" s="123" t="s">
        <v>21947</v>
      </c>
      <c r="C2319" s="123" t="s">
        <v>18851</v>
      </c>
      <c r="D2319" s="126" t="s">
        <v>987</v>
      </c>
    </row>
    <row r="2320" spans="1:4" x14ac:dyDescent="0.2">
      <c r="A2320" s="123">
        <v>3262</v>
      </c>
      <c r="B2320" s="123" t="s">
        <v>21948</v>
      </c>
      <c r="C2320" s="123" t="s">
        <v>18851</v>
      </c>
      <c r="D2320" s="126" t="s">
        <v>9018</v>
      </c>
    </row>
    <row r="2321" spans="1:4" x14ac:dyDescent="0.2">
      <c r="A2321" s="123">
        <v>3264</v>
      </c>
      <c r="B2321" s="123" t="s">
        <v>21949</v>
      </c>
      <c r="C2321" s="123" t="s">
        <v>18851</v>
      </c>
      <c r="D2321" s="126" t="s">
        <v>5770</v>
      </c>
    </row>
    <row r="2322" spans="1:4" x14ac:dyDescent="0.2">
      <c r="A2322" s="123">
        <v>3267</v>
      </c>
      <c r="B2322" s="123" t="s">
        <v>21950</v>
      </c>
      <c r="C2322" s="123" t="s">
        <v>18851</v>
      </c>
      <c r="D2322" s="126" t="s">
        <v>21951</v>
      </c>
    </row>
    <row r="2323" spans="1:4" x14ac:dyDescent="0.2">
      <c r="A2323" s="123">
        <v>3266</v>
      </c>
      <c r="B2323" s="123" t="s">
        <v>21952</v>
      </c>
      <c r="C2323" s="123" t="s">
        <v>18851</v>
      </c>
      <c r="D2323" s="126" t="s">
        <v>12486</v>
      </c>
    </row>
    <row r="2324" spans="1:4" x14ac:dyDescent="0.2">
      <c r="A2324" s="123">
        <v>3263</v>
      </c>
      <c r="B2324" s="123" t="s">
        <v>21953</v>
      </c>
      <c r="C2324" s="123" t="s">
        <v>18851</v>
      </c>
      <c r="D2324" s="126" t="s">
        <v>5586</v>
      </c>
    </row>
    <row r="2325" spans="1:4" x14ac:dyDescent="0.2">
      <c r="A2325" s="123">
        <v>3268</v>
      </c>
      <c r="B2325" s="123" t="s">
        <v>21954</v>
      </c>
      <c r="C2325" s="123" t="s">
        <v>18851</v>
      </c>
      <c r="D2325" s="126" t="s">
        <v>21955</v>
      </c>
    </row>
    <row r="2326" spans="1:4" x14ac:dyDescent="0.2">
      <c r="A2326" s="123">
        <v>3271</v>
      </c>
      <c r="B2326" s="123" t="s">
        <v>21956</v>
      </c>
      <c r="C2326" s="123" t="s">
        <v>18851</v>
      </c>
      <c r="D2326" s="126" t="s">
        <v>21957</v>
      </c>
    </row>
    <row r="2327" spans="1:4" x14ac:dyDescent="0.2">
      <c r="A2327" s="123">
        <v>3270</v>
      </c>
      <c r="B2327" s="123" t="s">
        <v>21958</v>
      </c>
      <c r="C2327" s="123" t="s">
        <v>18851</v>
      </c>
      <c r="D2327" s="126" t="s">
        <v>21959</v>
      </c>
    </row>
    <row r="2328" spans="1:4" x14ac:dyDescent="0.2">
      <c r="A2328" s="123">
        <v>3275</v>
      </c>
      <c r="B2328" s="123" t="s">
        <v>21960</v>
      </c>
      <c r="C2328" s="123" t="s">
        <v>18868</v>
      </c>
      <c r="D2328" s="126" t="s">
        <v>17074</v>
      </c>
    </row>
    <row r="2329" spans="1:4" x14ac:dyDescent="0.2">
      <c r="A2329" s="123">
        <v>39512</v>
      </c>
      <c r="B2329" s="123" t="s">
        <v>21961</v>
      </c>
      <c r="C2329" s="123" t="s">
        <v>18868</v>
      </c>
      <c r="D2329" s="126" t="s">
        <v>8319</v>
      </c>
    </row>
    <row r="2330" spans="1:4" x14ac:dyDescent="0.2">
      <c r="A2330" s="123">
        <v>39511</v>
      </c>
      <c r="B2330" s="123" t="s">
        <v>21962</v>
      </c>
      <c r="C2330" s="123" t="s">
        <v>18868</v>
      </c>
      <c r="D2330" s="126" t="s">
        <v>3780</v>
      </c>
    </row>
    <row r="2331" spans="1:4" x14ac:dyDescent="0.2">
      <c r="A2331" s="123">
        <v>39513</v>
      </c>
      <c r="B2331" s="123" t="s">
        <v>21963</v>
      </c>
      <c r="C2331" s="123" t="s">
        <v>18868</v>
      </c>
      <c r="D2331" s="126" t="s">
        <v>15023</v>
      </c>
    </row>
    <row r="2332" spans="1:4" x14ac:dyDescent="0.2">
      <c r="A2332" s="123">
        <v>3286</v>
      </c>
      <c r="B2332" s="123" t="s">
        <v>21964</v>
      </c>
      <c r="C2332" s="123" t="s">
        <v>18868</v>
      </c>
      <c r="D2332" s="126" t="s">
        <v>16901</v>
      </c>
    </row>
    <row r="2333" spans="1:4" x14ac:dyDescent="0.2">
      <c r="A2333" s="123">
        <v>3287</v>
      </c>
      <c r="B2333" s="123" t="s">
        <v>21965</v>
      </c>
      <c r="C2333" s="123" t="s">
        <v>18868</v>
      </c>
      <c r="D2333" s="126" t="s">
        <v>21966</v>
      </c>
    </row>
    <row r="2334" spans="1:4" x14ac:dyDescent="0.2">
      <c r="A2334" s="123">
        <v>3283</v>
      </c>
      <c r="B2334" s="123" t="s">
        <v>21967</v>
      </c>
      <c r="C2334" s="123" t="s">
        <v>18868</v>
      </c>
      <c r="D2334" s="126" t="s">
        <v>6382</v>
      </c>
    </row>
    <row r="2335" spans="1:4" x14ac:dyDescent="0.2">
      <c r="A2335" s="123">
        <v>11587</v>
      </c>
      <c r="B2335" s="123" t="s">
        <v>21968</v>
      </c>
      <c r="C2335" s="123" t="s">
        <v>18868</v>
      </c>
      <c r="D2335" s="126" t="s">
        <v>2793</v>
      </c>
    </row>
    <row r="2336" spans="1:4" x14ac:dyDescent="0.2">
      <c r="A2336" s="123">
        <v>36225</v>
      </c>
      <c r="B2336" s="123" t="s">
        <v>21969</v>
      </c>
      <c r="C2336" s="123" t="s">
        <v>18868</v>
      </c>
      <c r="D2336" s="126" t="s">
        <v>13599</v>
      </c>
    </row>
    <row r="2337" spans="1:4" x14ac:dyDescent="0.2">
      <c r="A2337" s="123">
        <v>36230</v>
      </c>
      <c r="B2337" s="123" t="s">
        <v>21970</v>
      </c>
      <c r="C2337" s="123" t="s">
        <v>18868</v>
      </c>
      <c r="D2337" s="126" t="s">
        <v>10476</v>
      </c>
    </row>
    <row r="2338" spans="1:4" x14ac:dyDescent="0.2">
      <c r="A2338" s="123">
        <v>36238</v>
      </c>
      <c r="B2338" s="123" t="s">
        <v>21971</v>
      </c>
      <c r="C2338" s="123" t="s">
        <v>18868</v>
      </c>
      <c r="D2338" s="126" t="s">
        <v>19327</v>
      </c>
    </row>
    <row r="2339" spans="1:4" x14ac:dyDescent="0.2">
      <c r="A2339" s="123">
        <v>11887</v>
      </c>
      <c r="B2339" s="123" t="s">
        <v>21972</v>
      </c>
      <c r="C2339" s="123" t="s">
        <v>18851</v>
      </c>
      <c r="D2339" s="126" t="s">
        <v>21973</v>
      </c>
    </row>
    <row r="2340" spans="1:4" x14ac:dyDescent="0.2">
      <c r="A2340" s="123">
        <v>11883</v>
      </c>
      <c r="B2340" s="123" t="s">
        <v>21974</v>
      </c>
      <c r="C2340" s="123" t="s">
        <v>18851</v>
      </c>
      <c r="D2340" s="126" t="s">
        <v>21975</v>
      </c>
    </row>
    <row r="2341" spans="1:4" x14ac:dyDescent="0.2">
      <c r="A2341" s="123">
        <v>11884</v>
      </c>
      <c r="B2341" s="123" t="s">
        <v>21976</v>
      </c>
      <c r="C2341" s="123" t="s">
        <v>18851</v>
      </c>
      <c r="D2341" s="126" t="s">
        <v>21977</v>
      </c>
    </row>
    <row r="2342" spans="1:4" x14ac:dyDescent="0.2">
      <c r="A2342" s="123">
        <v>11885</v>
      </c>
      <c r="B2342" s="123" t="s">
        <v>21978</v>
      </c>
      <c r="C2342" s="123" t="s">
        <v>18851</v>
      </c>
      <c r="D2342" s="126" t="s">
        <v>21979</v>
      </c>
    </row>
    <row r="2343" spans="1:4" x14ac:dyDescent="0.2">
      <c r="A2343" s="123">
        <v>11886</v>
      </c>
      <c r="B2343" s="123" t="s">
        <v>21980</v>
      </c>
      <c r="C2343" s="123" t="s">
        <v>18851</v>
      </c>
      <c r="D2343" s="126" t="s">
        <v>21981</v>
      </c>
    </row>
    <row r="2344" spans="1:4" x14ac:dyDescent="0.2">
      <c r="A2344" s="123">
        <v>11888</v>
      </c>
      <c r="B2344" s="123" t="s">
        <v>21982</v>
      </c>
      <c r="C2344" s="123" t="s">
        <v>18851</v>
      </c>
      <c r="D2344" s="126" t="s">
        <v>21983</v>
      </c>
    </row>
    <row r="2345" spans="1:4" x14ac:dyDescent="0.2">
      <c r="A2345" s="123">
        <v>3277</v>
      </c>
      <c r="B2345" s="123" t="s">
        <v>21984</v>
      </c>
      <c r="C2345" s="123" t="s">
        <v>18851</v>
      </c>
      <c r="D2345" s="126" t="s">
        <v>21985</v>
      </c>
    </row>
    <row r="2346" spans="1:4" x14ac:dyDescent="0.2">
      <c r="A2346" s="123">
        <v>3281</v>
      </c>
      <c r="B2346" s="123" t="s">
        <v>21986</v>
      </c>
      <c r="C2346" s="123" t="s">
        <v>18851</v>
      </c>
      <c r="D2346" s="126" t="s">
        <v>21987</v>
      </c>
    </row>
    <row r="2347" spans="1:4" x14ac:dyDescent="0.2">
      <c r="A2347" s="123">
        <v>39363</v>
      </c>
      <c r="B2347" s="123" t="s">
        <v>21988</v>
      </c>
      <c r="C2347" s="123" t="s">
        <v>18851</v>
      </c>
      <c r="D2347" s="126" t="s">
        <v>21989</v>
      </c>
    </row>
    <row r="2348" spans="1:4" x14ac:dyDescent="0.2">
      <c r="A2348" s="123">
        <v>39361</v>
      </c>
      <c r="B2348" s="123" t="s">
        <v>21990</v>
      </c>
      <c r="C2348" s="123" t="s">
        <v>18851</v>
      </c>
      <c r="D2348" s="126" t="s">
        <v>21991</v>
      </c>
    </row>
    <row r="2349" spans="1:4" x14ac:dyDescent="0.2">
      <c r="A2349" s="123">
        <v>39362</v>
      </c>
      <c r="B2349" s="123" t="s">
        <v>21992</v>
      </c>
      <c r="C2349" s="123" t="s">
        <v>18851</v>
      </c>
      <c r="D2349" s="126" t="s">
        <v>21993</v>
      </c>
    </row>
    <row r="2350" spans="1:4" x14ac:dyDescent="0.2">
      <c r="A2350" s="123">
        <v>39364</v>
      </c>
      <c r="B2350" s="123" t="s">
        <v>21994</v>
      </c>
      <c r="C2350" s="123" t="s">
        <v>18851</v>
      </c>
      <c r="D2350" s="126" t="s">
        <v>21995</v>
      </c>
    </row>
    <row r="2351" spans="1:4" x14ac:dyDescent="0.2">
      <c r="A2351" s="123">
        <v>14576</v>
      </c>
      <c r="B2351" s="123" t="s">
        <v>21996</v>
      </c>
      <c r="C2351" s="123" t="s">
        <v>18851</v>
      </c>
      <c r="D2351" s="126" t="s">
        <v>21997</v>
      </c>
    </row>
    <row r="2352" spans="1:4" x14ac:dyDescent="0.2">
      <c r="A2352" s="123">
        <v>13877</v>
      </c>
      <c r="B2352" s="123" t="s">
        <v>21998</v>
      </c>
      <c r="C2352" s="123" t="s">
        <v>18851</v>
      </c>
      <c r="D2352" s="126" t="s">
        <v>21999</v>
      </c>
    </row>
    <row r="2353" spans="1:4" x14ac:dyDescent="0.2">
      <c r="A2353" s="123">
        <v>7307</v>
      </c>
      <c r="B2353" s="123" t="s">
        <v>22000</v>
      </c>
      <c r="C2353" s="123" t="s">
        <v>18942</v>
      </c>
      <c r="D2353" s="126" t="s">
        <v>15663</v>
      </c>
    </row>
    <row r="2354" spans="1:4" x14ac:dyDescent="0.2">
      <c r="A2354" s="123">
        <v>38122</v>
      </c>
      <c r="B2354" s="123" t="s">
        <v>22001</v>
      </c>
      <c r="C2354" s="123" t="s">
        <v>18942</v>
      </c>
      <c r="D2354" s="126" t="s">
        <v>9020</v>
      </c>
    </row>
    <row r="2355" spans="1:4" x14ac:dyDescent="0.2">
      <c r="A2355" s="123">
        <v>6086</v>
      </c>
      <c r="B2355" s="123" t="s">
        <v>22002</v>
      </c>
      <c r="C2355" s="123" t="s">
        <v>22003</v>
      </c>
      <c r="D2355" s="126" t="s">
        <v>22004</v>
      </c>
    </row>
    <row r="2356" spans="1:4" x14ac:dyDescent="0.2">
      <c r="A2356" s="123">
        <v>38633</v>
      </c>
      <c r="B2356" s="123" t="s">
        <v>22005</v>
      </c>
      <c r="C2356" s="123" t="s">
        <v>18851</v>
      </c>
      <c r="D2356" s="126" t="s">
        <v>9115</v>
      </c>
    </row>
    <row r="2357" spans="1:4" x14ac:dyDescent="0.2">
      <c r="A2357" s="123">
        <v>12344</v>
      </c>
      <c r="B2357" s="123" t="s">
        <v>22006</v>
      </c>
      <c r="C2357" s="123" t="s">
        <v>18851</v>
      </c>
      <c r="D2357" s="126" t="s">
        <v>8324</v>
      </c>
    </row>
    <row r="2358" spans="1:4" x14ac:dyDescent="0.2">
      <c r="A2358" s="123">
        <v>12343</v>
      </c>
      <c r="B2358" s="123" t="s">
        <v>22007</v>
      </c>
      <c r="C2358" s="123" t="s">
        <v>18851</v>
      </c>
      <c r="D2358" s="126" t="s">
        <v>8715</v>
      </c>
    </row>
    <row r="2359" spans="1:4" x14ac:dyDescent="0.2">
      <c r="A2359" s="123">
        <v>3295</v>
      </c>
      <c r="B2359" s="123" t="s">
        <v>22008</v>
      </c>
      <c r="C2359" s="123" t="s">
        <v>18851</v>
      </c>
      <c r="D2359" s="126" t="s">
        <v>7030</v>
      </c>
    </row>
    <row r="2360" spans="1:4" x14ac:dyDescent="0.2">
      <c r="A2360" s="123">
        <v>3302</v>
      </c>
      <c r="B2360" s="123" t="s">
        <v>22009</v>
      </c>
      <c r="C2360" s="123" t="s">
        <v>18851</v>
      </c>
      <c r="D2360" s="126" t="s">
        <v>9103</v>
      </c>
    </row>
    <row r="2361" spans="1:4" x14ac:dyDescent="0.2">
      <c r="A2361" s="123">
        <v>3297</v>
      </c>
      <c r="B2361" s="123" t="s">
        <v>22010</v>
      </c>
      <c r="C2361" s="123" t="s">
        <v>18851</v>
      </c>
      <c r="D2361" s="126" t="s">
        <v>22011</v>
      </c>
    </row>
    <row r="2362" spans="1:4" x14ac:dyDescent="0.2">
      <c r="A2362" s="123">
        <v>3294</v>
      </c>
      <c r="B2362" s="123" t="s">
        <v>22012</v>
      </c>
      <c r="C2362" s="123" t="s">
        <v>18851</v>
      </c>
      <c r="D2362" s="126" t="s">
        <v>8634</v>
      </c>
    </row>
    <row r="2363" spans="1:4" x14ac:dyDescent="0.2">
      <c r="A2363" s="123">
        <v>3292</v>
      </c>
      <c r="B2363" s="123" t="s">
        <v>22013</v>
      </c>
      <c r="C2363" s="123" t="s">
        <v>18851</v>
      </c>
      <c r="D2363" s="126" t="s">
        <v>6823</v>
      </c>
    </row>
    <row r="2364" spans="1:4" x14ac:dyDescent="0.2">
      <c r="A2364" s="123">
        <v>3298</v>
      </c>
      <c r="B2364" s="123" t="s">
        <v>22014</v>
      </c>
      <c r="C2364" s="123" t="s">
        <v>18851</v>
      </c>
      <c r="D2364" s="126" t="s">
        <v>7305</v>
      </c>
    </row>
    <row r="2365" spans="1:4" x14ac:dyDescent="0.2">
      <c r="A2365" s="123">
        <v>11596</v>
      </c>
      <c r="B2365" s="123" t="s">
        <v>22015</v>
      </c>
      <c r="C2365" s="123" t="s">
        <v>18851</v>
      </c>
      <c r="D2365" s="126" t="s">
        <v>8741</v>
      </c>
    </row>
    <row r="2366" spans="1:4" x14ac:dyDescent="0.2">
      <c r="A2366" s="123">
        <v>34802</v>
      </c>
      <c r="B2366" s="123" t="s">
        <v>22016</v>
      </c>
      <c r="C2366" s="123" t="s">
        <v>18851</v>
      </c>
      <c r="D2366" s="126" t="s">
        <v>8742</v>
      </c>
    </row>
    <row r="2367" spans="1:4" x14ac:dyDescent="0.2">
      <c r="A2367" s="123">
        <v>11588</v>
      </c>
      <c r="B2367" s="123" t="s">
        <v>22017</v>
      </c>
      <c r="C2367" s="123" t="s">
        <v>18851</v>
      </c>
      <c r="D2367" s="126" t="s">
        <v>8743</v>
      </c>
    </row>
    <row r="2368" spans="1:4" x14ac:dyDescent="0.2">
      <c r="A2368" s="123">
        <v>34383</v>
      </c>
      <c r="B2368" s="123" t="s">
        <v>22018</v>
      </c>
      <c r="C2368" s="123" t="s">
        <v>18851</v>
      </c>
      <c r="D2368" s="126" t="s">
        <v>8744</v>
      </c>
    </row>
    <row r="2369" spans="1:4" x14ac:dyDescent="0.2">
      <c r="A2369" s="123">
        <v>40451</v>
      </c>
      <c r="B2369" s="123" t="s">
        <v>22019</v>
      </c>
      <c r="C2369" s="123" t="s">
        <v>18868</v>
      </c>
      <c r="D2369" s="126" t="s">
        <v>8745</v>
      </c>
    </row>
    <row r="2370" spans="1:4" x14ac:dyDescent="0.2">
      <c r="A2370" s="123">
        <v>40453</v>
      </c>
      <c r="B2370" s="123" t="s">
        <v>22020</v>
      </c>
      <c r="C2370" s="123" t="s">
        <v>18868</v>
      </c>
      <c r="D2370" s="126" t="s">
        <v>8746</v>
      </c>
    </row>
    <row r="2371" spans="1:4" x14ac:dyDescent="0.2">
      <c r="A2371" s="123">
        <v>40452</v>
      </c>
      <c r="B2371" s="123" t="s">
        <v>22021</v>
      </c>
      <c r="C2371" s="123" t="s">
        <v>18868</v>
      </c>
      <c r="D2371" s="126" t="s">
        <v>8747</v>
      </c>
    </row>
    <row r="2372" spans="1:4" x14ac:dyDescent="0.2">
      <c r="A2372" s="123">
        <v>11594</v>
      </c>
      <c r="B2372" s="123" t="s">
        <v>22022</v>
      </c>
      <c r="C2372" s="123" t="s">
        <v>18851</v>
      </c>
      <c r="D2372" s="126" t="s">
        <v>8748</v>
      </c>
    </row>
    <row r="2373" spans="1:4" x14ac:dyDescent="0.2">
      <c r="A2373" s="123">
        <v>3311</v>
      </c>
      <c r="B2373" s="123" t="s">
        <v>22023</v>
      </c>
      <c r="C2373" s="123" t="s">
        <v>19097</v>
      </c>
      <c r="D2373" s="126" t="s">
        <v>8748</v>
      </c>
    </row>
    <row r="2374" spans="1:4" x14ac:dyDescent="0.2">
      <c r="A2374" s="123">
        <v>11599</v>
      </c>
      <c r="B2374" s="123" t="s">
        <v>22024</v>
      </c>
      <c r="C2374" s="123" t="s">
        <v>18851</v>
      </c>
      <c r="D2374" s="126" t="s">
        <v>8749</v>
      </c>
    </row>
    <row r="2375" spans="1:4" x14ac:dyDescent="0.2">
      <c r="A2375" s="123">
        <v>11593</v>
      </c>
      <c r="B2375" s="123" t="s">
        <v>22025</v>
      </c>
      <c r="C2375" s="123" t="s">
        <v>18851</v>
      </c>
      <c r="D2375" s="126" t="s">
        <v>8750</v>
      </c>
    </row>
    <row r="2376" spans="1:4" x14ac:dyDescent="0.2">
      <c r="A2376" s="123">
        <v>3314</v>
      </c>
      <c r="B2376" s="123" t="s">
        <v>22026</v>
      </c>
      <c r="C2376" s="123" t="s">
        <v>19097</v>
      </c>
      <c r="D2376" s="126" t="s">
        <v>8751</v>
      </c>
    </row>
    <row r="2377" spans="1:4" x14ac:dyDescent="0.2">
      <c r="A2377" s="123">
        <v>11597</v>
      </c>
      <c r="B2377" s="123" t="s">
        <v>22027</v>
      </c>
      <c r="C2377" s="123" t="s">
        <v>18851</v>
      </c>
      <c r="D2377" s="126" t="s">
        <v>8752</v>
      </c>
    </row>
    <row r="2378" spans="1:4" x14ac:dyDescent="0.2">
      <c r="A2378" s="123">
        <v>3309</v>
      </c>
      <c r="B2378" s="123" t="s">
        <v>22028</v>
      </c>
      <c r="C2378" s="123" t="s">
        <v>19097</v>
      </c>
      <c r="D2378" s="126" t="s">
        <v>8741</v>
      </c>
    </row>
    <row r="2379" spans="1:4" x14ac:dyDescent="0.2">
      <c r="A2379" s="123">
        <v>34612</v>
      </c>
      <c r="B2379" s="123" t="s">
        <v>22029</v>
      </c>
      <c r="C2379" s="123" t="s">
        <v>18851</v>
      </c>
      <c r="D2379" s="126" t="s">
        <v>8753</v>
      </c>
    </row>
    <row r="2380" spans="1:4" x14ac:dyDescent="0.2">
      <c r="A2380" s="123">
        <v>34635</v>
      </c>
      <c r="B2380" s="123" t="s">
        <v>22030</v>
      </c>
      <c r="C2380" s="123" t="s">
        <v>18851</v>
      </c>
      <c r="D2380" s="126" t="s">
        <v>8754</v>
      </c>
    </row>
    <row r="2381" spans="1:4" x14ac:dyDescent="0.2">
      <c r="A2381" s="123">
        <v>34633</v>
      </c>
      <c r="B2381" s="123" t="s">
        <v>22031</v>
      </c>
      <c r="C2381" s="123" t="s">
        <v>18851</v>
      </c>
      <c r="D2381" s="126" t="s">
        <v>8755</v>
      </c>
    </row>
    <row r="2382" spans="1:4" x14ac:dyDescent="0.2">
      <c r="A2382" s="123">
        <v>40440</v>
      </c>
      <c r="B2382" s="123" t="s">
        <v>22032</v>
      </c>
      <c r="C2382" s="123" t="s">
        <v>19097</v>
      </c>
      <c r="D2382" s="126" t="s">
        <v>8756</v>
      </c>
    </row>
    <row r="2383" spans="1:4" x14ac:dyDescent="0.2">
      <c r="A2383" s="123">
        <v>40441</v>
      </c>
      <c r="B2383" s="123" t="s">
        <v>22033</v>
      </c>
      <c r="C2383" s="123" t="s">
        <v>19097</v>
      </c>
      <c r="D2383" s="126" t="s">
        <v>8757</v>
      </c>
    </row>
    <row r="2384" spans="1:4" x14ac:dyDescent="0.2">
      <c r="A2384" s="123">
        <v>40449</v>
      </c>
      <c r="B2384" s="123" t="s">
        <v>22034</v>
      </c>
      <c r="C2384" s="123" t="s">
        <v>19097</v>
      </c>
      <c r="D2384" s="126" t="s">
        <v>8758</v>
      </c>
    </row>
    <row r="2385" spans="1:4" x14ac:dyDescent="0.2">
      <c r="A2385" s="123">
        <v>34800</v>
      </c>
      <c r="B2385" s="123" t="s">
        <v>22035</v>
      </c>
      <c r="C2385" s="123" t="s">
        <v>19097</v>
      </c>
      <c r="D2385" s="126" t="s">
        <v>8759</v>
      </c>
    </row>
    <row r="2386" spans="1:4" x14ac:dyDescent="0.2">
      <c r="A2386" s="123">
        <v>11592</v>
      </c>
      <c r="B2386" s="123" t="s">
        <v>22036</v>
      </c>
      <c r="C2386" s="123" t="s">
        <v>18851</v>
      </c>
      <c r="D2386" s="126" t="s">
        <v>8751</v>
      </c>
    </row>
    <row r="2387" spans="1:4" x14ac:dyDescent="0.2">
      <c r="A2387" s="123">
        <v>40438</v>
      </c>
      <c r="B2387" s="123" t="s">
        <v>22037</v>
      </c>
      <c r="C2387" s="123" t="s">
        <v>19097</v>
      </c>
      <c r="D2387" s="126" t="s">
        <v>8760</v>
      </c>
    </row>
    <row r="2388" spans="1:4" x14ac:dyDescent="0.2">
      <c r="A2388" s="123">
        <v>40436</v>
      </c>
      <c r="B2388" s="123" t="s">
        <v>22038</v>
      </c>
      <c r="C2388" s="123" t="s">
        <v>19097</v>
      </c>
      <c r="D2388" s="126" t="s">
        <v>8761</v>
      </c>
    </row>
    <row r="2389" spans="1:4" x14ac:dyDescent="0.2">
      <c r="A2389" s="123">
        <v>4315</v>
      </c>
      <c r="B2389" s="123" t="s">
        <v>22039</v>
      </c>
      <c r="C2389" s="123" t="s">
        <v>18851</v>
      </c>
      <c r="D2389" s="126" t="s">
        <v>8472</v>
      </c>
    </row>
    <row r="2390" spans="1:4" x14ac:dyDescent="0.2">
      <c r="A2390" s="123">
        <v>42482</v>
      </c>
      <c r="B2390" s="123" t="s">
        <v>22040</v>
      </c>
      <c r="C2390" s="123" t="s">
        <v>18851</v>
      </c>
      <c r="D2390" s="126" t="s">
        <v>7901</v>
      </c>
    </row>
    <row r="2391" spans="1:4" x14ac:dyDescent="0.2">
      <c r="A2391" s="123">
        <v>402</v>
      </c>
      <c r="B2391" s="123" t="s">
        <v>22041</v>
      </c>
      <c r="C2391" s="123" t="s">
        <v>18851</v>
      </c>
      <c r="D2391" s="126" t="s">
        <v>8661</v>
      </c>
    </row>
    <row r="2392" spans="1:4" x14ac:dyDescent="0.2">
      <c r="A2392" s="123">
        <v>4226</v>
      </c>
      <c r="B2392" s="123" t="s">
        <v>22042</v>
      </c>
      <c r="C2392" s="123" t="s">
        <v>18940</v>
      </c>
      <c r="D2392" s="126" t="s">
        <v>2980</v>
      </c>
    </row>
    <row r="2393" spans="1:4" x14ac:dyDescent="0.2">
      <c r="A2393" s="123">
        <v>4222</v>
      </c>
      <c r="B2393" s="123" t="s">
        <v>22043</v>
      </c>
      <c r="C2393" s="123" t="s">
        <v>18942</v>
      </c>
      <c r="D2393" s="126" t="s">
        <v>6625</v>
      </c>
    </row>
    <row r="2394" spans="1:4" x14ac:dyDescent="0.2">
      <c r="A2394" s="123">
        <v>34804</v>
      </c>
      <c r="B2394" s="123" t="s">
        <v>22044</v>
      </c>
      <c r="C2394" s="123" t="s">
        <v>18868</v>
      </c>
      <c r="D2394" s="126" t="s">
        <v>8762</v>
      </c>
    </row>
    <row r="2395" spans="1:4" x14ac:dyDescent="0.2">
      <c r="A2395" s="123">
        <v>4013</v>
      </c>
      <c r="B2395" s="123" t="s">
        <v>22045</v>
      </c>
      <c r="C2395" s="123" t="s">
        <v>18868</v>
      </c>
      <c r="D2395" s="126" t="s">
        <v>8653</v>
      </c>
    </row>
    <row r="2396" spans="1:4" x14ac:dyDescent="0.2">
      <c r="A2396" s="123">
        <v>4011</v>
      </c>
      <c r="B2396" s="123" t="s">
        <v>22046</v>
      </c>
      <c r="C2396" s="123" t="s">
        <v>18868</v>
      </c>
      <c r="D2396" s="126" t="s">
        <v>2335</v>
      </c>
    </row>
    <row r="2397" spans="1:4" x14ac:dyDescent="0.2">
      <c r="A2397" s="123">
        <v>4021</v>
      </c>
      <c r="B2397" s="123" t="s">
        <v>22047</v>
      </c>
      <c r="C2397" s="123" t="s">
        <v>18868</v>
      </c>
      <c r="D2397" s="126" t="s">
        <v>4504</v>
      </c>
    </row>
    <row r="2398" spans="1:4" x14ac:dyDescent="0.2">
      <c r="A2398" s="123">
        <v>4019</v>
      </c>
      <c r="B2398" s="123" t="s">
        <v>22048</v>
      </c>
      <c r="C2398" s="123" t="s">
        <v>18868</v>
      </c>
      <c r="D2398" s="126" t="s">
        <v>1426</v>
      </c>
    </row>
    <row r="2399" spans="1:4" x14ac:dyDescent="0.2">
      <c r="A2399" s="123">
        <v>4012</v>
      </c>
      <c r="B2399" s="123" t="s">
        <v>22049</v>
      </c>
      <c r="C2399" s="123" t="s">
        <v>18868</v>
      </c>
      <c r="D2399" s="126" t="s">
        <v>8523</v>
      </c>
    </row>
    <row r="2400" spans="1:4" x14ac:dyDescent="0.2">
      <c r="A2400" s="123">
        <v>4020</v>
      </c>
      <c r="B2400" s="123" t="s">
        <v>22050</v>
      </c>
      <c r="C2400" s="123" t="s">
        <v>18868</v>
      </c>
      <c r="D2400" s="126" t="s">
        <v>19003</v>
      </c>
    </row>
    <row r="2401" spans="1:4" x14ac:dyDescent="0.2">
      <c r="A2401" s="123">
        <v>4018</v>
      </c>
      <c r="B2401" s="123" t="s">
        <v>22051</v>
      </c>
      <c r="C2401" s="123" t="s">
        <v>18868</v>
      </c>
      <c r="D2401" s="126" t="s">
        <v>22052</v>
      </c>
    </row>
    <row r="2402" spans="1:4" x14ac:dyDescent="0.2">
      <c r="A2402" s="123">
        <v>36498</v>
      </c>
      <c r="B2402" s="123" t="s">
        <v>22053</v>
      </c>
      <c r="C2402" s="123" t="s">
        <v>18851</v>
      </c>
      <c r="D2402" s="126" t="s">
        <v>22054</v>
      </c>
    </row>
    <row r="2403" spans="1:4" x14ac:dyDescent="0.2">
      <c r="A2403" s="123">
        <v>12872</v>
      </c>
      <c r="B2403" s="123" t="s">
        <v>22055</v>
      </c>
      <c r="C2403" s="123" t="s">
        <v>18871</v>
      </c>
      <c r="D2403" s="126" t="s">
        <v>11750</v>
      </c>
    </row>
    <row r="2404" spans="1:4" x14ac:dyDescent="0.2">
      <c r="A2404" s="123">
        <v>41075</v>
      </c>
      <c r="B2404" s="123" t="s">
        <v>22056</v>
      </c>
      <c r="C2404" s="123" t="s">
        <v>19101</v>
      </c>
      <c r="D2404" s="126" t="s">
        <v>22057</v>
      </c>
    </row>
    <row r="2405" spans="1:4" x14ac:dyDescent="0.2">
      <c r="A2405" s="123">
        <v>3315</v>
      </c>
      <c r="B2405" s="123" t="s">
        <v>22058</v>
      </c>
      <c r="C2405" s="123" t="s">
        <v>18940</v>
      </c>
      <c r="D2405" s="126" t="s">
        <v>1363</v>
      </c>
    </row>
    <row r="2406" spans="1:4" x14ac:dyDescent="0.2">
      <c r="A2406" s="123">
        <v>36870</v>
      </c>
      <c r="B2406" s="123" t="s">
        <v>22059</v>
      </c>
      <c r="C2406" s="123" t="s">
        <v>18940</v>
      </c>
      <c r="D2406" s="126" t="s">
        <v>1409</v>
      </c>
    </row>
    <row r="2407" spans="1:4" x14ac:dyDescent="0.2">
      <c r="A2407" s="123">
        <v>5092</v>
      </c>
      <c r="B2407" s="123" t="s">
        <v>22060</v>
      </c>
      <c r="C2407" s="123" t="s">
        <v>19478</v>
      </c>
      <c r="D2407" s="126" t="s">
        <v>7108</v>
      </c>
    </row>
    <row r="2408" spans="1:4" x14ac:dyDescent="0.2">
      <c r="A2408" s="123">
        <v>11462</v>
      </c>
      <c r="B2408" s="123" t="s">
        <v>22061</v>
      </c>
      <c r="C2408" s="123" t="s">
        <v>19478</v>
      </c>
      <c r="D2408" s="126" t="s">
        <v>22062</v>
      </c>
    </row>
    <row r="2409" spans="1:4" x14ac:dyDescent="0.2">
      <c r="A2409" s="123">
        <v>36529</v>
      </c>
      <c r="B2409" s="123" t="s">
        <v>22063</v>
      </c>
      <c r="C2409" s="123" t="s">
        <v>18851</v>
      </c>
      <c r="D2409" s="126" t="s">
        <v>22064</v>
      </c>
    </row>
    <row r="2410" spans="1:4" x14ac:dyDescent="0.2">
      <c r="A2410" s="123">
        <v>3318</v>
      </c>
      <c r="B2410" s="123" t="s">
        <v>22065</v>
      </c>
      <c r="C2410" s="123" t="s">
        <v>18851</v>
      </c>
      <c r="D2410" s="126" t="s">
        <v>22066</v>
      </c>
    </row>
    <row r="2411" spans="1:4" x14ac:dyDescent="0.2">
      <c r="A2411" s="123">
        <v>38968</v>
      </c>
      <c r="B2411" s="123" t="s">
        <v>22067</v>
      </c>
      <c r="C2411" s="123" t="s">
        <v>18868</v>
      </c>
      <c r="D2411" s="126" t="s">
        <v>22068</v>
      </c>
    </row>
    <row r="2412" spans="1:4" x14ac:dyDescent="0.2">
      <c r="A2412" s="123">
        <v>3324</v>
      </c>
      <c r="B2412" s="123" t="s">
        <v>22069</v>
      </c>
      <c r="C2412" s="123" t="s">
        <v>18868</v>
      </c>
      <c r="D2412" s="126" t="s">
        <v>3934</v>
      </c>
    </row>
    <row r="2413" spans="1:4" x14ac:dyDescent="0.2">
      <c r="A2413" s="123">
        <v>3322</v>
      </c>
      <c r="B2413" s="123" t="s">
        <v>22070</v>
      </c>
      <c r="C2413" s="123" t="s">
        <v>18868</v>
      </c>
      <c r="D2413" s="126" t="s">
        <v>8305</v>
      </c>
    </row>
    <row r="2414" spans="1:4" x14ac:dyDescent="0.2">
      <c r="A2414" s="123">
        <v>43390</v>
      </c>
      <c r="B2414" s="123" t="s">
        <v>22071</v>
      </c>
      <c r="C2414" s="123" t="s">
        <v>18868</v>
      </c>
      <c r="D2414" s="126" t="s">
        <v>8322</v>
      </c>
    </row>
    <row r="2415" spans="1:4" x14ac:dyDescent="0.2">
      <c r="A2415" s="123">
        <v>5076</v>
      </c>
      <c r="B2415" s="123" t="s">
        <v>22072</v>
      </c>
      <c r="C2415" s="123" t="s">
        <v>18940</v>
      </c>
      <c r="D2415" s="126" t="s">
        <v>6445</v>
      </c>
    </row>
    <row r="2416" spans="1:4" x14ac:dyDescent="0.2">
      <c r="A2416" s="123">
        <v>5077</v>
      </c>
      <c r="B2416" s="123" t="s">
        <v>22073</v>
      </c>
      <c r="C2416" s="123" t="s">
        <v>18940</v>
      </c>
      <c r="D2416" s="126" t="s">
        <v>8225</v>
      </c>
    </row>
    <row r="2417" spans="1:4" x14ac:dyDescent="0.2">
      <c r="A2417" s="123">
        <v>11837</v>
      </c>
      <c r="B2417" s="123" t="s">
        <v>22074</v>
      </c>
      <c r="C2417" s="123" t="s">
        <v>18851</v>
      </c>
      <c r="D2417" s="126" t="s">
        <v>2765</v>
      </c>
    </row>
    <row r="2418" spans="1:4" x14ac:dyDescent="0.2">
      <c r="A2418" s="123">
        <v>38055</v>
      </c>
      <c r="B2418" s="123" t="s">
        <v>22075</v>
      </c>
      <c r="C2418" s="123" t="s">
        <v>18851</v>
      </c>
      <c r="D2418" s="126" t="s">
        <v>1305</v>
      </c>
    </row>
    <row r="2419" spans="1:4" x14ac:dyDescent="0.2">
      <c r="A2419" s="123">
        <v>415</v>
      </c>
      <c r="B2419" s="123" t="s">
        <v>22076</v>
      </c>
      <c r="C2419" s="123" t="s">
        <v>18851</v>
      </c>
      <c r="D2419" s="126" t="s">
        <v>7113</v>
      </c>
    </row>
    <row r="2420" spans="1:4" x14ac:dyDescent="0.2">
      <c r="A2420" s="123">
        <v>416</v>
      </c>
      <c r="B2420" s="123" t="s">
        <v>22077</v>
      </c>
      <c r="C2420" s="123" t="s">
        <v>18851</v>
      </c>
      <c r="D2420" s="126" t="s">
        <v>8866</v>
      </c>
    </row>
    <row r="2421" spans="1:4" x14ac:dyDescent="0.2">
      <c r="A2421" s="123">
        <v>425</v>
      </c>
      <c r="B2421" s="123" t="s">
        <v>22078</v>
      </c>
      <c r="C2421" s="123" t="s">
        <v>18851</v>
      </c>
      <c r="D2421" s="126" t="s">
        <v>9008</v>
      </c>
    </row>
    <row r="2422" spans="1:4" x14ac:dyDescent="0.2">
      <c r="A2422" s="123">
        <v>426</v>
      </c>
      <c r="B2422" s="123" t="s">
        <v>22079</v>
      </c>
      <c r="C2422" s="123" t="s">
        <v>18851</v>
      </c>
      <c r="D2422" s="126" t="s">
        <v>4013</v>
      </c>
    </row>
    <row r="2423" spans="1:4" x14ac:dyDescent="0.2">
      <c r="A2423" s="123">
        <v>38056</v>
      </c>
      <c r="B2423" s="123" t="s">
        <v>22080</v>
      </c>
      <c r="C2423" s="123" t="s">
        <v>18851</v>
      </c>
      <c r="D2423" s="126" t="s">
        <v>12288</v>
      </c>
    </row>
    <row r="2424" spans="1:4" x14ac:dyDescent="0.2">
      <c r="A2424" s="123">
        <v>1564</v>
      </c>
      <c r="B2424" s="123" t="s">
        <v>22081</v>
      </c>
      <c r="C2424" s="123" t="s">
        <v>18851</v>
      </c>
      <c r="D2424" s="126" t="s">
        <v>4887</v>
      </c>
    </row>
    <row r="2425" spans="1:4" x14ac:dyDescent="0.2">
      <c r="A2425" s="123">
        <v>11032</v>
      </c>
      <c r="B2425" s="123" t="s">
        <v>22082</v>
      </c>
      <c r="C2425" s="123" t="s">
        <v>18851</v>
      </c>
      <c r="D2425" s="126" t="s">
        <v>6376</v>
      </c>
    </row>
    <row r="2426" spans="1:4" x14ac:dyDescent="0.2">
      <c r="A2426" s="123">
        <v>36786</v>
      </c>
      <c r="B2426" s="123" t="s">
        <v>22083</v>
      </c>
      <c r="C2426" s="123" t="s">
        <v>22084</v>
      </c>
      <c r="D2426" s="126" t="s">
        <v>22085</v>
      </c>
    </row>
    <row r="2427" spans="1:4" x14ac:dyDescent="0.2">
      <c r="A2427" s="123">
        <v>36785</v>
      </c>
      <c r="B2427" s="123" t="s">
        <v>22086</v>
      </c>
      <c r="C2427" s="123" t="s">
        <v>22084</v>
      </c>
      <c r="D2427" s="126" t="s">
        <v>12428</v>
      </c>
    </row>
    <row r="2428" spans="1:4" x14ac:dyDescent="0.2">
      <c r="A2428" s="123">
        <v>36782</v>
      </c>
      <c r="B2428" s="123" t="s">
        <v>22087</v>
      </c>
      <c r="C2428" s="123" t="s">
        <v>22084</v>
      </c>
      <c r="D2428" s="126" t="s">
        <v>9153</v>
      </c>
    </row>
    <row r="2429" spans="1:4" x14ac:dyDescent="0.2">
      <c r="A2429" s="123">
        <v>25930</v>
      </c>
      <c r="B2429" s="123" t="s">
        <v>22088</v>
      </c>
      <c r="C2429" s="123" t="s">
        <v>22084</v>
      </c>
      <c r="D2429" s="126" t="s">
        <v>8713</v>
      </c>
    </row>
    <row r="2430" spans="1:4" x14ac:dyDescent="0.2">
      <c r="A2430" s="123">
        <v>4824</v>
      </c>
      <c r="B2430" s="123" t="s">
        <v>22089</v>
      </c>
      <c r="C2430" s="123" t="s">
        <v>18940</v>
      </c>
      <c r="D2430" s="126" t="s">
        <v>7750</v>
      </c>
    </row>
    <row r="2431" spans="1:4" x14ac:dyDescent="0.2">
      <c r="A2431" s="123">
        <v>11795</v>
      </c>
      <c r="B2431" s="123" t="s">
        <v>22090</v>
      </c>
      <c r="C2431" s="123" t="s">
        <v>18868</v>
      </c>
      <c r="D2431" s="126" t="s">
        <v>714</v>
      </c>
    </row>
    <row r="2432" spans="1:4" x14ac:dyDescent="0.2">
      <c r="A2432" s="123">
        <v>134</v>
      </c>
      <c r="B2432" s="123" t="s">
        <v>22091</v>
      </c>
      <c r="C2432" s="123" t="s">
        <v>18940</v>
      </c>
      <c r="D2432" s="126" t="s">
        <v>8304</v>
      </c>
    </row>
    <row r="2433" spans="1:4" x14ac:dyDescent="0.2">
      <c r="A2433" s="123">
        <v>4229</v>
      </c>
      <c r="B2433" s="123" t="s">
        <v>22092</v>
      </c>
      <c r="C2433" s="123" t="s">
        <v>18940</v>
      </c>
      <c r="D2433" s="126" t="s">
        <v>5276</v>
      </c>
    </row>
    <row r="2434" spans="1:4" x14ac:dyDescent="0.2">
      <c r="A2434" s="123">
        <v>37402</v>
      </c>
      <c r="B2434" s="123" t="s">
        <v>22093</v>
      </c>
      <c r="C2434" s="123" t="s">
        <v>18851</v>
      </c>
      <c r="D2434" s="126" t="s">
        <v>22094</v>
      </c>
    </row>
    <row r="2435" spans="1:4" x14ac:dyDescent="0.2">
      <c r="A2435" s="123">
        <v>11244</v>
      </c>
      <c r="B2435" s="123" t="s">
        <v>22095</v>
      </c>
      <c r="C2435" s="123" t="s">
        <v>18851</v>
      </c>
      <c r="D2435" s="126" t="s">
        <v>22096</v>
      </c>
    </row>
    <row r="2436" spans="1:4" x14ac:dyDescent="0.2">
      <c r="A2436" s="123">
        <v>11245</v>
      </c>
      <c r="B2436" s="123" t="s">
        <v>22097</v>
      </c>
      <c r="C2436" s="123" t="s">
        <v>18851</v>
      </c>
      <c r="D2436" s="126" t="s">
        <v>22098</v>
      </c>
    </row>
    <row r="2437" spans="1:4" x14ac:dyDescent="0.2">
      <c r="A2437" s="123">
        <v>11235</v>
      </c>
      <c r="B2437" s="123" t="s">
        <v>22099</v>
      </c>
      <c r="C2437" s="123" t="s">
        <v>18851</v>
      </c>
      <c r="D2437" s="126" t="s">
        <v>17150</v>
      </c>
    </row>
    <row r="2438" spans="1:4" x14ac:dyDescent="0.2">
      <c r="A2438" s="123">
        <v>11236</v>
      </c>
      <c r="B2438" s="123" t="s">
        <v>22100</v>
      </c>
      <c r="C2438" s="123" t="s">
        <v>18851</v>
      </c>
      <c r="D2438" s="126" t="s">
        <v>14112</v>
      </c>
    </row>
    <row r="2439" spans="1:4" x14ac:dyDescent="0.2">
      <c r="A2439" s="123">
        <v>11731</v>
      </c>
      <c r="B2439" s="123" t="s">
        <v>22101</v>
      </c>
      <c r="C2439" s="123" t="s">
        <v>18851</v>
      </c>
      <c r="D2439" s="126" t="s">
        <v>8782</v>
      </c>
    </row>
    <row r="2440" spans="1:4" x14ac:dyDescent="0.2">
      <c r="A2440" s="123">
        <v>11732</v>
      </c>
      <c r="B2440" s="123" t="s">
        <v>22102</v>
      </c>
      <c r="C2440" s="123" t="s">
        <v>18851</v>
      </c>
      <c r="D2440" s="126" t="s">
        <v>22103</v>
      </c>
    </row>
    <row r="2441" spans="1:4" x14ac:dyDescent="0.2">
      <c r="A2441" s="123">
        <v>36494</v>
      </c>
      <c r="B2441" s="123" t="s">
        <v>22104</v>
      </c>
      <c r="C2441" s="123" t="s">
        <v>18851</v>
      </c>
      <c r="D2441" s="126" t="s">
        <v>22105</v>
      </c>
    </row>
    <row r="2442" spans="1:4" x14ac:dyDescent="0.2">
      <c r="A2442" s="123">
        <v>36493</v>
      </c>
      <c r="B2442" s="123" t="s">
        <v>22106</v>
      </c>
      <c r="C2442" s="123" t="s">
        <v>18851</v>
      </c>
      <c r="D2442" s="126" t="s">
        <v>22107</v>
      </c>
    </row>
    <row r="2443" spans="1:4" x14ac:dyDescent="0.2">
      <c r="A2443" s="123">
        <v>36492</v>
      </c>
      <c r="B2443" s="123" t="s">
        <v>22108</v>
      </c>
      <c r="C2443" s="123" t="s">
        <v>18851</v>
      </c>
      <c r="D2443" s="126" t="s">
        <v>22109</v>
      </c>
    </row>
    <row r="2444" spans="1:4" x14ac:dyDescent="0.2">
      <c r="A2444" s="123">
        <v>13333</v>
      </c>
      <c r="B2444" s="123" t="s">
        <v>22110</v>
      </c>
      <c r="C2444" s="123" t="s">
        <v>18851</v>
      </c>
      <c r="D2444" s="126" t="s">
        <v>22111</v>
      </c>
    </row>
    <row r="2445" spans="1:4" x14ac:dyDescent="0.2">
      <c r="A2445" s="123">
        <v>13533</v>
      </c>
      <c r="B2445" s="123" t="s">
        <v>22112</v>
      </c>
      <c r="C2445" s="123" t="s">
        <v>18851</v>
      </c>
      <c r="D2445" s="126" t="s">
        <v>22113</v>
      </c>
    </row>
    <row r="2446" spans="1:4" x14ac:dyDescent="0.2">
      <c r="A2446" s="123">
        <v>36499</v>
      </c>
      <c r="B2446" s="123" t="s">
        <v>22114</v>
      </c>
      <c r="C2446" s="123" t="s">
        <v>18851</v>
      </c>
      <c r="D2446" s="126" t="s">
        <v>22115</v>
      </c>
    </row>
    <row r="2447" spans="1:4" x14ac:dyDescent="0.2">
      <c r="A2447" s="123">
        <v>39585</v>
      </c>
      <c r="B2447" s="123" t="s">
        <v>22116</v>
      </c>
      <c r="C2447" s="123" t="s">
        <v>18851</v>
      </c>
      <c r="D2447" s="126" t="s">
        <v>22117</v>
      </c>
    </row>
    <row r="2448" spans="1:4" x14ac:dyDescent="0.2">
      <c r="A2448" s="123">
        <v>39586</v>
      </c>
      <c r="B2448" s="123" t="s">
        <v>22118</v>
      </c>
      <c r="C2448" s="123" t="s">
        <v>18851</v>
      </c>
      <c r="D2448" s="126" t="s">
        <v>22119</v>
      </c>
    </row>
    <row r="2449" spans="1:4" x14ac:dyDescent="0.2">
      <c r="A2449" s="123">
        <v>39587</v>
      </c>
      <c r="B2449" s="123" t="s">
        <v>22120</v>
      </c>
      <c r="C2449" s="123" t="s">
        <v>18851</v>
      </c>
      <c r="D2449" s="126" t="s">
        <v>22121</v>
      </c>
    </row>
    <row r="2450" spans="1:4" x14ac:dyDescent="0.2">
      <c r="A2450" s="123">
        <v>39588</v>
      </c>
      <c r="B2450" s="123" t="s">
        <v>22122</v>
      </c>
      <c r="C2450" s="123" t="s">
        <v>18851</v>
      </c>
      <c r="D2450" s="126" t="s">
        <v>22123</v>
      </c>
    </row>
    <row r="2451" spans="1:4" x14ac:dyDescent="0.2">
      <c r="A2451" s="123">
        <v>39584</v>
      </c>
      <c r="B2451" s="123" t="s">
        <v>22124</v>
      </c>
      <c r="C2451" s="123" t="s">
        <v>18851</v>
      </c>
      <c r="D2451" s="126" t="s">
        <v>22125</v>
      </c>
    </row>
    <row r="2452" spans="1:4" x14ac:dyDescent="0.2">
      <c r="A2452" s="123">
        <v>39590</v>
      </c>
      <c r="B2452" s="123" t="s">
        <v>22126</v>
      </c>
      <c r="C2452" s="123" t="s">
        <v>18851</v>
      </c>
      <c r="D2452" s="126" t="s">
        <v>22127</v>
      </c>
    </row>
    <row r="2453" spans="1:4" x14ac:dyDescent="0.2">
      <c r="A2453" s="123">
        <v>39592</v>
      </c>
      <c r="B2453" s="123" t="s">
        <v>22128</v>
      </c>
      <c r="C2453" s="123" t="s">
        <v>18851</v>
      </c>
      <c r="D2453" s="126" t="s">
        <v>22129</v>
      </c>
    </row>
    <row r="2454" spans="1:4" x14ac:dyDescent="0.2">
      <c r="A2454" s="123">
        <v>39593</v>
      </c>
      <c r="B2454" s="123" t="s">
        <v>22130</v>
      </c>
      <c r="C2454" s="123" t="s">
        <v>18851</v>
      </c>
      <c r="D2454" s="126" t="s">
        <v>22121</v>
      </c>
    </row>
    <row r="2455" spans="1:4" x14ac:dyDescent="0.2">
      <c r="A2455" s="123">
        <v>14254</v>
      </c>
      <c r="B2455" s="123" t="s">
        <v>22131</v>
      </c>
      <c r="C2455" s="123" t="s">
        <v>18851</v>
      </c>
      <c r="D2455" s="126" t="s">
        <v>22132</v>
      </c>
    </row>
    <row r="2456" spans="1:4" x14ac:dyDescent="0.2">
      <c r="A2456" s="123">
        <v>25987</v>
      </c>
      <c r="B2456" s="123" t="s">
        <v>22133</v>
      </c>
      <c r="C2456" s="123" t="s">
        <v>18851</v>
      </c>
      <c r="D2456" s="126" t="s">
        <v>22134</v>
      </c>
    </row>
    <row r="2457" spans="1:4" x14ac:dyDescent="0.2">
      <c r="A2457" s="123">
        <v>25019</v>
      </c>
      <c r="B2457" s="123" t="s">
        <v>22135</v>
      </c>
      <c r="C2457" s="123" t="s">
        <v>18851</v>
      </c>
      <c r="D2457" s="126" t="s">
        <v>22136</v>
      </c>
    </row>
    <row r="2458" spans="1:4" x14ac:dyDescent="0.2">
      <c r="A2458" s="123">
        <v>36501</v>
      </c>
      <c r="B2458" s="123" t="s">
        <v>22137</v>
      </c>
      <c r="C2458" s="123" t="s">
        <v>18851</v>
      </c>
      <c r="D2458" s="126" t="s">
        <v>22138</v>
      </c>
    </row>
    <row r="2459" spans="1:4" x14ac:dyDescent="0.2">
      <c r="A2459" s="123">
        <v>25986</v>
      </c>
      <c r="B2459" s="123" t="s">
        <v>22139</v>
      </c>
      <c r="C2459" s="123" t="s">
        <v>18851</v>
      </c>
      <c r="D2459" s="126" t="s">
        <v>22140</v>
      </c>
    </row>
    <row r="2460" spans="1:4" x14ac:dyDescent="0.2">
      <c r="A2460" s="123">
        <v>36500</v>
      </c>
      <c r="B2460" s="123" t="s">
        <v>22141</v>
      </c>
      <c r="C2460" s="123" t="s">
        <v>18851</v>
      </c>
      <c r="D2460" s="126" t="s">
        <v>22142</v>
      </c>
    </row>
    <row r="2461" spans="1:4" x14ac:dyDescent="0.2">
      <c r="A2461" s="123">
        <v>20017</v>
      </c>
      <c r="B2461" s="123" t="s">
        <v>22143</v>
      </c>
      <c r="C2461" s="123" t="s">
        <v>18885</v>
      </c>
      <c r="D2461" s="126" t="s">
        <v>1470</v>
      </c>
    </row>
    <row r="2462" spans="1:4" x14ac:dyDescent="0.2">
      <c r="A2462" s="123">
        <v>20007</v>
      </c>
      <c r="B2462" s="123" t="s">
        <v>22144</v>
      </c>
      <c r="C2462" s="123" t="s">
        <v>18885</v>
      </c>
      <c r="D2462" s="126" t="s">
        <v>8298</v>
      </c>
    </row>
    <row r="2463" spans="1:4" x14ac:dyDescent="0.2">
      <c r="A2463" s="123">
        <v>39836</v>
      </c>
      <c r="B2463" s="123" t="s">
        <v>22145</v>
      </c>
      <c r="C2463" s="123" t="s">
        <v>19529</v>
      </c>
      <c r="D2463" s="126" t="s">
        <v>7291</v>
      </c>
    </row>
    <row r="2464" spans="1:4" x14ac:dyDescent="0.2">
      <c r="A2464" s="123">
        <v>39830</v>
      </c>
      <c r="B2464" s="123" t="s">
        <v>22146</v>
      </c>
      <c r="C2464" s="123" t="s">
        <v>19529</v>
      </c>
      <c r="D2464" s="126" t="s">
        <v>22147</v>
      </c>
    </row>
    <row r="2465" spans="1:4" x14ac:dyDescent="0.2">
      <c r="A2465" s="123">
        <v>39831</v>
      </c>
      <c r="B2465" s="123" t="s">
        <v>22148</v>
      </c>
      <c r="C2465" s="123" t="s">
        <v>19529</v>
      </c>
      <c r="D2465" s="126" t="s">
        <v>8931</v>
      </c>
    </row>
    <row r="2466" spans="1:4" x14ac:dyDescent="0.2">
      <c r="A2466" s="123">
        <v>36888</v>
      </c>
      <c r="B2466" s="123" t="s">
        <v>22149</v>
      </c>
      <c r="C2466" s="123" t="s">
        <v>18885</v>
      </c>
      <c r="D2466" s="126" t="s">
        <v>8285</v>
      </c>
    </row>
    <row r="2467" spans="1:4" x14ac:dyDescent="0.2">
      <c r="A2467" s="123">
        <v>40527</v>
      </c>
      <c r="B2467" s="123" t="s">
        <v>22150</v>
      </c>
      <c r="C2467" s="123" t="s">
        <v>18851</v>
      </c>
      <c r="D2467" s="126" t="s">
        <v>22151</v>
      </c>
    </row>
    <row r="2468" spans="1:4" x14ac:dyDescent="0.2">
      <c r="A2468" s="123">
        <v>36497</v>
      </c>
      <c r="B2468" s="123" t="s">
        <v>22152</v>
      </c>
      <c r="C2468" s="123" t="s">
        <v>18851</v>
      </c>
      <c r="D2468" s="126" t="s">
        <v>22153</v>
      </c>
    </row>
    <row r="2469" spans="1:4" x14ac:dyDescent="0.2">
      <c r="A2469" s="123">
        <v>36487</v>
      </c>
      <c r="B2469" s="123" t="s">
        <v>22154</v>
      </c>
      <c r="C2469" s="123" t="s">
        <v>18851</v>
      </c>
      <c r="D2469" s="126" t="s">
        <v>22155</v>
      </c>
    </row>
    <row r="2470" spans="1:4" x14ac:dyDescent="0.2">
      <c r="A2470" s="123">
        <v>25952</v>
      </c>
      <c r="B2470" s="123" t="s">
        <v>22156</v>
      </c>
      <c r="C2470" s="123" t="s">
        <v>18851</v>
      </c>
      <c r="D2470" s="126" t="s">
        <v>22157</v>
      </c>
    </row>
    <row r="2471" spans="1:4" x14ac:dyDescent="0.2">
      <c r="A2471" s="123">
        <v>25954</v>
      </c>
      <c r="B2471" s="123" t="s">
        <v>22158</v>
      </c>
      <c r="C2471" s="123" t="s">
        <v>18851</v>
      </c>
      <c r="D2471" s="126" t="s">
        <v>22159</v>
      </c>
    </row>
    <row r="2472" spans="1:4" x14ac:dyDescent="0.2">
      <c r="A2472" s="123">
        <v>25953</v>
      </c>
      <c r="B2472" s="123" t="s">
        <v>22160</v>
      </c>
      <c r="C2472" s="123" t="s">
        <v>18851</v>
      </c>
      <c r="D2472" s="126" t="s">
        <v>22161</v>
      </c>
    </row>
    <row r="2473" spans="1:4" x14ac:dyDescent="0.2">
      <c r="A2473" s="123">
        <v>37776</v>
      </c>
      <c r="B2473" s="123" t="s">
        <v>22162</v>
      </c>
      <c r="C2473" s="123" t="s">
        <v>18851</v>
      </c>
      <c r="D2473" s="126" t="s">
        <v>22163</v>
      </c>
    </row>
    <row r="2474" spans="1:4" x14ac:dyDescent="0.2">
      <c r="A2474" s="123">
        <v>37775</v>
      </c>
      <c r="B2474" s="123" t="s">
        <v>22164</v>
      </c>
      <c r="C2474" s="123" t="s">
        <v>18851</v>
      </c>
      <c r="D2474" s="126" t="s">
        <v>22165</v>
      </c>
    </row>
    <row r="2475" spans="1:4" x14ac:dyDescent="0.2">
      <c r="A2475" s="123">
        <v>36491</v>
      </c>
      <c r="B2475" s="123" t="s">
        <v>22166</v>
      </c>
      <c r="C2475" s="123" t="s">
        <v>18851</v>
      </c>
      <c r="D2475" s="126" t="s">
        <v>22167</v>
      </c>
    </row>
    <row r="2476" spans="1:4" x14ac:dyDescent="0.2">
      <c r="A2476" s="123">
        <v>10712</v>
      </c>
      <c r="B2476" s="123" t="s">
        <v>22168</v>
      </c>
      <c r="C2476" s="123" t="s">
        <v>18851</v>
      </c>
      <c r="D2476" s="126" t="s">
        <v>22169</v>
      </c>
    </row>
    <row r="2477" spans="1:4" x14ac:dyDescent="0.2">
      <c r="A2477" s="123">
        <v>3363</v>
      </c>
      <c r="B2477" s="123" t="s">
        <v>22170</v>
      </c>
      <c r="C2477" s="123" t="s">
        <v>18851</v>
      </c>
      <c r="D2477" s="126" t="s">
        <v>22171</v>
      </c>
    </row>
    <row r="2478" spans="1:4" x14ac:dyDescent="0.2">
      <c r="A2478" s="123">
        <v>3365</v>
      </c>
      <c r="B2478" s="123" t="s">
        <v>22172</v>
      </c>
      <c r="C2478" s="123" t="s">
        <v>18851</v>
      </c>
      <c r="D2478" s="126" t="s">
        <v>22173</v>
      </c>
    </row>
    <row r="2479" spans="1:4" x14ac:dyDescent="0.2">
      <c r="A2479" s="123">
        <v>7569</v>
      </c>
      <c r="B2479" s="123" t="s">
        <v>22174</v>
      </c>
      <c r="C2479" s="123" t="s">
        <v>18851</v>
      </c>
      <c r="D2479" s="126" t="s">
        <v>6013</v>
      </c>
    </row>
    <row r="2480" spans="1:4" x14ac:dyDescent="0.2">
      <c r="A2480" s="123">
        <v>34349</v>
      </c>
      <c r="B2480" s="123" t="s">
        <v>22175</v>
      </c>
      <c r="C2480" s="123" t="s">
        <v>18851</v>
      </c>
      <c r="D2480" s="126" t="s">
        <v>7108</v>
      </c>
    </row>
    <row r="2481" spans="1:4" x14ac:dyDescent="0.2">
      <c r="A2481" s="123">
        <v>11991</v>
      </c>
      <c r="B2481" s="123" t="s">
        <v>22176</v>
      </c>
      <c r="C2481" s="123" t="s">
        <v>18851</v>
      </c>
      <c r="D2481" s="126" t="s">
        <v>6781</v>
      </c>
    </row>
    <row r="2482" spans="1:4" x14ac:dyDescent="0.2">
      <c r="A2482" s="123">
        <v>20062</v>
      </c>
      <c r="B2482" s="123" t="s">
        <v>22177</v>
      </c>
      <c r="C2482" s="123" t="s">
        <v>18851</v>
      </c>
      <c r="D2482" s="126" t="s">
        <v>9005</v>
      </c>
    </row>
    <row r="2483" spans="1:4" x14ac:dyDescent="0.2">
      <c r="A2483" s="123">
        <v>11029</v>
      </c>
      <c r="B2483" s="123" t="s">
        <v>22178</v>
      </c>
      <c r="C2483" s="123" t="s">
        <v>20842</v>
      </c>
      <c r="D2483" s="126" t="s">
        <v>6880</v>
      </c>
    </row>
    <row r="2484" spans="1:4" x14ac:dyDescent="0.2">
      <c r="A2484" s="123">
        <v>4316</v>
      </c>
      <c r="B2484" s="123" t="s">
        <v>22179</v>
      </c>
      <c r="C2484" s="123" t="s">
        <v>18851</v>
      </c>
      <c r="D2484" s="126" t="s">
        <v>721</v>
      </c>
    </row>
    <row r="2485" spans="1:4" x14ac:dyDescent="0.2">
      <c r="A2485" s="123">
        <v>4313</v>
      </c>
      <c r="B2485" s="123" t="s">
        <v>22180</v>
      </c>
      <c r="C2485" s="123" t="s">
        <v>20842</v>
      </c>
      <c r="D2485" s="126" t="s">
        <v>7938</v>
      </c>
    </row>
    <row r="2486" spans="1:4" x14ac:dyDescent="0.2">
      <c r="A2486" s="123">
        <v>4317</v>
      </c>
      <c r="B2486" s="123" t="s">
        <v>22181</v>
      </c>
      <c r="C2486" s="123" t="s">
        <v>18851</v>
      </c>
      <c r="D2486" s="126" t="s">
        <v>6252</v>
      </c>
    </row>
    <row r="2487" spans="1:4" x14ac:dyDescent="0.2">
      <c r="A2487" s="123">
        <v>4314</v>
      </c>
      <c r="B2487" s="123" t="s">
        <v>22182</v>
      </c>
      <c r="C2487" s="123" t="s">
        <v>20842</v>
      </c>
      <c r="D2487" s="126" t="s">
        <v>1369</v>
      </c>
    </row>
    <row r="2488" spans="1:4" x14ac:dyDescent="0.2">
      <c r="A2488" s="123">
        <v>10561</v>
      </c>
      <c r="B2488" s="123" t="s">
        <v>22183</v>
      </c>
      <c r="C2488" s="123" t="s">
        <v>18940</v>
      </c>
      <c r="D2488" s="126" t="s">
        <v>1199</v>
      </c>
    </row>
    <row r="2489" spans="1:4" x14ac:dyDescent="0.2">
      <c r="A2489" s="123">
        <v>10921</v>
      </c>
      <c r="B2489" s="123" t="s">
        <v>22184</v>
      </c>
      <c r="C2489" s="123" t="s">
        <v>18851</v>
      </c>
      <c r="D2489" s="126" t="s">
        <v>22185</v>
      </c>
    </row>
    <row r="2490" spans="1:4" x14ac:dyDescent="0.2">
      <c r="A2490" s="123">
        <v>10922</v>
      </c>
      <c r="B2490" s="123" t="s">
        <v>22186</v>
      </c>
      <c r="C2490" s="123" t="s">
        <v>18851</v>
      </c>
      <c r="D2490" s="126" t="s">
        <v>22187</v>
      </c>
    </row>
    <row r="2491" spans="1:4" x14ac:dyDescent="0.2">
      <c r="A2491" s="123">
        <v>10923</v>
      </c>
      <c r="B2491" s="123" t="s">
        <v>22188</v>
      </c>
      <c r="C2491" s="123" t="s">
        <v>18851</v>
      </c>
      <c r="D2491" s="126" t="s">
        <v>22189</v>
      </c>
    </row>
    <row r="2492" spans="1:4" x14ac:dyDescent="0.2">
      <c r="A2492" s="123">
        <v>10924</v>
      </c>
      <c r="B2492" s="123" t="s">
        <v>22190</v>
      </c>
      <c r="C2492" s="123" t="s">
        <v>18851</v>
      </c>
      <c r="D2492" s="126" t="s">
        <v>22191</v>
      </c>
    </row>
    <row r="2493" spans="1:4" x14ac:dyDescent="0.2">
      <c r="A2493" s="123">
        <v>37772</v>
      </c>
      <c r="B2493" s="123" t="s">
        <v>22192</v>
      </c>
      <c r="C2493" s="123" t="s">
        <v>18851</v>
      </c>
      <c r="D2493" s="126" t="s">
        <v>22193</v>
      </c>
    </row>
    <row r="2494" spans="1:4" x14ac:dyDescent="0.2">
      <c r="A2494" s="123">
        <v>37771</v>
      </c>
      <c r="B2494" s="123" t="s">
        <v>22194</v>
      </c>
      <c r="C2494" s="123" t="s">
        <v>18851</v>
      </c>
      <c r="D2494" s="126" t="s">
        <v>22195</v>
      </c>
    </row>
    <row r="2495" spans="1:4" x14ac:dyDescent="0.2">
      <c r="A2495" s="123">
        <v>12770</v>
      </c>
      <c r="B2495" s="123" t="s">
        <v>22196</v>
      </c>
      <c r="C2495" s="123" t="s">
        <v>18851</v>
      </c>
      <c r="D2495" s="126" t="s">
        <v>22197</v>
      </c>
    </row>
    <row r="2496" spans="1:4" x14ac:dyDescent="0.2">
      <c r="A2496" s="123">
        <v>12772</v>
      </c>
      <c r="B2496" s="123" t="s">
        <v>22198</v>
      </c>
      <c r="C2496" s="123" t="s">
        <v>18851</v>
      </c>
      <c r="D2496" s="126" t="s">
        <v>22199</v>
      </c>
    </row>
    <row r="2497" spans="1:4" x14ac:dyDescent="0.2">
      <c r="A2497" s="123">
        <v>12768</v>
      </c>
      <c r="B2497" s="123" t="s">
        <v>22200</v>
      </c>
      <c r="C2497" s="123" t="s">
        <v>18851</v>
      </c>
      <c r="D2497" s="126" t="s">
        <v>22201</v>
      </c>
    </row>
    <row r="2498" spans="1:4" x14ac:dyDescent="0.2">
      <c r="A2498" s="123">
        <v>12775</v>
      </c>
      <c r="B2498" s="123" t="s">
        <v>22202</v>
      </c>
      <c r="C2498" s="123" t="s">
        <v>18851</v>
      </c>
      <c r="D2498" s="126" t="s">
        <v>22203</v>
      </c>
    </row>
    <row r="2499" spans="1:4" x14ac:dyDescent="0.2">
      <c r="A2499" s="123">
        <v>12769</v>
      </c>
      <c r="B2499" s="123" t="s">
        <v>22204</v>
      </c>
      <c r="C2499" s="123" t="s">
        <v>18851</v>
      </c>
      <c r="D2499" s="126" t="s">
        <v>9117</v>
      </c>
    </row>
    <row r="2500" spans="1:4" x14ac:dyDescent="0.2">
      <c r="A2500" s="123">
        <v>12773</v>
      </c>
      <c r="B2500" s="123" t="s">
        <v>22205</v>
      </c>
      <c r="C2500" s="123" t="s">
        <v>18851</v>
      </c>
      <c r="D2500" s="126" t="s">
        <v>22206</v>
      </c>
    </row>
    <row r="2501" spans="1:4" x14ac:dyDescent="0.2">
      <c r="A2501" s="123">
        <v>12774</v>
      </c>
      <c r="B2501" s="123" t="s">
        <v>22207</v>
      </c>
      <c r="C2501" s="123" t="s">
        <v>18851</v>
      </c>
      <c r="D2501" s="126" t="s">
        <v>22208</v>
      </c>
    </row>
    <row r="2502" spans="1:4" x14ac:dyDescent="0.2">
      <c r="A2502" s="123">
        <v>12776</v>
      </c>
      <c r="B2502" s="123" t="s">
        <v>22209</v>
      </c>
      <c r="C2502" s="123" t="s">
        <v>18851</v>
      </c>
      <c r="D2502" s="126" t="s">
        <v>22210</v>
      </c>
    </row>
    <row r="2503" spans="1:4" x14ac:dyDescent="0.2">
      <c r="A2503" s="123">
        <v>12777</v>
      </c>
      <c r="B2503" s="123" t="s">
        <v>22211</v>
      </c>
      <c r="C2503" s="123" t="s">
        <v>18851</v>
      </c>
      <c r="D2503" s="126" t="s">
        <v>22212</v>
      </c>
    </row>
    <row r="2504" spans="1:4" x14ac:dyDescent="0.2">
      <c r="A2504" s="123">
        <v>3391</v>
      </c>
      <c r="B2504" s="123" t="s">
        <v>22213</v>
      </c>
      <c r="C2504" s="123" t="s">
        <v>18851</v>
      </c>
      <c r="D2504" s="126" t="s">
        <v>18499</v>
      </c>
    </row>
    <row r="2505" spans="1:4" x14ac:dyDescent="0.2">
      <c r="A2505" s="123">
        <v>3389</v>
      </c>
      <c r="B2505" s="123" t="s">
        <v>22214</v>
      </c>
      <c r="C2505" s="123" t="s">
        <v>18851</v>
      </c>
      <c r="D2505" s="126" t="s">
        <v>9050</v>
      </c>
    </row>
    <row r="2506" spans="1:4" x14ac:dyDescent="0.2">
      <c r="A2506" s="123">
        <v>3390</v>
      </c>
      <c r="B2506" s="123" t="s">
        <v>22215</v>
      </c>
      <c r="C2506" s="123" t="s">
        <v>18851</v>
      </c>
      <c r="D2506" s="126" t="s">
        <v>22216</v>
      </c>
    </row>
    <row r="2507" spans="1:4" x14ac:dyDescent="0.2">
      <c r="A2507" s="123">
        <v>12873</v>
      </c>
      <c r="B2507" s="123" t="s">
        <v>22217</v>
      </c>
      <c r="C2507" s="123" t="s">
        <v>18871</v>
      </c>
      <c r="D2507" s="126" t="s">
        <v>4829</v>
      </c>
    </row>
    <row r="2508" spans="1:4" x14ac:dyDescent="0.2">
      <c r="A2508" s="123">
        <v>41076</v>
      </c>
      <c r="B2508" s="123" t="s">
        <v>22218</v>
      </c>
      <c r="C2508" s="123" t="s">
        <v>19101</v>
      </c>
      <c r="D2508" s="126" t="s">
        <v>22219</v>
      </c>
    </row>
    <row r="2509" spans="1:4" x14ac:dyDescent="0.2">
      <c r="A2509" s="123">
        <v>140</v>
      </c>
      <c r="B2509" s="123" t="s">
        <v>22220</v>
      </c>
      <c r="C2509" s="123" t="s">
        <v>18940</v>
      </c>
      <c r="D2509" s="126" t="s">
        <v>3494</v>
      </c>
    </row>
    <row r="2510" spans="1:4" x14ac:dyDescent="0.2">
      <c r="A2510" s="123">
        <v>151</v>
      </c>
      <c r="B2510" s="123" t="s">
        <v>22221</v>
      </c>
      <c r="C2510" s="123" t="s">
        <v>18942</v>
      </c>
      <c r="D2510" s="126" t="s">
        <v>7986</v>
      </c>
    </row>
    <row r="2511" spans="1:4" x14ac:dyDescent="0.2">
      <c r="A2511" s="123">
        <v>7340</v>
      </c>
      <c r="B2511" s="123" t="s">
        <v>22222</v>
      </c>
      <c r="C2511" s="123" t="s">
        <v>18942</v>
      </c>
      <c r="D2511" s="126" t="s">
        <v>9132</v>
      </c>
    </row>
    <row r="2512" spans="1:4" x14ac:dyDescent="0.2">
      <c r="A2512" s="123">
        <v>2701</v>
      </c>
      <c r="B2512" s="123" t="s">
        <v>22223</v>
      </c>
      <c r="C2512" s="123" t="s">
        <v>18871</v>
      </c>
      <c r="D2512" s="126" t="s">
        <v>8512</v>
      </c>
    </row>
    <row r="2513" spans="1:4" x14ac:dyDescent="0.2">
      <c r="A2513" s="123">
        <v>40929</v>
      </c>
      <c r="B2513" s="123" t="s">
        <v>22224</v>
      </c>
      <c r="C2513" s="123" t="s">
        <v>19101</v>
      </c>
      <c r="D2513" s="126" t="s">
        <v>22225</v>
      </c>
    </row>
    <row r="2514" spans="1:4" x14ac:dyDescent="0.2">
      <c r="A2514" s="123">
        <v>38114</v>
      </c>
      <c r="B2514" s="123" t="s">
        <v>22226</v>
      </c>
      <c r="C2514" s="123" t="s">
        <v>18851</v>
      </c>
      <c r="D2514" s="126" t="s">
        <v>4517</v>
      </c>
    </row>
    <row r="2515" spans="1:4" x14ac:dyDescent="0.2">
      <c r="A2515" s="123">
        <v>38064</v>
      </c>
      <c r="B2515" s="123" t="s">
        <v>22227</v>
      </c>
      <c r="C2515" s="123" t="s">
        <v>18851</v>
      </c>
      <c r="D2515" s="126" t="s">
        <v>20758</v>
      </c>
    </row>
    <row r="2516" spans="1:4" x14ac:dyDescent="0.2">
      <c r="A2516" s="123">
        <v>38115</v>
      </c>
      <c r="B2516" s="123" t="s">
        <v>22228</v>
      </c>
      <c r="C2516" s="123" t="s">
        <v>18851</v>
      </c>
      <c r="D2516" s="126" t="s">
        <v>7062</v>
      </c>
    </row>
    <row r="2517" spans="1:4" x14ac:dyDescent="0.2">
      <c r="A2517" s="123">
        <v>38065</v>
      </c>
      <c r="B2517" s="123" t="s">
        <v>22229</v>
      </c>
      <c r="C2517" s="123" t="s">
        <v>18851</v>
      </c>
      <c r="D2517" s="126" t="s">
        <v>9218</v>
      </c>
    </row>
    <row r="2518" spans="1:4" x14ac:dyDescent="0.2">
      <c r="A2518" s="123">
        <v>38078</v>
      </c>
      <c r="B2518" s="123" t="s">
        <v>22230</v>
      </c>
      <c r="C2518" s="123" t="s">
        <v>18851</v>
      </c>
      <c r="D2518" s="126" t="s">
        <v>8853</v>
      </c>
    </row>
    <row r="2519" spans="1:4" x14ac:dyDescent="0.2">
      <c r="A2519" s="123">
        <v>38113</v>
      </c>
      <c r="B2519" s="123" t="s">
        <v>22231</v>
      </c>
      <c r="C2519" s="123" t="s">
        <v>18851</v>
      </c>
      <c r="D2519" s="126" t="s">
        <v>8285</v>
      </c>
    </row>
    <row r="2520" spans="1:4" x14ac:dyDescent="0.2">
      <c r="A2520" s="123">
        <v>38063</v>
      </c>
      <c r="B2520" s="123" t="s">
        <v>22232</v>
      </c>
      <c r="C2520" s="123" t="s">
        <v>18851</v>
      </c>
      <c r="D2520" s="126" t="s">
        <v>2977</v>
      </c>
    </row>
    <row r="2521" spans="1:4" x14ac:dyDescent="0.2">
      <c r="A2521" s="123">
        <v>38080</v>
      </c>
      <c r="B2521" s="123" t="s">
        <v>22233</v>
      </c>
      <c r="C2521" s="123" t="s">
        <v>18851</v>
      </c>
      <c r="D2521" s="126" t="s">
        <v>9200</v>
      </c>
    </row>
    <row r="2522" spans="1:4" x14ac:dyDescent="0.2">
      <c r="A2522" s="123">
        <v>38069</v>
      </c>
      <c r="B2522" s="123" t="s">
        <v>22234</v>
      </c>
      <c r="C2522" s="123" t="s">
        <v>18851</v>
      </c>
      <c r="D2522" s="126" t="s">
        <v>20567</v>
      </c>
    </row>
    <row r="2523" spans="1:4" x14ac:dyDescent="0.2">
      <c r="A2523" s="123">
        <v>38077</v>
      </c>
      <c r="B2523" s="123" t="s">
        <v>22235</v>
      </c>
      <c r="C2523" s="123" t="s">
        <v>18851</v>
      </c>
      <c r="D2523" s="126" t="s">
        <v>6235</v>
      </c>
    </row>
    <row r="2524" spans="1:4" x14ac:dyDescent="0.2">
      <c r="A2524" s="123">
        <v>38073</v>
      </c>
      <c r="B2524" s="123" t="s">
        <v>22236</v>
      </c>
      <c r="C2524" s="123" t="s">
        <v>18851</v>
      </c>
      <c r="D2524" s="126" t="s">
        <v>22237</v>
      </c>
    </row>
    <row r="2525" spans="1:4" x14ac:dyDescent="0.2">
      <c r="A2525" s="123">
        <v>38112</v>
      </c>
      <c r="B2525" s="123" t="s">
        <v>22238</v>
      </c>
      <c r="C2525" s="123" t="s">
        <v>18851</v>
      </c>
      <c r="D2525" s="126" t="s">
        <v>16642</v>
      </c>
    </row>
    <row r="2526" spans="1:4" x14ac:dyDescent="0.2">
      <c r="A2526" s="123">
        <v>38062</v>
      </c>
      <c r="B2526" s="123" t="s">
        <v>22239</v>
      </c>
      <c r="C2526" s="123" t="s">
        <v>18851</v>
      </c>
      <c r="D2526" s="126" t="s">
        <v>3001</v>
      </c>
    </row>
    <row r="2527" spans="1:4" x14ac:dyDescent="0.2">
      <c r="A2527" s="123">
        <v>12128</v>
      </c>
      <c r="B2527" s="123" t="s">
        <v>22240</v>
      </c>
      <c r="C2527" s="123" t="s">
        <v>18851</v>
      </c>
      <c r="D2527" s="126" t="s">
        <v>3142</v>
      </c>
    </row>
    <row r="2528" spans="1:4" x14ac:dyDescent="0.2">
      <c r="A2528" s="123">
        <v>12129</v>
      </c>
      <c r="B2528" s="123" t="s">
        <v>22241</v>
      </c>
      <c r="C2528" s="123" t="s">
        <v>18851</v>
      </c>
      <c r="D2528" s="126" t="s">
        <v>9142</v>
      </c>
    </row>
    <row r="2529" spans="1:4" x14ac:dyDescent="0.2">
      <c r="A2529" s="123">
        <v>38081</v>
      </c>
      <c r="B2529" s="123" t="s">
        <v>22242</v>
      </c>
      <c r="C2529" s="123" t="s">
        <v>18851</v>
      </c>
      <c r="D2529" s="126" t="s">
        <v>5377</v>
      </c>
    </row>
    <row r="2530" spans="1:4" x14ac:dyDescent="0.2">
      <c r="A2530" s="123">
        <v>38070</v>
      </c>
      <c r="B2530" s="123" t="s">
        <v>22243</v>
      </c>
      <c r="C2530" s="123" t="s">
        <v>18851</v>
      </c>
      <c r="D2530" s="126" t="s">
        <v>5384</v>
      </c>
    </row>
    <row r="2531" spans="1:4" x14ac:dyDescent="0.2">
      <c r="A2531" s="123">
        <v>38074</v>
      </c>
      <c r="B2531" s="123" t="s">
        <v>22244</v>
      </c>
      <c r="C2531" s="123" t="s">
        <v>18851</v>
      </c>
      <c r="D2531" s="126" t="s">
        <v>22245</v>
      </c>
    </row>
    <row r="2532" spans="1:4" x14ac:dyDescent="0.2">
      <c r="A2532" s="123">
        <v>38079</v>
      </c>
      <c r="B2532" s="123" t="s">
        <v>22246</v>
      </c>
      <c r="C2532" s="123" t="s">
        <v>18851</v>
      </c>
      <c r="D2532" s="126" t="s">
        <v>22247</v>
      </c>
    </row>
    <row r="2533" spans="1:4" x14ac:dyDescent="0.2">
      <c r="A2533" s="123">
        <v>38072</v>
      </c>
      <c r="B2533" s="123" t="s">
        <v>22248</v>
      </c>
      <c r="C2533" s="123" t="s">
        <v>18851</v>
      </c>
      <c r="D2533" s="126" t="s">
        <v>8040</v>
      </c>
    </row>
    <row r="2534" spans="1:4" x14ac:dyDescent="0.2">
      <c r="A2534" s="123">
        <v>38068</v>
      </c>
      <c r="B2534" s="123" t="s">
        <v>22249</v>
      </c>
      <c r="C2534" s="123" t="s">
        <v>18851</v>
      </c>
      <c r="D2534" s="126" t="s">
        <v>12688</v>
      </c>
    </row>
    <row r="2535" spans="1:4" x14ac:dyDescent="0.2">
      <c r="A2535" s="123">
        <v>38071</v>
      </c>
      <c r="B2535" s="123" t="s">
        <v>22250</v>
      </c>
      <c r="C2535" s="123" t="s">
        <v>18851</v>
      </c>
      <c r="D2535" s="126" t="s">
        <v>12988</v>
      </c>
    </row>
    <row r="2536" spans="1:4" x14ac:dyDescent="0.2">
      <c r="A2536" s="123">
        <v>38412</v>
      </c>
      <c r="B2536" s="123" t="s">
        <v>22251</v>
      </c>
      <c r="C2536" s="123" t="s">
        <v>18851</v>
      </c>
      <c r="D2536" s="126" t="s">
        <v>22252</v>
      </c>
    </row>
    <row r="2537" spans="1:4" x14ac:dyDescent="0.2">
      <c r="A2537" s="123">
        <v>3405</v>
      </c>
      <c r="B2537" s="123" t="s">
        <v>22253</v>
      </c>
      <c r="C2537" s="123" t="s">
        <v>18851</v>
      </c>
      <c r="D2537" s="126" t="s">
        <v>22254</v>
      </c>
    </row>
    <row r="2538" spans="1:4" x14ac:dyDescent="0.2">
      <c r="A2538" s="123">
        <v>3394</v>
      </c>
      <c r="B2538" s="123" t="s">
        <v>22255</v>
      </c>
      <c r="C2538" s="123" t="s">
        <v>18851</v>
      </c>
      <c r="D2538" s="126" t="s">
        <v>22256</v>
      </c>
    </row>
    <row r="2539" spans="1:4" x14ac:dyDescent="0.2">
      <c r="A2539" s="123">
        <v>3393</v>
      </c>
      <c r="B2539" s="123" t="s">
        <v>22257</v>
      </c>
      <c r="C2539" s="123" t="s">
        <v>18851</v>
      </c>
      <c r="D2539" s="126" t="s">
        <v>8780</v>
      </c>
    </row>
    <row r="2540" spans="1:4" x14ac:dyDescent="0.2">
      <c r="A2540" s="123">
        <v>3406</v>
      </c>
      <c r="B2540" s="123" t="s">
        <v>22258</v>
      </c>
      <c r="C2540" s="123" t="s">
        <v>18851</v>
      </c>
      <c r="D2540" s="126" t="s">
        <v>4705</v>
      </c>
    </row>
    <row r="2541" spans="1:4" x14ac:dyDescent="0.2">
      <c r="A2541" s="123">
        <v>3395</v>
      </c>
      <c r="B2541" s="123" t="s">
        <v>22259</v>
      </c>
      <c r="C2541" s="123" t="s">
        <v>18851</v>
      </c>
      <c r="D2541" s="126" t="s">
        <v>22260</v>
      </c>
    </row>
    <row r="2542" spans="1:4" x14ac:dyDescent="0.2">
      <c r="A2542" s="123">
        <v>3398</v>
      </c>
      <c r="B2542" s="123" t="s">
        <v>22261</v>
      </c>
      <c r="C2542" s="123" t="s">
        <v>18851</v>
      </c>
      <c r="D2542" s="126" t="s">
        <v>3936</v>
      </c>
    </row>
    <row r="2543" spans="1:4" x14ac:dyDescent="0.2">
      <c r="A2543" s="123">
        <v>34379</v>
      </c>
      <c r="B2543" s="123" t="s">
        <v>22262</v>
      </c>
      <c r="C2543" s="123" t="s">
        <v>18851</v>
      </c>
      <c r="D2543" s="126" t="s">
        <v>22263</v>
      </c>
    </row>
    <row r="2544" spans="1:4" x14ac:dyDescent="0.2">
      <c r="A2544" s="123">
        <v>34378</v>
      </c>
      <c r="B2544" s="123" t="s">
        <v>22264</v>
      </c>
      <c r="C2544" s="123" t="s">
        <v>18851</v>
      </c>
      <c r="D2544" s="126" t="s">
        <v>22265</v>
      </c>
    </row>
    <row r="2545" spans="1:4" x14ac:dyDescent="0.2">
      <c r="A2545" s="123">
        <v>34377</v>
      </c>
      <c r="B2545" s="123" t="s">
        <v>22266</v>
      </c>
      <c r="C2545" s="123" t="s">
        <v>18851</v>
      </c>
      <c r="D2545" s="126" t="s">
        <v>22267</v>
      </c>
    </row>
    <row r="2546" spans="1:4" x14ac:dyDescent="0.2">
      <c r="A2546" s="123">
        <v>581</v>
      </c>
      <c r="B2546" s="123" t="s">
        <v>22268</v>
      </c>
      <c r="C2546" s="123" t="s">
        <v>18868</v>
      </c>
      <c r="D2546" s="126" t="s">
        <v>22269</v>
      </c>
    </row>
    <row r="2547" spans="1:4" x14ac:dyDescent="0.2">
      <c r="A2547" s="123">
        <v>40662</v>
      </c>
      <c r="B2547" s="123" t="s">
        <v>22270</v>
      </c>
      <c r="C2547" s="123" t="s">
        <v>18851</v>
      </c>
      <c r="D2547" s="126" t="s">
        <v>22271</v>
      </c>
    </row>
    <row r="2548" spans="1:4" x14ac:dyDescent="0.2">
      <c r="A2548" s="123">
        <v>3437</v>
      </c>
      <c r="B2548" s="123" t="s">
        <v>22272</v>
      </c>
      <c r="C2548" s="123" t="s">
        <v>18868</v>
      </c>
      <c r="D2548" s="126" t="s">
        <v>22273</v>
      </c>
    </row>
    <row r="2549" spans="1:4" x14ac:dyDescent="0.2">
      <c r="A2549" s="123">
        <v>11183</v>
      </c>
      <c r="B2549" s="123" t="s">
        <v>22274</v>
      </c>
      <c r="C2549" s="123" t="s">
        <v>18851</v>
      </c>
      <c r="D2549" s="126" t="s">
        <v>22275</v>
      </c>
    </row>
    <row r="2550" spans="1:4" x14ac:dyDescent="0.2">
      <c r="A2550" s="123">
        <v>11190</v>
      </c>
      <c r="B2550" s="123" t="s">
        <v>22276</v>
      </c>
      <c r="C2550" s="123" t="s">
        <v>18851</v>
      </c>
      <c r="D2550" s="126" t="s">
        <v>22277</v>
      </c>
    </row>
    <row r="2551" spans="1:4" x14ac:dyDescent="0.2">
      <c r="A2551" s="123">
        <v>616</v>
      </c>
      <c r="B2551" s="123" t="s">
        <v>22278</v>
      </c>
      <c r="C2551" s="123" t="s">
        <v>18851</v>
      </c>
      <c r="D2551" s="126" t="s">
        <v>22279</v>
      </c>
    </row>
    <row r="2552" spans="1:4" x14ac:dyDescent="0.2">
      <c r="A2552" s="123">
        <v>615</v>
      </c>
      <c r="B2552" s="123" t="s">
        <v>22278</v>
      </c>
      <c r="C2552" s="123" t="s">
        <v>18868</v>
      </c>
      <c r="D2552" s="126" t="s">
        <v>22280</v>
      </c>
    </row>
    <row r="2553" spans="1:4" x14ac:dyDescent="0.2">
      <c r="A2553" s="123">
        <v>11192</v>
      </c>
      <c r="B2553" s="123" t="s">
        <v>22281</v>
      </c>
      <c r="C2553" s="123" t="s">
        <v>18851</v>
      </c>
      <c r="D2553" s="126" t="s">
        <v>22282</v>
      </c>
    </row>
    <row r="2554" spans="1:4" x14ac:dyDescent="0.2">
      <c r="A2554" s="123">
        <v>11231</v>
      </c>
      <c r="B2554" s="123" t="s">
        <v>22281</v>
      </c>
      <c r="C2554" s="123" t="s">
        <v>18868</v>
      </c>
      <c r="D2554" s="126" t="s">
        <v>22283</v>
      </c>
    </row>
    <row r="2555" spans="1:4" x14ac:dyDescent="0.2">
      <c r="A2555" s="123">
        <v>3428</v>
      </c>
      <c r="B2555" s="123" t="s">
        <v>22284</v>
      </c>
      <c r="C2555" s="123" t="s">
        <v>18868</v>
      </c>
      <c r="D2555" s="126" t="s">
        <v>22285</v>
      </c>
    </row>
    <row r="2556" spans="1:4" x14ac:dyDescent="0.2">
      <c r="A2556" s="123">
        <v>3429</v>
      </c>
      <c r="B2556" s="123" t="s">
        <v>22286</v>
      </c>
      <c r="C2556" s="123" t="s">
        <v>18868</v>
      </c>
      <c r="D2556" s="126" t="s">
        <v>22287</v>
      </c>
    </row>
    <row r="2557" spans="1:4" x14ac:dyDescent="0.2">
      <c r="A2557" s="123">
        <v>34371</v>
      </c>
      <c r="B2557" s="123" t="s">
        <v>22288</v>
      </c>
      <c r="C2557" s="123" t="s">
        <v>18851</v>
      </c>
      <c r="D2557" s="126" t="s">
        <v>22289</v>
      </c>
    </row>
    <row r="2558" spans="1:4" x14ac:dyDescent="0.2">
      <c r="A2558" s="123">
        <v>34370</v>
      </c>
      <c r="B2558" s="123" t="s">
        <v>22290</v>
      </c>
      <c r="C2558" s="123" t="s">
        <v>18851</v>
      </c>
      <c r="D2558" s="126" t="s">
        <v>22291</v>
      </c>
    </row>
    <row r="2559" spans="1:4" x14ac:dyDescent="0.2">
      <c r="A2559" s="123">
        <v>34372</v>
      </c>
      <c r="B2559" s="123" t="s">
        <v>22292</v>
      </c>
      <c r="C2559" s="123" t="s">
        <v>18851</v>
      </c>
      <c r="D2559" s="126" t="s">
        <v>22293</v>
      </c>
    </row>
    <row r="2560" spans="1:4" x14ac:dyDescent="0.2">
      <c r="A2560" s="123">
        <v>34373</v>
      </c>
      <c r="B2560" s="123" t="s">
        <v>22294</v>
      </c>
      <c r="C2560" s="123" t="s">
        <v>18851</v>
      </c>
      <c r="D2560" s="126" t="s">
        <v>22295</v>
      </c>
    </row>
    <row r="2561" spans="1:4" x14ac:dyDescent="0.2">
      <c r="A2561" s="123">
        <v>36896</v>
      </c>
      <c r="B2561" s="123" t="s">
        <v>22296</v>
      </c>
      <c r="C2561" s="123" t="s">
        <v>18851</v>
      </c>
      <c r="D2561" s="126" t="s">
        <v>22297</v>
      </c>
    </row>
    <row r="2562" spans="1:4" x14ac:dyDescent="0.2">
      <c r="A2562" s="123">
        <v>34367</v>
      </c>
      <c r="B2562" s="123" t="s">
        <v>22298</v>
      </c>
      <c r="C2562" s="123" t="s">
        <v>18851</v>
      </c>
      <c r="D2562" s="126" t="s">
        <v>22299</v>
      </c>
    </row>
    <row r="2563" spans="1:4" x14ac:dyDescent="0.2">
      <c r="A2563" s="123">
        <v>36897</v>
      </c>
      <c r="B2563" s="123" t="s">
        <v>22300</v>
      </c>
      <c r="C2563" s="123" t="s">
        <v>18851</v>
      </c>
      <c r="D2563" s="126" t="s">
        <v>22301</v>
      </c>
    </row>
    <row r="2564" spans="1:4" x14ac:dyDescent="0.2">
      <c r="A2564" s="123">
        <v>36884</v>
      </c>
      <c r="B2564" s="123" t="s">
        <v>22300</v>
      </c>
      <c r="C2564" s="123" t="s">
        <v>18868</v>
      </c>
      <c r="D2564" s="126" t="s">
        <v>22302</v>
      </c>
    </row>
    <row r="2565" spans="1:4" x14ac:dyDescent="0.2">
      <c r="A2565" s="123">
        <v>597</v>
      </c>
      <c r="B2565" s="123" t="s">
        <v>22303</v>
      </c>
      <c r="C2565" s="123" t="s">
        <v>18868</v>
      </c>
      <c r="D2565" s="126" t="s">
        <v>22304</v>
      </c>
    </row>
    <row r="2566" spans="1:4" x14ac:dyDescent="0.2">
      <c r="A2566" s="123">
        <v>34369</v>
      </c>
      <c r="B2566" s="123" t="s">
        <v>22305</v>
      </c>
      <c r="C2566" s="123" t="s">
        <v>18851</v>
      </c>
      <c r="D2566" s="126" t="s">
        <v>22306</v>
      </c>
    </row>
    <row r="2567" spans="1:4" x14ac:dyDescent="0.2">
      <c r="A2567" s="123">
        <v>34362</v>
      </c>
      <c r="B2567" s="123" t="s">
        <v>22307</v>
      </c>
      <c r="C2567" s="123" t="s">
        <v>18851</v>
      </c>
      <c r="D2567" s="126" t="s">
        <v>22308</v>
      </c>
    </row>
    <row r="2568" spans="1:4" x14ac:dyDescent="0.2">
      <c r="A2568" s="123">
        <v>34363</v>
      </c>
      <c r="B2568" s="123" t="s">
        <v>22309</v>
      </c>
      <c r="C2568" s="123" t="s">
        <v>18851</v>
      </c>
      <c r="D2568" s="126" t="s">
        <v>22310</v>
      </c>
    </row>
    <row r="2569" spans="1:4" x14ac:dyDescent="0.2">
      <c r="A2569" s="123">
        <v>34364</v>
      </c>
      <c r="B2569" s="123" t="s">
        <v>22311</v>
      </c>
      <c r="C2569" s="123" t="s">
        <v>18851</v>
      </c>
      <c r="D2569" s="126" t="s">
        <v>22312</v>
      </c>
    </row>
    <row r="2570" spans="1:4" x14ac:dyDescent="0.2">
      <c r="A2570" s="123">
        <v>34365</v>
      </c>
      <c r="B2570" s="123" t="s">
        <v>22313</v>
      </c>
      <c r="C2570" s="123" t="s">
        <v>18851</v>
      </c>
      <c r="D2570" s="126" t="s">
        <v>22314</v>
      </c>
    </row>
    <row r="2571" spans="1:4" x14ac:dyDescent="0.2">
      <c r="A2571" s="123">
        <v>11199</v>
      </c>
      <c r="B2571" s="123" t="s">
        <v>22315</v>
      </c>
      <c r="C2571" s="123" t="s">
        <v>18851</v>
      </c>
      <c r="D2571" s="126" t="s">
        <v>22316</v>
      </c>
    </row>
    <row r="2572" spans="1:4" x14ac:dyDescent="0.2">
      <c r="A2572" s="123">
        <v>34801</v>
      </c>
      <c r="B2572" s="123" t="s">
        <v>22317</v>
      </c>
      <c r="C2572" s="123" t="s">
        <v>18851</v>
      </c>
      <c r="D2572" s="126" t="s">
        <v>22318</v>
      </c>
    </row>
    <row r="2573" spans="1:4" x14ac:dyDescent="0.2">
      <c r="A2573" s="123">
        <v>34799</v>
      </c>
      <c r="B2573" s="123" t="s">
        <v>22319</v>
      </c>
      <c r="C2573" s="123" t="s">
        <v>18851</v>
      </c>
      <c r="D2573" s="126" t="s">
        <v>22320</v>
      </c>
    </row>
    <row r="2574" spans="1:4" x14ac:dyDescent="0.2">
      <c r="A2574" s="123">
        <v>622</v>
      </c>
      <c r="B2574" s="123" t="s">
        <v>22321</v>
      </c>
      <c r="C2574" s="123" t="s">
        <v>18851</v>
      </c>
      <c r="D2574" s="126" t="s">
        <v>22322</v>
      </c>
    </row>
    <row r="2575" spans="1:4" x14ac:dyDescent="0.2">
      <c r="A2575" s="123">
        <v>34805</v>
      </c>
      <c r="B2575" s="123" t="s">
        <v>22323</v>
      </c>
      <c r="C2575" s="123" t="s">
        <v>18868</v>
      </c>
      <c r="D2575" s="126" t="s">
        <v>22324</v>
      </c>
    </row>
    <row r="2576" spans="1:4" x14ac:dyDescent="0.2">
      <c r="A2576" s="123">
        <v>34803</v>
      </c>
      <c r="B2576" s="123" t="s">
        <v>22325</v>
      </c>
      <c r="C2576" s="123" t="s">
        <v>18851</v>
      </c>
      <c r="D2576" s="126" t="s">
        <v>22326</v>
      </c>
    </row>
    <row r="2577" spans="1:4" x14ac:dyDescent="0.2">
      <c r="A2577" s="123">
        <v>606</v>
      </c>
      <c r="B2577" s="123" t="s">
        <v>22327</v>
      </c>
      <c r="C2577" s="123" t="s">
        <v>18868</v>
      </c>
      <c r="D2577" s="126" t="s">
        <v>22328</v>
      </c>
    </row>
    <row r="2578" spans="1:4" x14ac:dyDescent="0.2">
      <c r="A2578" s="123">
        <v>11227</v>
      </c>
      <c r="B2578" s="123" t="s">
        <v>22329</v>
      </c>
      <c r="C2578" s="123" t="s">
        <v>18851</v>
      </c>
      <c r="D2578" s="126" t="s">
        <v>22330</v>
      </c>
    </row>
    <row r="2579" spans="1:4" x14ac:dyDescent="0.2">
      <c r="A2579" s="123">
        <v>11193</v>
      </c>
      <c r="B2579" s="123" t="s">
        <v>22331</v>
      </c>
      <c r="C2579" s="123" t="s">
        <v>18868</v>
      </c>
      <c r="D2579" s="126" t="s">
        <v>22332</v>
      </c>
    </row>
    <row r="2580" spans="1:4" x14ac:dyDescent="0.2">
      <c r="A2580" s="123">
        <v>11194</v>
      </c>
      <c r="B2580" s="123" t="s">
        <v>22333</v>
      </c>
      <c r="C2580" s="123" t="s">
        <v>18868</v>
      </c>
      <c r="D2580" s="126" t="s">
        <v>22334</v>
      </c>
    </row>
    <row r="2581" spans="1:4" x14ac:dyDescent="0.2">
      <c r="A2581" s="123">
        <v>605</v>
      </c>
      <c r="B2581" s="123" t="s">
        <v>22335</v>
      </c>
      <c r="C2581" s="123" t="s">
        <v>18868</v>
      </c>
      <c r="D2581" s="126" t="s">
        <v>22336</v>
      </c>
    </row>
    <row r="2582" spans="1:4" x14ac:dyDescent="0.2">
      <c r="A2582" s="123">
        <v>11197</v>
      </c>
      <c r="B2582" s="123" t="s">
        <v>22337</v>
      </c>
      <c r="C2582" s="123" t="s">
        <v>18851</v>
      </c>
      <c r="D2582" s="126" t="s">
        <v>22338</v>
      </c>
    </row>
    <row r="2583" spans="1:4" x14ac:dyDescent="0.2">
      <c r="A2583" s="123">
        <v>40659</v>
      </c>
      <c r="B2583" s="123" t="s">
        <v>22339</v>
      </c>
      <c r="C2583" s="123" t="s">
        <v>18868</v>
      </c>
      <c r="D2583" s="126" t="s">
        <v>22340</v>
      </c>
    </row>
    <row r="2584" spans="1:4" x14ac:dyDescent="0.2">
      <c r="A2584" s="123">
        <v>40660</v>
      </c>
      <c r="B2584" s="123" t="s">
        <v>22341</v>
      </c>
      <c r="C2584" s="123" t="s">
        <v>18868</v>
      </c>
      <c r="D2584" s="126" t="s">
        <v>22342</v>
      </c>
    </row>
    <row r="2585" spans="1:4" x14ac:dyDescent="0.2">
      <c r="A2585" s="123">
        <v>40661</v>
      </c>
      <c r="B2585" s="123" t="s">
        <v>22343</v>
      </c>
      <c r="C2585" s="123" t="s">
        <v>18868</v>
      </c>
      <c r="D2585" s="126" t="s">
        <v>22344</v>
      </c>
    </row>
    <row r="2586" spans="1:4" x14ac:dyDescent="0.2">
      <c r="A2586" s="123">
        <v>3421</v>
      </c>
      <c r="B2586" s="123" t="s">
        <v>22345</v>
      </c>
      <c r="C2586" s="123" t="s">
        <v>18868</v>
      </c>
      <c r="D2586" s="126" t="s">
        <v>22346</v>
      </c>
    </row>
    <row r="2587" spans="1:4" x14ac:dyDescent="0.2">
      <c r="A2587" s="123">
        <v>599</v>
      </c>
      <c r="B2587" s="123" t="s">
        <v>22347</v>
      </c>
      <c r="C2587" s="123" t="s">
        <v>18868</v>
      </c>
      <c r="D2587" s="126" t="s">
        <v>22348</v>
      </c>
    </row>
    <row r="2588" spans="1:4" x14ac:dyDescent="0.2">
      <c r="A2588" s="123">
        <v>34380</v>
      </c>
      <c r="B2588" s="123" t="s">
        <v>22349</v>
      </c>
      <c r="C2588" s="123" t="s">
        <v>18851</v>
      </c>
      <c r="D2588" s="126" t="s">
        <v>22350</v>
      </c>
    </row>
    <row r="2589" spans="1:4" x14ac:dyDescent="0.2">
      <c r="A2589" s="123">
        <v>34381</v>
      </c>
      <c r="B2589" s="123" t="s">
        <v>22351</v>
      </c>
      <c r="C2589" s="123" t="s">
        <v>18851</v>
      </c>
      <c r="D2589" s="126" t="s">
        <v>22352</v>
      </c>
    </row>
    <row r="2590" spans="1:4" x14ac:dyDescent="0.2">
      <c r="A2590" s="123">
        <v>601</v>
      </c>
      <c r="B2590" s="123" t="s">
        <v>22351</v>
      </c>
      <c r="C2590" s="123" t="s">
        <v>18868</v>
      </c>
      <c r="D2590" s="126" t="s">
        <v>22353</v>
      </c>
    </row>
    <row r="2591" spans="1:4" x14ac:dyDescent="0.2">
      <c r="A2591" s="123">
        <v>3423</v>
      </c>
      <c r="B2591" s="123" t="s">
        <v>22354</v>
      </c>
      <c r="C2591" s="123" t="s">
        <v>18868</v>
      </c>
      <c r="D2591" s="126" t="s">
        <v>22355</v>
      </c>
    </row>
    <row r="2592" spans="1:4" x14ac:dyDescent="0.2">
      <c r="A2592" s="123">
        <v>34797</v>
      </c>
      <c r="B2592" s="123" t="s">
        <v>22356</v>
      </c>
      <c r="C2592" s="123" t="s">
        <v>18851</v>
      </c>
      <c r="D2592" s="126" t="s">
        <v>22357</v>
      </c>
    </row>
    <row r="2593" spans="1:4" x14ac:dyDescent="0.2">
      <c r="A2593" s="123">
        <v>624</v>
      </c>
      <c r="B2593" s="123" t="s">
        <v>22358</v>
      </c>
      <c r="C2593" s="123" t="s">
        <v>18868</v>
      </c>
      <c r="D2593" s="126" t="s">
        <v>22359</v>
      </c>
    </row>
    <row r="2594" spans="1:4" x14ac:dyDescent="0.2">
      <c r="A2594" s="123">
        <v>623</v>
      </c>
      <c r="B2594" s="123" t="s">
        <v>22360</v>
      </c>
      <c r="C2594" s="123" t="s">
        <v>18868</v>
      </c>
      <c r="D2594" s="126" t="s">
        <v>22361</v>
      </c>
    </row>
    <row r="2595" spans="1:4" x14ac:dyDescent="0.2">
      <c r="A2595" s="123">
        <v>25964</v>
      </c>
      <c r="B2595" s="123" t="s">
        <v>22362</v>
      </c>
      <c r="C2595" s="123" t="s">
        <v>18871</v>
      </c>
      <c r="D2595" s="126" t="s">
        <v>12629</v>
      </c>
    </row>
    <row r="2596" spans="1:4" x14ac:dyDescent="0.2">
      <c r="A2596" s="123">
        <v>41077</v>
      </c>
      <c r="B2596" s="123" t="s">
        <v>22363</v>
      </c>
      <c r="C2596" s="123" t="s">
        <v>19101</v>
      </c>
      <c r="D2596" s="126" t="s">
        <v>22364</v>
      </c>
    </row>
    <row r="2597" spans="1:4" x14ac:dyDescent="0.2">
      <c r="A2597" s="123">
        <v>20159</v>
      </c>
      <c r="B2597" s="123" t="s">
        <v>22365</v>
      </c>
      <c r="C2597" s="123" t="s">
        <v>18851</v>
      </c>
      <c r="D2597" s="126" t="s">
        <v>22366</v>
      </c>
    </row>
    <row r="2598" spans="1:4" x14ac:dyDescent="0.2">
      <c r="A2598" s="123">
        <v>37963</v>
      </c>
      <c r="B2598" s="123" t="s">
        <v>22367</v>
      </c>
      <c r="C2598" s="123" t="s">
        <v>18851</v>
      </c>
      <c r="D2598" s="126" t="s">
        <v>4072</v>
      </c>
    </row>
    <row r="2599" spans="1:4" x14ac:dyDescent="0.2">
      <c r="A2599" s="123">
        <v>37964</v>
      </c>
      <c r="B2599" s="123" t="s">
        <v>22368</v>
      </c>
      <c r="C2599" s="123" t="s">
        <v>18851</v>
      </c>
      <c r="D2599" s="126" t="s">
        <v>8464</v>
      </c>
    </row>
    <row r="2600" spans="1:4" x14ac:dyDescent="0.2">
      <c r="A2600" s="123">
        <v>37965</v>
      </c>
      <c r="B2600" s="123" t="s">
        <v>22369</v>
      </c>
      <c r="C2600" s="123" t="s">
        <v>18851</v>
      </c>
      <c r="D2600" s="126" t="s">
        <v>4657</v>
      </c>
    </row>
    <row r="2601" spans="1:4" x14ac:dyDescent="0.2">
      <c r="A2601" s="123">
        <v>37966</v>
      </c>
      <c r="B2601" s="123" t="s">
        <v>22370</v>
      </c>
      <c r="C2601" s="123" t="s">
        <v>18851</v>
      </c>
      <c r="D2601" s="126" t="s">
        <v>1630</v>
      </c>
    </row>
    <row r="2602" spans="1:4" x14ac:dyDescent="0.2">
      <c r="A2602" s="123">
        <v>37967</v>
      </c>
      <c r="B2602" s="123" t="s">
        <v>22371</v>
      </c>
      <c r="C2602" s="123" t="s">
        <v>18851</v>
      </c>
      <c r="D2602" s="126" t="s">
        <v>3492</v>
      </c>
    </row>
    <row r="2603" spans="1:4" x14ac:dyDescent="0.2">
      <c r="A2603" s="123">
        <v>37968</v>
      </c>
      <c r="B2603" s="123" t="s">
        <v>22372</v>
      </c>
      <c r="C2603" s="123" t="s">
        <v>18851</v>
      </c>
      <c r="D2603" s="126" t="s">
        <v>22373</v>
      </c>
    </row>
    <row r="2604" spans="1:4" x14ac:dyDescent="0.2">
      <c r="A2604" s="123">
        <v>37969</v>
      </c>
      <c r="B2604" s="123" t="s">
        <v>22374</v>
      </c>
      <c r="C2604" s="123" t="s">
        <v>18851</v>
      </c>
      <c r="D2604" s="126" t="s">
        <v>22375</v>
      </c>
    </row>
    <row r="2605" spans="1:4" x14ac:dyDescent="0.2">
      <c r="A2605" s="123">
        <v>37970</v>
      </c>
      <c r="B2605" s="123" t="s">
        <v>22376</v>
      </c>
      <c r="C2605" s="123" t="s">
        <v>18851</v>
      </c>
      <c r="D2605" s="126" t="s">
        <v>22377</v>
      </c>
    </row>
    <row r="2606" spans="1:4" x14ac:dyDescent="0.2">
      <c r="A2606" s="123">
        <v>21118</v>
      </c>
      <c r="B2606" s="123" t="s">
        <v>22378</v>
      </c>
      <c r="C2606" s="123" t="s">
        <v>18851</v>
      </c>
      <c r="D2606" s="126" t="s">
        <v>623</v>
      </c>
    </row>
    <row r="2607" spans="1:4" x14ac:dyDescent="0.2">
      <c r="A2607" s="123">
        <v>37956</v>
      </c>
      <c r="B2607" s="123" t="s">
        <v>22379</v>
      </c>
      <c r="C2607" s="123" t="s">
        <v>18851</v>
      </c>
      <c r="D2607" s="126" t="s">
        <v>739</v>
      </c>
    </row>
    <row r="2608" spans="1:4" x14ac:dyDescent="0.2">
      <c r="A2608" s="123">
        <v>37957</v>
      </c>
      <c r="B2608" s="123" t="s">
        <v>22380</v>
      </c>
      <c r="C2608" s="123" t="s">
        <v>18851</v>
      </c>
      <c r="D2608" s="126" t="s">
        <v>7813</v>
      </c>
    </row>
    <row r="2609" spans="1:4" x14ac:dyDescent="0.2">
      <c r="A2609" s="123">
        <v>37958</v>
      </c>
      <c r="B2609" s="123" t="s">
        <v>22381</v>
      </c>
      <c r="C2609" s="123" t="s">
        <v>18851</v>
      </c>
      <c r="D2609" s="126" t="s">
        <v>1630</v>
      </c>
    </row>
    <row r="2610" spans="1:4" x14ac:dyDescent="0.2">
      <c r="A2610" s="123">
        <v>37959</v>
      </c>
      <c r="B2610" s="123" t="s">
        <v>22382</v>
      </c>
      <c r="C2610" s="123" t="s">
        <v>18851</v>
      </c>
      <c r="D2610" s="126" t="s">
        <v>3492</v>
      </c>
    </row>
    <row r="2611" spans="1:4" x14ac:dyDescent="0.2">
      <c r="A2611" s="123">
        <v>37960</v>
      </c>
      <c r="B2611" s="123" t="s">
        <v>22383</v>
      </c>
      <c r="C2611" s="123" t="s">
        <v>18851</v>
      </c>
      <c r="D2611" s="126" t="s">
        <v>22384</v>
      </c>
    </row>
    <row r="2612" spans="1:4" x14ac:dyDescent="0.2">
      <c r="A2612" s="123">
        <v>37961</v>
      </c>
      <c r="B2612" s="123" t="s">
        <v>22385</v>
      </c>
      <c r="C2612" s="123" t="s">
        <v>18851</v>
      </c>
      <c r="D2612" s="126" t="s">
        <v>3896</v>
      </c>
    </row>
    <row r="2613" spans="1:4" x14ac:dyDescent="0.2">
      <c r="A2613" s="123">
        <v>37962</v>
      </c>
      <c r="B2613" s="123" t="s">
        <v>22386</v>
      </c>
      <c r="C2613" s="123" t="s">
        <v>18851</v>
      </c>
      <c r="D2613" s="126" t="s">
        <v>22387</v>
      </c>
    </row>
    <row r="2614" spans="1:4" x14ac:dyDescent="0.2">
      <c r="A2614" s="123">
        <v>3533</v>
      </c>
      <c r="B2614" s="123" t="s">
        <v>22388</v>
      </c>
      <c r="C2614" s="123" t="s">
        <v>18851</v>
      </c>
      <c r="D2614" s="126" t="s">
        <v>8911</v>
      </c>
    </row>
    <row r="2615" spans="1:4" x14ac:dyDescent="0.2">
      <c r="A2615" s="123">
        <v>3538</v>
      </c>
      <c r="B2615" s="123" t="s">
        <v>22389</v>
      </c>
      <c r="C2615" s="123" t="s">
        <v>18851</v>
      </c>
      <c r="D2615" s="126" t="s">
        <v>5621</v>
      </c>
    </row>
    <row r="2616" spans="1:4" x14ac:dyDescent="0.2">
      <c r="A2616" s="123">
        <v>3497</v>
      </c>
      <c r="B2616" s="123" t="s">
        <v>22390</v>
      </c>
      <c r="C2616" s="123" t="s">
        <v>18851</v>
      </c>
      <c r="D2616" s="126" t="s">
        <v>8551</v>
      </c>
    </row>
    <row r="2617" spans="1:4" x14ac:dyDescent="0.2">
      <c r="A2617" s="123">
        <v>3498</v>
      </c>
      <c r="B2617" s="123" t="s">
        <v>22391</v>
      </c>
      <c r="C2617" s="123" t="s">
        <v>18851</v>
      </c>
      <c r="D2617" s="126" t="s">
        <v>8310</v>
      </c>
    </row>
    <row r="2618" spans="1:4" x14ac:dyDescent="0.2">
      <c r="A2618" s="123">
        <v>3496</v>
      </c>
      <c r="B2618" s="123" t="s">
        <v>22392</v>
      </c>
      <c r="C2618" s="123" t="s">
        <v>18851</v>
      </c>
      <c r="D2618" s="126" t="s">
        <v>1082</v>
      </c>
    </row>
    <row r="2619" spans="1:4" x14ac:dyDescent="0.2">
      <c r="A2619" s="123">
        <v>38429</v>
      </c>
      <c r="B2619" s="123" t="s">
        <v>22393</v>
      </c>
      <c r="C2619" s="123" t="s">
        <v>18851</v>
      </c>
      <c r="D2619" s="126" t="s">
        <v>9122</v>
      </c>
    </row>
    <row r="2620" spans="1:4" x14ac:dyDescent="0.2">
      <c r="A2620" s="123">
        <v>38431</v>
      </c>
      <c r="B2620" s="123" t="s">
        <v>22394</v>
      </c>
      <c r="C2620" s="123" t="s">
        <v>18851</v>
      </c>
      <c r="D2620" s="126" t="s">
        <v>8863</v>
      </c>
    </row>
    <row r="2621" spans="1:4" x14ac:dyDescent="0.2">
      <c r="A2621" s="123">
        <v>38430</v>
      </c>
      <c r="B2621" s="123" t="s">
        <v>22395</v>
      </c>
      <c r="C2621" s="123" t="s">
        <v>18851</v>
      </c>
      <c r="D2621" s="126" t="s">
        <v>2354</v>
      </c>
    </row>
    <row r="2622" spans="1:4" x14ac:dyDescent="0.2">
      <c r="A2622" s="123">
        <v>36348</v>
      </c>
      <c r="B2622" s="123" t="s">
        <v>22396</v>
      </c>
      <c r="C2622" s="123" t="s">
        <v>18851</v>
      </c>
      <c r="D2622" s="126" t="s">
        <v>1640</v>
      </c>
    </row>
    <row r="2623" spans="1:4" x14ac:dyDescent="0.2">
      <c r="A2623" s="123">
        <v>36349</v>
      </c>
      <c r="B2623" s="123" t="s">
        <v>22397</v>
      </c>
      <c r="C2623" s="123" t="s">
        <v>18851</v>
      </c>
      <c r="D2623" s="126" t="s">
        <v>7957</v>
      </c>
    </row>
    <row r="2624" spans="1:4" x14ac:dyDescent="0.2">
      <c r="A2624" s="123">
        <v>38433</v>
      </c>
      <c r="B2624" s="123" t="s">
        <v>22398</v>
      </c>
      <c r="C2624" s="123" t="s">
        <v>18851</v>
      </c>
      <c r="D2624" s="126" t="s">
        <v>892</v>
      </c>
    </row>
    <row r="2625" spans="1:4" x14ac:dyDescent="0.2">
      <c r="A2625" s="123">
        <v>38440</v>
      </c>
      <c r="B2625" s="123" t="s">
        <v>22399</v>
      </c>
      <c r="C2625" s="123" t="s">
        <v>18851</v>
      </c>
      <c r="D2625" s="126" t="s">
        <v>22400</v>
      </c>
    </row>
    <row r="2626" spans="1:4" x14ac:dyDescent="0.2">
      <c r="A2626" s="123">
        <v>36359</v>
      </c>
      <c r="B2626" s="123" t="s">
        <v>22401</v>
      </c>
      <c r="C2626" s="123" t="s">
        <v>18851</v>
      </c>
      <c r="D2626" s="126" t="s">
        <v>6630</v>
      </c>
    </row>
    <row r="2627" spans="1:4" x14ac:dyDescent="0.2">
      <c r="A2627" s="123">
        <v>36360</v>
      </c>
      <c r="B2627" s="123" t="s">
        <v>22402</v>
      </c>
      <c r="C2627" s="123" t="s">
        <v>18851</v>
      </c>
      <c r="D2627" s="126" t="s">
        <v>8309</v>
      </c>
    </row>
    <row r="2628" spans="1:4" x14ac:dyDescent="0.2">
      <c r="A2628" s="123">
        <v>38434</v>
      </c>
      <c r="B2628" s="123" t="s">
        <v>22403</v>
      </c>
      <c r="C2628" s="123" t="s">
        <v>18851</v>
      </c>
      <c r="D2628" s="126" t="s">
        <v>8579</v>
      </c>
    </row>
    <row r="2629" spans="1:4" x14ac:dyDescent="0.2">
      <c r="A2629" s="123">
        <v>38435</v>
      </c>
      <c r="B2629" s="123" t="s">
        <v>22404</v>
      </c>
      <c r="C2629" s="123" t="s">
        <v>18851</v>
      </c>
      <c r="D2629" s="126" t="s">
        <v>3081</v>
      </c>
    </row>
    <row r="2630" spans="1:4" x14ac:dyDescent="0.2">
      <c r="A2630" s="123">
        <v>38436</v>
      </c>
      <c r="B2630" s="123" t="s">
        <v>22405</v>
      </c>
      <c r="C2630" s="123" t="s">
        <v>18851</v>
      </c>
      <c r="D2630" s="126" t="s">
        <v>4700</v>
      </c>
    </row>
    <row r="2631" spans="1:4" x14ac:dyDescent="0.2">
      <c r="A2631" s="123">
        <v>38437</v>
      </c>
      <c r="B2631" s="123" t="s">
        <v>22406</v>
      </c>
      <c r="C2631" s="123" t="s">
        <v>18851</v>
      </c>
      <c r="D2631" s="126" t="s">
        <v>8957</v>
      </c>
    </row>
    <row r="2632" spans="1:4" x14ac:dyDescent="0.2">
      <c r="A2632" s="123">
        <v>38438</v>
      </c>
      <c r="B2632" s="123" t="s">
        <v>22407</v>
      </c>
      <c r="C2632" s="123" t="s">
        <v>18851</v>
      </c>
      <c r="D2632" s="126" t="s">
        <v>22408</v>
      </c>
    </row>
    <row r="2633" spans="1:4" x14ac:dyDescent="0.2">
      <c r="A2633" s="123">
        <v>38439</v>
      </c>
      <c r="B2633" s="123" t="s">
        <v>22409</v>
      </c>
      <c r="C2633" s="123" t="s">
        <v>18851</v>
      </c>
      <c r="D2633" s="126" t="s">
        <v>22410</v>
      </c>
    </row>
    <row r="2634" spans="1:4" x14ac:dyDescent="0.2">
      <c r="A2634" s="123">
        <v>10836</v>
      </c>
      <c r="B2634" s="123" t="s">
        <v>22411</v>
      </c>
      <c r="C2634" s="123" t="s">
        <v>18851</v>
      </c>
      <c r="D2634" s="126" t="s">
        <v>10609</v>
      </c>
    </row>
    <row r="2635" spans="1:4" x14ac:dyDescent="0.2">
      <c r="A2635" s="123">
        <v>20128</v>
      </c>
      <c r="B2635" s="123" t="s">
        <v>22412</v>
      </c>
      <c r="C2635" s="123" t="s">
        <v>18851</v>
      </c>
      <c r="D2635" s="126" t="s">
        <v>22413</v>
      </c>
    </row>
    <row r="2636" spans="1:4" x14ac:dyDescent="0.2">
      <c r="A2636" s="123">
        <v>20131</v>
      </c>
      <c r="B2636" s="123" t="s">
        <v>22414</v>
      </c>
      <c r="C2636" s="123" t="s">
        <v>18851</v>
      </c>
      <c r="D2636" s="126" t="s">
        <v>3586</v>
      </c>
    </row>
    <row r="2637" spans="1:4" x14ac:dyDescent="0.2">
      <c r="A2637" s="123">
        <v>3521</v>
      </c>
      <c r="B2637" s="123" t="s">
        <v>22415</v>
      </c>
      <c r="C2637" s="123" t="s">
        <v>18851</v>
      </c>
      <c r="D2637" s="126" t="s">
        <v>761</v>
      </c>
    </row>
    <row r="2638" spans="1:4" x14ac:dyDescent="0.2">
      <c r="A2638" s="123">
        <v>3531</v>
      </c>
      <c r="B2638" s="123" t="s">
        <v>22416</v>
      </c>
      <c r="C2638" s="123" t="s">
        <v>18851</v>
      </c>
      <c r="D2638" s="126" t="s">
        <v>8465</v>
      </c>
    </row>
    <row r="2639" spans="1:4" x14ac:dyDescent="0.2">
      <c r="A2639" s="123">
        <v>3522</v>
      </c>
      <c r="B2639" s="123" t="s">
        <v>22417</v>
      </c>
      <c r="C2639" s="123" t="s">
        <v>18851</v>
      </c>
      <c r="D2639" s="126" t="s">
        <v>8549</v>
      </c>
    </row>
    <row r="2640" spans="1:4" x14ac:dyDescent="0.2">
      <c r="A2640" s="123">
        <v>3527</v>
      </c>
      <c r="B2640" s="123" t="s">
        <v>22418</v>
      </c>
      <c r="C2640" s="123" t="s">
        <v>18851</v>
      </c>
      <c r="D2640" s="126" t="s">
        <v>4671</v>
      </c>
    </row>
    <row r="2641" spans="1:4" x14ac:dyDescent="0.2">
      <c r="A2641" s="123">
        <v>10835</v>
      </c>
      <c r="B2641" s="123" t="s">
        <v>22419</v>
      </c>
      <c r="C2641" s="123" t="s">
        <v>18851</v>
      </c>
      <c r="D2641" s="126" t="s">
        <v>1460</v>
      </c>
    </row>
    <row r="2642" spans="1:4" x14ac:dyDescent="0.2">
      <c r="A2642" s="123">
        <v>3475</v>
      </c>
      <c r="B2642" s="123" t="s">
        <v>22420</v>
      </c>
      <c r="C2642" s="123" t="s">
        <v>18851</v>
      </c>
      <c r="D2642" s="126" t="s">
        <v>1130</v>
      </c>
    </row>
    <row r="2643" spans="1:4" x14ac:dyDescent="0.2">
      <c r="A2643" s="123">
        <v>3485</v>
      </c>
      <c r="B2643" s="123" t="s">
        <v>22421</v>
      </c>
      <c r="C2643" s="123" t="s">
        <v>18851</v>
      </c>
      <c r="D2643" s="126" t="s">
        <v>649</v>
      </c>
    </row>
    <row r="2644" spans="1:4" x14ac:dyDescent="0.2">
      <c r="A2644" s="123">
        <v>3534</v>
      </c>
      <c r="B2644" s="123" t="s">
        <v>22422</v>
      </c>
      <c r="C2644" s="123" t="s">
        <v>18851</v>
      </c>
      <c r="D2644" s="126" t="s">
        <v>8715</v>
      </c>
    </row>
    <row r="2645" spans="1:4" x14ac:dyDescent="0.2">
      <c r="A2645" s="123">
        <v>3543</v>
      </c>
      <c r="B2645" s="123" t="s">
        <v>22423</v>
      </c>
      <c r="C2645" s="123" t="s">
        <v>18851</v>
      </c>
      <c r="D2645" s="126" t="s">
        <v>1840</v>
      </c>
    </row>
    <row r="2646" spans="1:4" x14ac:dyDescent="0.2">
      <c r="A2646" s="123">
        <v>3482</v>
      </c>
      <c r="B2646" s="123" t="s">
        <v>22424</v>
      </c>
      <c r="C2646" s="123" t="s">
        <v>18851</v>
      </c>
      <c r="D2646" s="126" t="s">
        <v>14759</v>
      </c>
    </row>
    <row r="2647" spans="1:4" x14ac:dyDescent="0.2">
      <c r="A2647" s="123">
        <v>3505</v>
      </c>
      <c r="B2647" s="123" t="s">
        <v>22425</v>
      </c>
      <c r="C2647" s="123" t="s">
        <v>18851</v>
      </c>
      <c r="D2647" s="126" t="s">
        <v>1780</v>
      </c>
    </row>
    <row r="2648" spans="1:4" x14ac:dyDescent="0.2">
      <c r="A2648" s="123">
        <v>3516</v>
      </c>
      <c r="B2648" s="123" t="s">
        <v>22426</v>
      </c>
      <c r="C2648" s="123" t="s">
        <v>18851</v>
      </c>
      <c r="D2648" s="126" t="s">
        <v>1487</v>
      </c>
    </row>
    <row r="2649" spans="1:4" x14ac:dyDescent="0.2">
      <c r="A2649" s="123">
        <v>3517</v>
      </c>
      <c r="B2649" s="123" t="s">
        <v>22427</v>
      </c>
      <c r="C2649" s="123" t="s">
        <v>18851</v>
      </c>
      <c r="D2649" s="126" t="s">
        <v>359</v>
      </c>
    </row>
    <row r="2650" spans="1:4" x14ac:dyDescent="0.2">
      <c r="A2650" s="123">
        <v>3515</v>
      </c>
      <c r="B2650" s="123" t="s">
        <v>22428</v>
      </c>
      <c r="C2650" s="123" t="s">
        <v>18851</v>
      </c>
      <c r="D2650" s="126" t="s">
        <v>471</v>
      </c>
    </row>
    <row r="2651" spans="1:4" x14ac:dyDescent="0.2">
      <c r="A2651" s="123">
        <v>20147</v>
      </c>
      <c r="B2651" s="123" t="s">
        <v>22429</v>
      </c>
      <c r="C2651" s="123" t="s">
        <v>18851</v>
      </c>
      <c r="D2651" s="126" t="s">
        <v>3282</v>
      </c>
    </row>
    <row r="2652" spans="1:4" x14ac:dyDescent="0.2">
      <c r="A2652" s="123">
        <v>3524</v>
      </c>
      <c r="B2652" s="123" t="s">
        <v>22430</v>
      </c>
      <c r="C2652" s="123" t="s">
        <v>18851</v>
      </c>
      <c r="D2652" s="126" t="s">
        <v>2033</v>
      </c>
    </row>
    <row r="2653" spans="1:4" x14ac:dyDescent="0.2">
      <c r="A2653" s="123">
        <v>3532</v>
      </c>
      <c r="B2653" s="123" t="s">
        <v>22431</v>
      </c>
      <c r="C2653" s="123" t="s">
        <v>18851</v>
      </c>
      <c r="D2653" s="126" t="s">
        <v>7747</v>
      </c>
    </row>
    <row r="2654" spans="1:4" x14ac:dyDescent="0.2">
      <c r="A2654" s="123">
        <v>3528</v>
      </c>
      <c r="B2654" s="123" t="s">
        <v>22432</v>
      </c>
      <c r="C2654" s="123" t="s">
        <v>18851</v>
      </c>
      <c r="D2654" s="126" t="s">
        <v>2998</v>
      </c>
    </row>
    <row r="2655" spans="1:4" x14ac:dyDescent="0.2">
      <c r="A2655" s="123">
        <v>37952</v>
      </c>
      <c r="B2655" s="123" t="s">
        <v>22433</v>
      </c>
      <c r="C2655" s="123" t="s">
        <v>18851</v>
      </c>
      <c r="D2655" s="126" t="s">
        <v>9134</v>
      </c>
    </row>
    <row r="2656" spans="1:4" x14ac:dyDescent="0.2">
      <c r="A2656" s="123">
        <v>37951</v>
      </c>
      <c r="B2656" s="123" t="s">
        <v>22434</v>
      </c>
      <c r="C2656" s="123" t="s">
        <v>18851</v>
      </c>
      <c r="D2656" s="126" t="s">
        <v>7938</v>
      </c>
    </row>
    <row r="2657" spans="1:4" x14ac:dyDescent="0.2">
      <c r="A2657" s="123">
        <v>3518</v>
      </c>
      <c r="B2657" s="123" t="s">
        <v>22435</v>
      </c>
      <c r="C2657" s="123" t="s">
        <v>18851</v>
      </c>
      <c r="D2657" s="126" t="s">
        <v>5070</v>
      </c>
    </row>
    <row r="2658" spans="1:4" x14ac:dyDescent="0.2">
      <c r="A2658" s="123">
        <v>3519</v>
      </c>
      <c r="B2658" s="123" t="s">
        <v>22436</v>
      </c>
      <c r="C2658" s="123" t="s">
        <v>18851</v>
      </c>
      <c r="D2658" s="126" t="s">
        <v>922</v>
      </c>
    </row>
    <row r="2659" spans="1:4" x14ac:dyDescent="0.2">
      <c r="A2659" s="123">
        <v>3520</v>
      </c>
      <c r="B2659" s="123" t="s">
        <v>22437</v>
      </c>
      <c r="C2659" s="123" t="s">
        <v>18851</v>
      </c>
      <c r="D2659" s="126" t="s">
        <v>4495</v>
      </c>
    </row>
    <row r="2660" spans="1:4" x14ac:dyDescent="0.2">
      <c r="A2660" s="123">
        <v>37950</v>
      </c>
      <c r="B2660" s="123" t="s">
        <v>22438</v>
      </c>
      <c r="C2660" s="123" t="s">
        <v>18851</v>
      </c>
      <c r="D2660" s="126" t="s">
        <v>3586</v>
      </c>
    </row>
    <row r="2661" spans="1:4" x14ac:dyDescent="0.2">
      <c r="A2661" s="123">
        <v>37949</v>
      </c>
      <c r="B2661" s="123" t="s">
        <v>22439</v>
      </c>
      <c r="C2661" s="123" t="s">
        <v>18851</v>
      </c>
      <c r="D2661" s="126" t="s">
        <v>6586</v>
      </c>
    </row>
    <row r="2662" spans="1:4" x14ac:dyDescent="0.2">
      <c r="A2662" s="123">
        <v>3526</v>
      </c>
      <c r="B2662" s="123" t="s">
        <v>22440</v>
      </c>
      <c r="C2662" s="123" t="s">
        <v>18851</v>
      </c>
      <c r="D2662" s="126" t="s">
        <v>1803</v>
      </c>
    </row>
    <row r="2663" spans="1:4" x14ac:dyDescent="0.2">
      <c r="A2663" s="123">
        <v>3509</v>
      </c>
      <c r="B2663" s="123" t="s">
        <v>22441</v>
      </c>
      <c r="C2663" s="123" t="s">
        <v>18851</v>
      </c>
      <c r="D2663" s="126" t="s">
        <v>4168</v>
      </c>
    </row>
    <row r="2664" spans="1:4" x14ac:dyDescent="0.2">
      <c r="A2664" s="123">
        <v>3530</v>
      </c>
      <c r="B2664" s="123" t="s">
        <v>22442</v>
      </c>
      <c r="C2664" s="123" t="s">
        <v>18851</v>
      </c>
      <c r="D2664" s="126" t="s">
        <v>22443</v>
      </c>
    </row>
    <row r="2665" spans="1:4" x14ac:dyDescent="0.2">
      <c r="A2665" s="123">
        <v>3542</v>
      </c>
      <c r="B2665" s="123" t="s">
        <v>22444</v>
      </c>
      <c r="C2665" s="123" t="s">
        <v>18851</v>
      </c>
      <c r="D2665" s="126" t="s">
        <v>1171</v>
      </c>
    </row>
    <row r="2666" spans="1:4" x14ac:dyDescent="0.2">
      <c r="A2666" s="123">
        <v>3529</v>
      </c>
      <c r="B2666" s="123" t="s">
        <v>22445</v>
      </c>
      <c r="C2666" s="123" t="s">
        <v>18851</v>
      </c>
      <c r="D2666" s="126" t="s">
        <v>1126</v>
      </c>
    </row>
    <row r="2667" spans="1:4" x14ac:dyDescent="0.2">
      <c r="A2667" s="123">
        <v>3536</v>
      </c>
      <c r="B2667" s="123" t="s">
        <v>22446</v>
      </c>
      <c r="C2667" s="123" t="s">
        <v>18851</v>
      </c>
      <c r="D2667" s="126" t="s">
        <v>1424</v>
      </c>
    </row>
    <row r="2668" spans="1:4" x14ac:dyDescent="0.2">
      <c r="A2668" s="123">
        <v>3535</v>
      </c>
      <c r="B2668" s="123" t="s">
        <v>22447</v>
      </c>
      <c r="C2668" s="123" t="s">
        <v>18851</v>
      </c>
      <c r="D2668" s="126" t="s">
        <v>8605</v>
      </c>
    </row>
    <row r="2669" spans="1:4" x14ac:dyDescent="0.2">
      <c r="A2669" s="123">
        <v>3540</v>
      </c>
      <c r="B2669" s="123" t="s">
        <v>22448</v>
      </c>
      <c r="C2669" s="123" t="s">
        <v>18851</v>
      </c>
      <c r="D2669" s="126" t="s">
        <v>8264</v>
      </c>
    </row>
    <row r="2670" spans="1:4" x14ac:dyDescent="0.2">
      <c r="A2670" s="123">
        <v>3539</v>
      </c>
      <c r="B2670" s="123" t="s">
        <v>22449</v>
      </c>
      <c r="C2670" s="123" t="s">
        <v>18851</v>
      </c>
      <c r="D2670" s="126" t="s">
        <v>15368</v>
      </c>
    </row>
    <row r="2671" spans="1:4" x14ac:dyDescent="0.2">
      <c r="A2671" s="123">
        <v>3513</v>
      </c>
      <c r="B2671" s="123" t="s">
        <v>22450</v>
      </c>
      <c r="C2671" s="123" t="s">
        <v>18851</v>
      </c>
      <c r="D2671" s="126" t="s">
        <v>20687</v>
      </c>
    </row>
    <row r="2672" spans="1:4" x14ac:dyDescent="0.2">
      <c r="A2672" s="123">
        <v>3492</v>
      </c>
      <c r="B2672" s="123" t="s">
        <v>22451</v>
      </c>
      <c r="C2672" s="123" t="s">
        <v>18851</v>
      </c>
      <c r="D2672" s="126" t="s">
        <v>7748</v>
      </c>
    </row>
    <row r="2673" spans="1:4" x14ac:dyDescent="0.2">
      <c r="A2673" s="123">
        <v>3491</v>
      </c>
      <c r="B2673" s="123" t="s">
        <v>22452</v>
      </c>
      <c r="C2673" s="123" t="s">
        <v>18851</v>
      </c>
      <c r="D2673" s="126" t="s">
        <v>7188</v>
      </c>
    </row>
    <row r="2674" spans="1:4" x14ac:dyDescent="0.2">
      <c r="A2674" s="123">
        <v>3493</v>
      </c>
      <c r="B2674" s="123" t="s">
        <v>22453</v>
      </c>
      <c r="C2674" s="123" t="s">
        <v>18851</v>
      </c>
      <c r="D2674" s="126" t="s">
        <v>22454</v>
      </c>
    </row>
    <row r="2675" spans="1:4" x14ac:dyDescent="0.2">
      <c r="A2675" s="123">
        <v>12628</v>
      </c>
      <c r="B2675" s="123" t="s">
        <v>22455</v>
      </c>
      <c r="C2675" s="123" t="s">
        <v>18851</v>
      </c>
      <c r="D2675" s="126" t="s">
        <v>1468</v>
      </c>
    </row>
    <row r="2676" spans="1:4" x14ac:dyDescent="0.2">
      <c r="A2676" s="123">
        <v>12629</v>
      </c>
      <c r="B2676" s="123" t="s">
        <v>22456</v>
      </c>
      <c r="C2676" s="123" t="s">
        <v>18851</v>
      </c>
      <c r="D2676" s="126" t="s">
        <v>1316</v>
      </c>
    </row>
    <row r="2677" spans="1:4" x14ac:dyDescent="0.2">
      <c r="A2677" s="123">
        <v>3481</v>
      </c>
      <c r="B2677" s="123" t="s">
        <v>22457</v>
      </c>
      <c r="C2677" s="123" t="s">
        <v>18851</v>
      </c>
      <c r="D2677" s="126" t="s">
        <v>8281</v>
      </c>
    </row>
    <row r="2678" spans="1:4" x14ac:dyDescent="0.2">
      <c r="A2678" s="123">
        <v>3510</v>
      </c>
      <c r="B2678" s="123" t="s">
        <v>22458</v>
      </c>
      <c r="C2678" s="123" t="s">
        <v>18851</v>
      </c>
      <c r="D2678" s="126" t="s">
        <v>3617</v>
      </c>
    </row>
    <row r="2679" spans="1:4" x14ac:dyDescent="0.2">
      <c r="A2679" s="123">
        <v>3508</v>
      </c>
      <c r="B2679" s="123" t="s">
        <v>22459</v>
      </c>
      <c r="C2679" s="123" t="s">
        <v>18851</v>
      </c>
      <c r="D2679" s="126" t="s">
        <v>8848</v>
      </c>
    </row>
    <row r="2680" spans="1:4" x14ac:dyDescent="0.2">
      <c r="A2680" s="123">
        <v>38939</v>
      </c>
      <c r="B2680" s="123" t="s">
        <v>22460</v>
      </c>
      <c r="C2680" s="123" t="s">
        <v>18851</v>
      </c>
      <c r="D2680" s="126" t="s">
        <v>4809</v>
      </c>
    </row>
    <row r="2681" spans="1:4" x14ac:dyDescent="0.2">
      <c r="A2681" s="123">
        <v>38940</v>
      </c>
      <c r="B2681" s="123" t="s">
        <v>22461</v>
      </c>
      <c r="C2681" s="123" t="s">
        <v>18851</v>
      </c>
      <c r="D2681" s="126" t="s">
        <v>8576</v>
      </c>
    </row>
    <row r="2682" spans="1:4" x14ac:dyDescent="0.2">
      <c r="A2682" s="123">
        <v>38941</v>
      </c>
      <c r="B2682" s="123" t="s">
        <v>22462</v>
      </c>
      <c r="C2682" s="123" t="s">
        <v>18851</v>
      </c>
      <c r="D2682" s="126" t="s">
        <v>14027</v>
      </c>
    </row>
    <row r="2683" spans="1:4" x14ac:dyDescent="0.2">
      <c r="A2683" s="123">
        <v>38942</v>
      </c>
      <c r="B2683" s="123" t="s">
        <v>22463</v>
      </c>
      <c r="C2683" s="123" t="s">
        <v>18851</v>
      </c>
      <c r="D2683" s="126" t="s">
        <v>18600</v>
      </c>
    </row>
    <row r="2684" spans="1:4" x14ac:dyDescent="0.2">
      <c r="A2684" s="123">
        <v>38987</v>
      </c>
      <c r="B2684" s="123" t="s">
        <v>22464</v>
      </c>
      <c r="C2684" s="123" t="s">
        <v>18851</v>
      </c>
      <c r="D2684" s="126" t="s">
        <v>3067</v>
      </c>
    </row>
    <row r="2685" spans="1:4" x14ac:dyDescent="0.2">
      <c r="A2685" s="123">
        <v>38988</v>
      </c>
      <c r="B2685" s="123" t="s">
        <v>22465</v>
      </c>
      <c r="C2685" s="123" t="s">
        <v>18851</v>
      </c>
      <c r="D2685" s="126" t="s">
        <v>4950</v>
      </c>
    </row>
    <row r="2686" spans="1:4" x14ac:dyDescent="0.2">
      <c r="A2686" s="123">
        <v>38989</v>
      </c>
      <c r="B2686" s="123" t="s">
        <v>22466</v>
      </c>
      <c r="C2686" s="123" t="s">
        <v>18851</v>
      </c>
      <c r="D2686" s="126" t="s">
        <v>4315</v>
      </c>
    </row>
    <row r="2687" spans="1:4" x14ac:dyDescent="0.2">
      <c r="A2687" s="123">
        <v>38990</v>
      </c>
      <c r="B2687" s="123" t="s">
        <v>22467</v>
      </c>
      <c r="C2687" s="123" t="s">
        <v>18851</v>
      </c>
      <c r="D2687" s="126" t="s">
        <v>22468</v>
      </c>
    </row>
    <row r="2688" spans="1:4" x14ac:dyDescent="0.2">
      <c r="A2688" s="123">
        <v>38991</v>
      </c>
      <c r="B2688" s="123" t="s">
        <v>22469</v>
      </c>
      <c r="C2688" s="123" t="s">
        <v>18851</v>
      </c>
      <c r="D2688" s="126" t="s">
        <v>22470</v>
      </c>
    </row>
    <row r="2689" spans="1:4" x14ac:dyDescent="0.2">
      <c r="A2689" s="123">
        <v>38913</v>
      </c>
      <c r="B2689" s="123" t="s">
        <v>22471</v>
      </c>
      <c r="C2689" s="123" t="s">
        <v>18851</v>
      </c>
      <c r="D2689" s="126" t="s">
        <v>8537</v>
      </c>
    </row>
    <row r="2690" spans="1:4" x14ac:dyDescent="0.2">
      <c r="A2690" s="123">
        <v>38914</v>
      </c>
      <c r="B2690" s="123" t="s">
        <v>22472</v>
      </c>
      <c r="C2690" s="123" t="s">
        <v>18851</v>
      </c>
      <c r="D2690" s="126" t="s">
        <v>1893</v>
      </c>
    </row>
    <row r="2691" spans="1:4" x14ac:dyDescent="0.2">
      <c r="A2691" s="123">
        <v>38915</v>
      </c>
      <c r="B2691" s="123" t="s">
        <v>22473</v>
      </c>
      <c r="C2691" s="123" t="s">
        <v>18851</v>
      </c>
      <c r="D2691" s="126" t="s">
        <v>5925</v>
      </c>
    </row>
    <row r="2692" spans="1:4" x14ac:dyDescent="0.2">
      <c r="A2692" s="123">
        <v>38916</v>
      </c>
      <c r="B2692" s="123" t="s">
        <v>22474</v>
      </c>
      <c r="C2692" s="123" t="s">
        <v>18851</v>
      </c>
      <c r="D2692" s="126" t="s">
        <v>11759</v>
      </c>
    </row>
    <row r="2693" spans="1:4" x14ac:dyDescent="0.2">
      <c r="A2693" s="123">
        <v>39300</v>
      </c>
      <c r="B2693" s="123" t="s">
        <v>22475</v>
      </c>
      <c r="C2693" s="123" t="s">
        <v>18851</v>
      </c>
      <c r="D2693" s="126" t="s">
        <v>1939</v>
      </c>
    </row>
    <row r="2694" spans="1:4" x14ac:dyDescent="0.2">
      <c r="A2694" s="123">
        <v>39301</v>
      </c>
      <c r="B2694" s="123" t="s">
        <v>22476</v>
      </c>
      <c r="C2694" s="123" t="s">
        <v>18851</v>
      </c>
      <c r="D2694" s="126" t="s">
        <v>6938</v>
      </c>
    </row>
    <row r="2695" spans="1:4" x14ac:dyDescent="0.2">
      <c r="A2695" s="123">
        <v>39302</v>
      </c>
      <c r="B2695" s="123" t="s">
        <v>22477</v>
      </c>
      <c r="C2695" s="123" t="s">
        <v>18851</v>
      </c>
      <c r="D2695" s="126" t="s">
        <v>332</v>
      </c>
    </row>
    <row r="2696" spans="1:4" x14ac:dyDescent="0.2">
      <c r="A2696" s="123">
        <v>39303</v>
      </c>
      <c r="B2696" s="123" t="s">
        <v>22478</v>
      </c>
      <c r="C2696" s="123" t="s">
        <v>18851</v>
      </c>
      <c r="D2696" s="126" t="s">
        <v>17492</v>
      </c>
    </row>
    <row r="2697" spans="1:4" x14ac:dyDescent="0.2">
      <c r="A2697" s="123">
        <v>38923</v>
      </c>
      <c r="B2697" s="123" t="s">
        <v>22479</v>
      </c>
      <c r="C2697" s="123" t="s">
        <v>18851</v>
      </c>
      <c r="D2697" s="126" t="s">
        <v>6934</v>
      </c>
    </row>
    <row r="2698" spans="1:4" x14ac:dyDescent="0.2">
      <c r="A2698" s="123">
        <v>38925</v>
      </c>
      <c r="B2698" s="123" t="s">
        <v>22480</v>
      </c>
      <c r="C2698" s="123" t="s">
        <v>18851</v>
      </c>
      <c r="D2698" s="126" t="s">
        <v>3712</v>
      </c>
    </row>
    <row r="2699" spans="1:4" x14ac:dyDescent="0.2">
      <c r="A2699" s="123">
        <v>38926</v>
      </c>
      <c r="B2699" s="123" t="s">
        <v>22481</v>
      </c>
      <c r="C2699" s="123" t="s">
        <v>18851</v>
      </c>
      <c r="D2699" s="126" t="s">
        <v>7429</v>
      </c>
    </row>
    <row r="2700" spans="1:4" x14ac:dyDescent="0.2">
      <c r="A2700" s="123">
        <v>38927</v>
      </c>
      <c r="B2700" s="123" t="s">
        <v>22482</v>
      </c>
      <c r="C2700" s="123" t="s">
        <v>18851</v>
      </c>
      <c r="D2700" s="126" t="s">
        <v>1682</v>
      </c>
    </row>
    <row r="2701" spans="1:4" x14ac:dyDescent="0.2">
      <c r="A2701" s="123">
        <v>39304</v>
      </c>
      <c r="B2701" s="123" t="s">
        <v>22483</v>
      </c>
      <c r="C2701" s="123" t="s">
        <v>18851</v>
      </c>
      <c r="D2701" s="126" t="s">
        <v>601</v>
      </c>
    </row>
    <row r="2702" spans="1:4" x14ac:dyDescent="0.2">
      <c r="A2702" s="123">
        <v>38924</v>
      </c>
      <c r="B2702" s="123" t="s">
        <v>22484</v>
      </c>
      <c r="C2702" s="123" t="s">
        <v>18851</v>
      </c>
      <c r="D2702" s="126" t="s">
        <v>2695</v>
      </c>
    </row>
    <row r="2703" spans="1:4" x14ac:dyDescent="0.2">
      <c r="A2703" s="123">
        <v>39305</v>
      </c>
      <c r="B2703" s="123" t="s">
        <v>22485</v>
      </c>
      <c r="C2703" s="123" t="s">
        <v>18851</v>
      </c>
      <c r="D2703" s="126" t="s">
        <v>4412</v>
      </c>
    </row>
    <row r="2704" spans="1:4" x14ac:dyDescent="0.2">
      <c r="A2704" s="123">
        <v>39306</v>
      </c>
      <c r="B2704" s="123" t="s">
        <v>22486</v>
      </c>
      <c r="C2704" s="123" t="s">
        <v>18851</v>
      </c>
      <c r="D2704" s="126" t="s">
        <v>9004</v>
      </c>
    </row>
    <row r="2705" spans="1:4" x14ac:dyDescent="0.2">
      <c r="A2705" s="123">
        <v>38928</v>
      </c>
      <c r="B2705" s="123" t="s">
        <v>22487</v>
      </c>
      <c r="C2705" s="123" t="s">
        <v>18851</v>
      </c>
      <c r="D2705" s="126" t="s">
        <v>6544</v>
      </c>
    </row>
    <row r="2706" spans="1:4" x14ac:dyDescent="0.2">
      <c r="A2706" s="123">
        <v>38929</v>
      </c>
      <c r="B2706" s="123" t="s">
        <v>22488</v>
      </c>
      <c r="C2706" s="123" t="s">
        <v>18851</v>
      </c>
      <c r="D2706" s="126" t="s">
        <v>8804</v>
      </c>
    </row>
    <row r="2707" spans="1:4" x14ac:dyDescent="0.2">
      <c r="A2707" s="123">
        <v>39307</v>
      </c>
      <c r="B2707" s="123" t="s">
        <v>22489</v>
      </c>
      <c r="C2707" s="123" t="s">
        <v>18851</v>
      </c>
      <c r="D2707" s="126" t="s">
        <v>15851</v>
      </c>
    </row>
    <row r="2708" spans="1:4" x14ac:dyDescent="0.2">
      <c r="A2708" s="123">
        <v>38930</v>
      </c>
      <c r="B2708" s="123" t="s">
        <v>22490</v>
      </c>
      <c r="C2708" s="123" t="s">
        <v>18851</v>
      </c>
      <c r="D2708" s="126" t="s">
        <v>8629</v>
      </c>
    </row>
    <row r="2709" spans="1:4" x14ac:dyDescent="0.2">
      <c r="A2709" s="123">
        <v>38931</v>
      </c>
      <c r="B2709" s="123" t="s">
        <v>22491</v>
      </c>
      <c r="C2709" s="123" t="s">
        <v>18851</v>
      </c>
      <c r="D2709" s="126" t="s">
        <v>6393</v>
      </c>
    </row>
    <row r="2710" spans="1:4" x14ac:dyDescent="0.2">
      <c r="A2710" s="123">
        <v>38932</v>
      </c>
      <c r="B2710" s="123" t="s">
        <v>22492</v>
      </c>
      <c r="C2710" s="123" t="s">
        <v>18851</v>
      </c>
      <c r="D2710" s="126" t="s">
        <v>7767</v>
      </c>
    </row>
    <row r="2711" spans="1:4" x14ac:dyDescent="0.2">
      <c r="A2711" s="123">
        <v>38934</v>
      </c>
      <c r="B2711" s="123" t="s">
        <v>22493</v>
      </c>
      <c r="C2711" s="123" t="s">
        <v>18851</v>
      </c>
      <c r="D2711" s="126" t="s">
        <v>8775</v>
      </c>
    </row>
    <row r="2712" spans="1:4" x14ac:dyDescent="0.2">
      <c r="A2712" s="123">
        <v>38935</v>
      </c>
      <c r="B2712" s="123" t="s">
        <v>22494</v>
      </c>
      <c r="C2712" s="123" t="s">
        <v>18851</v>
      </c>
      <c r="D2712" s="126" t="s">
        <v>21851</v>
      </c>
    </row>
    <row r="2713" spans="1:4" x14ac:dyDescent="0.2">
      <c r="A2713" s="123">
        <v>38936</v>
      </c>
      <c r="B2713" s="123" t="s">
        <v>22495</v>
      </c>
      <c r="C2713" s="123" t="s">
        <v>18851</v>
      </c>
      <c r="D2713" s="126" t="s">
        <v>8567</v>
      </c>
    </row>
    <row r="2714" spans="1:4" x14ac:dyDescent="0.2">
      <c r="A2714" s="123">
        <v>38937</v>
      </c>
      <c r="B2714" s="123" t="s">
        <v>22496</v>
      </c>
      <c r="C2714" s="123" t="s">
        <v>18851</v>
      </c>
      <c r="D2714" s="126" t="s">
        <v>570</v>
      </c>
    </row>
    <row r="2715" spans="1:4" x14ac:dyDescent="0.2">
      <c r="A2715" s="123">
        <v>38938</v>
      </c>
      <c r="B2715" s="123" t="s">
        <v>22497</v>
      </c>
      <c r="C2715" s="123" t="s">
        <v>18851</v>
      </c>
      <c r="D2715" s="126" t="s">
        <v>22498</v>
      </c>
    </row>
    <row r="2716" spans="1:4" x14ac:dyDescent="0.2">
      <c r="A2716" s="123">
        <v>3489</v>
      </c>
      <c r="B2716" s="123" t="s">
        <v>22499</v>
      </c>
      <c r="C2716" s="123" t="s">
        <v>18851</v>
      </c>
      <c r="D2716" s="126" t="s">
        <v>9142</v>
      </c>
    </row>
    <row r="2717" spans="1:4" x14ac:dyDescent="0.2">
      <c r="A2717" s="123">
        <v>20151</v>
      </c>
      <c r="B2717" s="123" t="s">
        <v>22500</v>
      </c>
      <c r="C2717" s="123" t="s">
        <v>18851</v>
      </c>
      <c r="D2717" s="126" t="s">
        <v>8630</v>
      </c>
    </row>
    <row r="2718" spans="1:4" x14ac:dyDescent="0.2">
      <c r="A2718" s="123">
        <v>20152</v>
      </c>
      <c r="B2718" s="123" t="s">
        <v>22501</v>
      </c>
      <c r="C2718" s="123" t="s">
        <v>18851</v>
      </c>
      <c r="D2718" s="126" t="s">
        <v>22502</v>
      </c>
    </row>
    <row r="2719" spans="1:4" x14ac:dyDescent="0.2">
      <c r="A2719" s="123">
        <v>20148</v>
      </c>
      <c r="B2719" s="123" t="s">
        <v>22503</v>
      </c>
      <c r="C2719" s="123" t="s">
        <v>18851</v>
      </c>
      <c r="D2719" s="126" t="s">
        <v>8258</v>
      </c>
    </row>
    <row r="2720" spans="1:4" x14ac:dyDescent="0.2">
      <c r="A2720" s="123">
        <v>20149</v>
      </c>
      <c r="B2720" s="123" t="s">
        <v>22504</v>
      </c>
      <c r="C2720" s="123" t="s">
        <v>18851</v>
      </c>
      <c r="D2720" s="126" t="s">
        <v>877</v>
      </c>
    </row>
    <row r="2721" spans="1:4" x14ac:dyDescent="0.2">
      <c r="A2721" s="123">
        <v>20150</v>
      </c>
      <c r="B2721" s="123" t="s">
        <v>22505</v>
      </c>
      <c r="C2721" s="123" t="s">
        <v>18851</v>
      </c>
      <c r="D2721" s="126" t="s">
        <v>22506</v>
      </c>
    </row>
    <row r="2722" spans="1:4" x14ac:dyDescent="0.2">
      <c r="A2722" s="123">
        <v>20157</v>
      </c>
      <c r="B2722" s="123" t="s">
        <v>22507</v>
      </c>
      <c r="C2722" s="123" t="s">
        <v>18851</v>
      </c>
      <c r="D2722" s="126" t="s">
        <v>22508</v>
      </c>
    </row>
    <row r="2723" spans="1:4" x14ac:dyDescent="0.2">
      <c r="A2723" s="123">
        <v>20158</v>
      </c>
      <c r="B2723" s="123" t="s">
        <v>22509</v>
      </c>
      <c r="C2723" s="123" t="s">
        <v>18851</v>
      </c>
      <c r="D2723" s="126" t="s">
        <v>22510</v>
      </c>
    </row>
    <row r="2724" spans="1:4" x14ac:dyDescent="0.2">
      <c r="A2724" s="123">
        <v>20154</v>
      </c>
      <c r="B2724" s="123" t="s">
        <v>22511</v>
      </c>
      <c r="C2724" s="123" t="s">
        <v>18851</v>
      </c>
      <c r="D2724" s="126" t="s">
        <v>1793</v>
      </c>
    </row>
    <row r="2725" spans="1:4" x14ac:dyDescent="0.2">
      <c r="A2725" s="123">
        <v>20155</v>
      </c>
      <c r="B2725" s="123" t="s">
        <v>22512</v>
      </c>
      <c r="C2725" s="123" t="s">
        <v>18851</v>
      </c>
      <c r="D2725" s="126" t="s">
        <v>4556</v>
      </c>
    </row>
    <row r="2726" spans="1:4" x14ac:dyDescent="0.2">
      <c r="A2726" s="123">
        <v>20156</v>
      </c>
      <c r="B2726" s="123" t="s">
        <v>22513</v>
      </c>
      <c r="C2726" s="123" t="s">
        <v>18851</v>
      </c>
      <c r="D2726" s="126" t="s">
        <v>665</v>
      </c>
    </row>
    <row r="2727" spans="1:4" x14ac:dyDescent="0.2">
      <c r="A2727" s="123">
        <v>3512</v>
      </c>
      <c r="B2727" s="123" t="s">
        <v>22514</v>
      </c>
      <c r="C2727" s="123" t="s">
        <v>18851</v>
      </c>
      <c r="D2727" s="126" t="s">
        <v>22515</v>
      </c>
    </row>
    <row r="2728" spans="1:4" x14ac:dyDescent="0.2">
      <c r="A2728" s="123">
        <v>3499</v>
      </c>
      <c r="B2728" s="123" t="s">
        <v>22516</v>
      </c>
      <c r="C2728" s="123" t="s">
        <v>18851</v>
      </c>
      <c r="D2728" s="126" t="s">
        <v>1462</v>
      </c>
    </row>
    <row r="2729" spans="1:4" x14ac:dyDescent="0.2">
      <c r="A2729" s="123">
        <v>3500</v>
      </c>
      <c r="B2729" s="123" t="s">
        <v>22517</v>
      </c>
      <c r="C2729" s="123" t="s">
        <v>18851</v>
      </c>
      <c r="D2729" s="126" t="s">
        <v>8361</v>
      </c>
    </row>
    <row r="2730" spans="1:4" x14ac:dyDescent="0.2">
      <c r="A2730" s="123">
        <v>3501</v>
      </c>
      <c r="B2730" s="123" t="s">
        <v>22518</v>
      </c>
      <c r="C2730" s="123" t="s">
        <v>18851</v>
      </c>
      <c r="D2730" s="126" t="s">
        <v>693</v>
      </c>
    </row>
    <row r="2731" spans="1:4" x14ac:dyDescent="0.2">
      <c r="A2731" s="123">
        <v>3502</v>
      </c>
      <c r="B2731" s="123" t="s">
        <v>22519</v>
      </c>
      <c r="C2731" s="123" t="s">
        <v>18851</v>
      </c>
      <c r="D2731" s="126" t="s">
        <v>297</v>
      </c>
    </row>
    <row r="2732" spans="1:4" x14ac:dyDescent="0.2">
      <c r="A2732" s="123">
        <v>3503</v>
      </c>
      <c r="B2732" s="123" t="s">
        <v>22520</v>
      </c>
      <c r="C2732" s="123" t="s">
        <v>18851</v>
      </c>
      <c r="D2732" s="126" t="s">
        <v>17519</v>
      </c>
    </row>
    <row r="2733" spans="1:4" x14ac:dyDescent="0.2">
      <c r="A2733" s="123">
        <v>3477</v>
      </c>
      <c r="B2733" s="123" t="s">
        <v>22521</v>
      </c>
      <c r="C2733" s="123" t="s">
        <v>18851</v>
      </c>
      <c r="D2733" s="126" t="s">
        <v>7265</v>
      </c>
    </row>
    <row r="2734" spans="1:4" x14ac:dyDescent="0.2">
      <c r="A2734" s="123">
        <v>3478</v>
      </c>
      <c r="B2734" s="123" t="s">
        <v>22522</v>
      </c>
      <c r="C2734" s="123" t="s">
        <v>18851</v>
      </c>
      <c r="D2734" s="126" t="s">
        <v>5417</v>
      </c>
    </row>
    <row r="2735" spans="1:4" x14ac:dyDescent="0.2">
      <c r="A2735" s="123">
        <v>3525</v>
      </c>
      <c r="B2735" s="123" t="s">
        <v>22523</v>
      </c>
      <c r="C2735" s="123" t="s">
        <v>18851</v>
      </c>
      <c r="D2735" s="126" t="s">
        <v>8719</v>
      </c>
    </row>
    <row r="2736" spans="1:4" x14ac:dyDescent="0.2">
      <c r="A2736" s="123">
        <v>3511</v>
      </c>
      <c r="B2736" s="123" t="s">
        <v>22524</v>
      </c>
      <c r="C2736" s="123" t="s">
        <v>18851</v>
      </c>
      <c r="D2736" s="126" t="s">
        <v>19233</v>
      </c>
    </row>
    <row r="2737" spans="1:4" x14ac:dyDescent="0.2">
      <c r="A2737" s="123">
        <v>38917</v>
      </c>
      <c r="B2737" s="123" t="s">
        <v>22525</v>
      </c>
      <c r="C2737" s="123" t="s">
        <v>18851</v>
      </c>
      <c r="D2737" s="126" t="s">
        <v>374</v>
      </c>
    </row>
    <row r="2738" spans="1:4" x14ac:dyDescent="0.2">
      <c r="A2738" s="123">
        <v>38919</v>
      </c>
      <c r="B2738" s="123" t="s">
        <v>22526</v>
      </c>
      <c r="C2738" s="123" t="s">
        <v>18851</v>
      </c>
      <c r="D2738" s="126" t="s">
        <v>306</v>
      </c>
    </row>
    <row r="2739" spans="1:4" x14ac:dyDescent="0.2">
      <c r="A2739" s="123">
        <v>38922</v>
      </c>
      <c r="B2739" s="123" t="s">
        <v>22527</v>
      </c>
      <c r="C2739" s="123" t="s">
        <v>18851</v>
      </c>
      <c r="D2739" s="126" t="s">
        <v>5755</v>
      </c>
    </row>
    <row r="2740" spans="1:4" x14ac:dyDescent="0.2">
      <c r="A2740" s="123">
        <v>38921</v>
      </c>
      <c r="B2740" s="123" t="s">
        <v>22528</v>
      </c>
      <c r="C2740" s="123" t="s">
        <v>18851</v>
      </c>
      <c r="D2740" s="126" t="s">
        <v>3631</v>
      </c>
    </row>
    <row r="2741" spans="1:4" x14ac:dyDescent="0.2">
      <c r="A2741" s="123">
        <v>38918</v>
      </c>
      <c r="B2741" s="123" t="s">
        <v>22529</v>
      </c>
      <c r="C2741" s="123" t="s">
        <v>18851</v>
      </c>
      <c r="D2741" s="126" t="s">
        <v>22530</v>
      </c>
    </row>
    <row r="2742" spans="1:4" x14ac:dyDescent="0.2">
      <c r="A2742" s="123">
        <v>38920</v>
      </c>
      <c r="B2742" s="123" t="s">
        <v>22531</v>
      </c>
      <c r="C2742" s="123" t="s">
        <v>18851</v>
      </c>
      <c r="D2742" s="126" t="s">
        <v>9193</v>
      </c>
    </row>
    <row r="2743" spans="1:4" x14ac:dyDescent="0.2">
      <c r="A2743" s="123">
        <v>3104</v>
      </c>
      <c r="B2743" s="123" t="s">
        <v>22532</v>
      </c>
      <c r="C2743" s="123" t="s">
        <v>20842</v>
      </c>
      <c r="D2743" s="126" t="s">
        <v>22533</v>
      </c>
    </row>
    <row r="2744" spans="1:4" x14ac:dyDescent="0.2">
      <c r="A2744" s="123">
        <v>12032</v>
      </c>
      <c r="B2744" s="123" t="s">
        <v>22534</v>
      </c>
      <c r="C2744" s="123" t="s">
        <v>19529</v>
      </c>
      <c r="D2744" s="126" t="s">
        <v>3836</v>
      </c>
    </row>
    <row r="2745" spans="1:4" x14ac:dyDescent="0.2">
      <c r="A2745" s="123">
        <v>12030</v>
      </c>
      <c r="B2745" s="123" t="s">
        <v>22535</v>
      </c>
      <c r="C2745" s="123" t="s">
        <v>19529</v>
      </c>
      <c r="D2745" s="126" t="s">
        <v>1312</v>
      </c>
    </row>
    <row r="2746" spans="1:4" x14ac:dyDescent="0.2">
      <c r="A2746" s="123">
        <v>10908</v>
      </c>
      <c r="B2746" s="123" t="s">
        <v>22536</v>
      </c>
      <c r="C2746" s="123" t="s">
        <v>18851</v>
      </c>
      <c r="D2746" s="126" t="s">
        <v>22011</v>
      </c>
    </row>
    <row r="2747" spans="1:4" x14ac:dyDescent="0.2">
      <c r="A2747" s="123">
        <v>10909</v>
      </c>
      <c r="B2747" s="123" t="s">
        <v>22537</v>
      </c>
      <c r="C2747" s="123" t="s">
        <v>18851</v>
      </c>
      <c r="D2747" s="126" t="s">
        <v>17225</v>
      </c>
    </row>
    <row r="2748" spans="1:4" x14ac:dyDescent="0.2">
      <c r="A2748" s="123">
        <v>3669</v>
      </c>
      <c r="B2748" s="123" t="s">
        <v>22538</v>
      </c>
      <c r="C2748" s="123" t="s">
        <v>18851</v>
      </c>
      <c r="D2748" s="126" t="s">
        <v>8792</v>
      </c>
    </row>
    <row r="2749" spans="1:4" x14ac:dyDescent="0.2">
      <c r="A2749" s="123">
        <v>20138</v>
      </c>
      <c r="B2749" s="123" t="s">
        <v>22539</v>
      </c>
      <c r="C2749" s="123" t="s">
        <v>18851</v>
      </c>
      <c r="D2749" s="126" t="s">
        <v>5935</v>
      </c>
    </row>
    <row r="2750" spans="1:4" x14ac:dyDescent="0.2">
      <c r="A2750" s="123">
        <v>20139</v>
      </c>
      <c r="B2750" s="123" t="s">
        <v>22540</v>
      </c>
      <c r="C2750" s="123" t="s">
        <v>18851</v>
      </c>
      <c r="D2750" s="126" t="s">
        <v>22541</v>
      </c>
    </row>
    <row r="2751" spans="1:4" x14ac:dyDescent="0.2">
      <c r="A2751" s="123">
        <v>3668</v>
      </c>
      <c r="B2751" s="123" t="s">
        <v>22542</v>
      </c>
      <c r="C2751" s="123" t="s">
        <v>18851</v>
      </c>
      <c r="D2751" s="126" t="s">
        <v>3582</v>
      </c>
    </row>
    <row r="2752" spans="1:4" x14ac:dyDescent="0.2">
      <c r="A2752" s="123">
        <v>3656</v>
      </c>
      <c r="B2752" s="123" t="s">
        <v>22543</v>
      </c>
      <c r="C2752" s="123" t="s">
        <v>18851</v>
      </c>
      <c r="D2752" s="126" t="s">
        <v>8508</v>
      </c>
    </row>
    <row r="2753" spans="1:4" x14ac:dyDescent="0.2">
      <c r="A2753" s="123">
        <v>10911</v>
      </c>
      <c r="B2753" s="123" t="s">
        <v>22544</v>
      </c>
      <c r="C2753" s="123" t="s">
        <v>18851</v>
      </c>
      <c r="D2753" s="126" t="s">
        <v>7427</v>
      </c>
    </row>
    <row r="2754" spans="1:4" x14ac:dyDescent="0.2">
      <c r="A2754" s="123">
        <v>3654</v>
      </c>
      <c r="B2754" s="123" t="s">
        <v>22545</v>
      </c>
      <c r="C2754" s="123" t="s">
        <v>18851</v>
      </c>
      <c r="D2754" s="126" t="s">
        <v>18976</v>
      </c>
    </row>
    <row r="2755" spans="1:4" x14ac:dyDescent="0.2">
      <c r="A2755" s="123">
        <v>3664</v>
      </c>
      <c r="B2755" s="123" t="s">
        <v>22546</v>
      </c>
      <c r="C2755" s="123" t="s">
        <v>18851</v>
      </c>
      <c r="D2755" s="126" t="s">
        <v>168</v>
      </c>
    </row>
    <row r="2756" spans="1:4" x14ac:dyDescent="0.2">
      <c r="A2756" s="123">
        <v>3657</v>
      </c>
      <c r="B2756" s="123" t="s">
        <v>22547</v>
      </c>
      <c r="C2756" s="123" t="s">
        <v>18851</v>
      </c>
      <c r="D2756" s="126" t="s">
        <v>8653</v>
      </c>
    </row>
    <row r="2757" spans="1:4" x14ac:dyDescent="0.2">
      <c r="A2757" s="123">
        <v>12625</v>
      </c>
      <c r="B2757" s="123" t="s">
        <v>22548</v>
      </c>
      <c r="C2757" s="123" t="s">
        <v>18851</v>
      </c>
      <c r="D2757" s="126" t="s">
        <v>8787</v>
      </c>
    </row>
    <row r="2758" spans="1:4" x14ac:dyDescent="0.2">
      <c r="A2758" s="123">
        <v>20136</v>
      </c>
      <c r="B2758" s="123" t="s">
        <v>22549</v>
      </c>
      <c r="C2758" s="123" t="s">
        <v>18851</v>
      </c>
      <c r="D2758" s="126" t="s">
        <v>22550</v>
      </c>
    </row>
    <row r="2759" spans="1:4" x14ac:dyDescent="0.2">
      <c r="A2759" s="123">
        <v>20144</v>
      </c>
      <c r="B2759" s="123" t="s">
        <v>22551</v>
      </c>
      <c r="C2759" s="123" t="s">
        <v>18851</v>
      </c>
      <c r="D2759" s="126" t="s">
        <v>17587</v>
      </c>
    </row>
    <row r="2760" spans="1:4" x14ac:dyDescent="0.2">
      <c r="A2760" s="123">
        <v>20143</v>
      </c>
      <c r="B2760" s="123" t="s">
        <v>22552</v>
      </c>
      <c r="C2760" s="123" t="s">
        <v>18851</v>
      </c>
      <c r="D2760" s="126" t="s">
        <v>8308</v>
      </c>
    </row>
    <row r="2761" spans="1:4" x14ac:dyDescent="0.2">
      <c r="A2761" s="123">
        <v>20145</v>
      </c>
      <c r="B2761" s="123" t="s">
        <v>22553</v>
      </c>
      <c r="C2761" s="123" t="s">
        <v>18851</v>
      </c>
      <c r="D2761" s="126" t="s">
        <v>22554</v>
      </c>
    </row>
    <row r="2762" spans="1:4" x14ac:dyDescent="0.2">
      <c r="A2762" s="123">
        <v>20146</v>
      </c>
      <c r="B2762" s="123" t="s">
        <v>22555</v>
      </c>
      <c r="C2762" s="123" t="s">
        <v>18851</v>
      </c>
      <c r="D2762" s="126" t="s">
        <v>22556</v>
      </c>
    </row>
    <row r="2763" spans="1:4" x14ac:dyDescent="0.2">
      <c r="A2763" s="123">
        <v>20140</v>
      </c>
      <c r="B2763" s="123" t="s">
        <v>22557</v>
      </c>
      <c r="C2763" s="123" t="s">
        <v>18851</v>
      </c>
      <c r="D2763" s="126" t="s">
        <v>1747</v>
      </c>
    </row>
    <row r="2764" spans="1:4" x14ac:dyDescent="0.2">
      <c r="A2764" s="123">
        <v>20141</v>
      </c>
      <c r="B2764" s="123" t="s">
        <v>22558</v>
      </c>
      <c r="C2764" s="123" t="s">
        <v>18851</v>
      </c>
      <c r="D2764" s="126" t="s">
        <v>3036</v>
      </c>
    </row>
    <row r="2765" spans="1:4" x14ac:dyDescent="0.2">
      <c r="A2765" s="123">
        <v>20142</v>
      </c>
      <c r="B2765" s="123" t="s">
        <v>22559</v>
      </c>
      <c r="C2765" s="123" t="s">
        <v>18851</v>
      </c>
      <c r="D2765" s="126" t="s">
        <v>6022</v>
      </c>
    </row>
    <row r="2766" spans="1:4" x14ac:dyDescent="0.2">
      <c r="A2766" s="123">
        <v>3659</v>
      </c>
      <c r="B2766" s="123" t="s">
        <v>22560</v>
      </c>
      <c r="C2766" s="123" t="s">
        <v>18851</v>
      </c>
      <c r="D2766" s="126" t="s">
        <v>22561</v>
      </c>
    </row>
    <row r="2767" spans="1:4" x14ac:dyDescent="0.2">
      <c r="A2767" s="123">
        <v>3660</v>
      </c>
      <c r="B2767" s="123" t="s">
        <v>22562</v>
      </c>
      <c r="C2767" s="123" t="s">
        <v>18851</v>
      </c>
      <c r="D2767" s="126" t="s">
        <v>8673</v>
      </c>
    </row>
    <row r="2768" spans="1:4" x14ac:dyDescent="0.2">
      <c r="A2768" s="123">
        <v>3662</v>
      </c>
      <c r="B2768" s="123" t="s">
        <v>22563</v>
      </c>
      <c r="C2768" s="123" t="s">
        <v>18851</v>
      </c>
      <c r="D2768" s="126" t="s">
        <v>3474</v>
      </c>
    </row>
    <row r="2769" spans="1:4" x14ac:dyDescent="0.2">
      <c r="A2769" s="123">
        <v>3661</v>
      </c>
      <c r="B2769" s="123" t="s">
        <v>22564</v>
      </c>
      <c r="C2769" s="123" t="s">
        <v>18851</v>
      </c>
      <c r="D2769" s="126" t="s">
        <v>4502</v>
      </c>
    </row>
    <row r="2770" spans="1:4" x14ac:dyDescent="0.2">
      <c r="A2770" s="123">
        <v>3658</v>
      </c>
      <c r="B2770" s="123" t="s">
        <v>22565</v>
      </c>
      <c r="C2770" s="123" t="s">
        <v>18851</v>
      </c>
      <c r="D2770" s="126" t="s">
        <v>5122</v>
      </c>
    </row>
    <row r="2771" spans="1:4" x14ac:dyDescent="0.2">
      <c r="A2771" s="123">
        <v>3670</v>
      </c>
      <c r="B2771" s="123" t="s">
        <v>22566</v>
      </c>
      <c r="C2771" s="123" t="s">
        <v>18851</v>
      </c>
      <c r="D2771" s="126" t="s">
        <v>16503</v>
      </c>
    </row>
    <row r="2772" spans="1:4" x14ac:dyDescent="0.2">
      <c r="A2772" s="123">
        <v>3666</v>
      </c>
      <c r="B2772" s="123" t="s">
        <v>22567</v>
      </c>
      <c r="C2772" s="123" t="s">
        <v>18851</v>
      </c>
      <c r="D2772" s="126" t="s">
        <v>8277</v>
      </c>
    </row>
    <row r="2773" spans="1:4" x14ac:dyDescent="0.2">
      <c r="A2773" s="123">
        <v>14157</v>
      </c>
      <c r="B2773" s="123" t="s">
        <v>22568</v>
      </c>
      <c r="C2773" s="123" t="s">
        <v>18851</v>
      </c>
      <c r="D2773" s="126" t="s">
        <v>1145</v>
      </c>
    </row>
    <row r="2774" spans="1:4" x14ac:dyDescent="0.2">
      <c r="A2774" s="123">
        <v>3653</v>
      </c>
      <c r="B2774" s="123" t="s">
        <v>22569</v>
      </c>
      <c r="C2774" s="123" t="s">
        <v>18851</v>
      </c>
      <c r="D2774" s="126" t="s">
        <v>17346</v>
      </c>
    </row>
    <row r="2775" spans="1:4" x14ac:dyDescent="0.2">
      <c r="A2775" s="123">
        <v>3649</v>
      </c>
      <c r="B2775" s="123" t="s">
        <v>22570</v>
      </c>
      <c r="C2775" s="123" t="s">
        <v>18851</v>
      </c>
      <c r="D2775" s="126" t="s">
        <v>22571</v>
      </c>
    </row>
    <row r="2776" spans="1:4" x14ac:dyDescent="0.2">
      <c r="A2776" s="123">
        <v>42696</v>
      </c>
      <c r="B2776" s="123" t="s">
        <v>22572</v>
      </c>
      <c r="C2776" s="123" t="s">
        <v>18851</v>
      </c>
      <c r="D2776" s="126" t="s">
        <v>22573</v>
      </c>
    </row>
    <row r="2777" spans="1:4" x14ac:dyDescent="0.2">
      <c r="A2777" s="123">
        <v>42697</v>
      </c>
      <c r="B2777" s="123" t="s">
        <v>22574</v>
      </c>
      <c r="C2777" s="123" t="s">
        <v>18851</v>
      </c>
      <c r="D2777" s="126" t="s">
        <v>22575</v>
      </c>
    </row>
    <row r="2778" spans="1:4" x14ac:dyDescent="0.2">
      <c r="A2778" s="123">
        <v>42698</v>
      </c>
      <c r="B2778" s="123" t="s">
        <v>22576</v>
      </c>
      <c r="C2778" s="123" t="s">
        <v>18851</v>
      </c>
      <c r="D2778" s="126" t="s">
        <v>22577</v>
      </c>
    </row>
    <row r="2779" spans="1:4" x14ac:dyDescent="0.2">
      <c r="A2779" s="123">
        <v>39875</v>
      </c>
      <c r="B2779" s="123" t="s">
        <v>22578</v>
      </c>
      <c r="C2779" s="123" t="s">
        <v>18851</v>
      </c>
      <c r="D2779" s="126" t="s">
        <v>22579</v>
      </c>
    </row>
    <row r="2780" spans="1:4" x14ac:dyDescent="0.2">
      <c r="A2780" s="123">
        <v>39876</v>
      </c>
      <c r="B2780" s="123" t="s">
        <v>22580</v>
      </c>
      <c r="C2780" s="123" t="s">
        <v>18851</v>
      </c>
      <c r="D2780" s="126" t="s">
        <v>22581</v>
      </c>
    </row>
    <row r="2781" spans="1:4" x14ac:dyDescent="0.2">
      <c r="A2781" s="123">
        <v>39877</v>
      </c>
      <c r="B2781" s="123" t="s">
        <v>22582</v>
      </c>
      <c r="C2781" s="123" t="s">
        <v>18851</v>
      </c>
      <c r="D2781" s="126" t="s">
        <v>22583</v>
      </c>
    </row>
    <row r="2782" spans="1:4" x14ac:dyDescent="0.2">
      <c r="A2782" s="123">
        <v>39878</v>
      </c>
      <c r="B2782" s="123" t="s">
        <v>22584</v>
      </c>
      <c r="C2782" s="123" t="s">
        <v>18851</v>
      </c>
      <c r="D2782" s="126" t="s">
        <v>22585</v>
      </c>
    </row>
    <row r="2783" spans="1:4" x14ac:dyDescent="0.2">
      <c r="A2783" s="123">
        <v>39872</v>
      </c>
      <c r="B2783" s="123" t="s">
        <v>22586</v>
      </c>
      <c r="C2783" s="123" t="s">
        <v>18851</v>
      </c>
      <c r="D2783" s="126" t="s">
        <v>22587</v>
      </c>
    </row>
    <row r="2784" spans="1:4" x14ac:dyDescent="0.2">
      <c r="A2784" s="123">
        <v>39873</v>
      </c>
      <c r="B2784" s="123" t="s">
        <v>22588</v>
      </c>
      <c r="C2784" s="123" t="s">
        <v>18851</v>
      </c>
      <c r="D2784" s="126" t="s">
        <v>22589</v>
      </c>
    </row>
    <row r="2785" spans="1:4" x14ac:dyDescent="0.2">
      <c r="A2785" s="123">
        <v>39874</v>
      </c>
      <c r="B2785" s="123" t="s">
        <v>22590</v>
      </c>
      <c r="C2785" s="123" t="s">
        <v>18851</v>
      </c>
      <c r="D2785" s="126" t="s">
        <v>22591</v>
      </c>
    </row>
    <row r="2786" spans="1:4" x14ac:dyDescent="0.2">
      <c r="A2786" s="123">
        <v>3674</v>
      </c>
      <c r="B2786" s="123" t="s">
        <v>22592</v>
      </c>
      <c r="C2786" s="123" t="s">
        <v>18885</v>
      </c>
      <c r="D2786" s="126" t="s">
        <v>2876</v>
      </c>
    </row>
    <row r="2787" spans="1:4" x14ac:dyDescent="0.2">
      <c r="A2787" s="123">
        <v>3681</v>
      </c>
      <c r="B2787" s="123" t="s">
        <v>22593</v>
      </c>
      <c r="C2787" s="123" t="s">
        <v>18885</v>
      </c>
      <c r="D2787" s="126" t="s">
        <v>17032</v>
      </c>
    </row>
    <row r="2788" spans="1:4" x14ac:dyDescent="0.2">
      <c r="A2788" s="123">
        <v>3676</v>
      </c>
      <c r="B2788" s="123" t="s">
        <v>22594</v>
      </c>
      <c r="C2788" s="123" t="s">
        <v>18885</v>
      </c>
      <c r="D2788" s="126" t="s">
        <v>22595</v>
      </c>
    </row>
    <row r="2789" spans="1:4" x14ac:dyDescent="0.2">
      <c r="A2789" s="123">
        <v>3679</v>
      </c>
      <c r="B2789" s="123" t="s">
        <v>22596</v>
      </c>
      <c r="C2789" s="123" t="s">
        <v>18885</v>
      </c>
      <c r="D2789" s="126" t="s">
        <v>22597</v>
      </c>
    </row>
    <row r="2790" spans="1:4" x14ac:dyDescent="0.2">
      <c r="A2790" s="123">
        <v>3672</v>
      </c>
      <c r="B2790" s="123" t="s">
        <v>22598</v>
      </c>
      <c r="C2790" s="123" t="s">
        <v>18885</v>
      </c>
      <c r="D2790" s="126" t="s">
        <v>1208</v>
      </c>
    </row>
    <row r="2791" spans="1:4" x14ac:dyDescent="0.2">
      <c r="A2791" s="123">
        <v>3671</v>
      </c>
      <c r="B2791" s="123" t="s">
        <v>22599</v>
      </c>
      <c r="C2791" s="123" t="s">
        <v>18885</v>
      </c>
      <c r="D2791" s="126" t="s">
        <v>1145</v>
      </c>
    </row>
    <row r="2792" spans="1:4" x14ac:dyDescent="0.2">
      <c r="A2792" s="123">
        <v>3673</v>
      </c>
      <c r="B2792" s="123" t="s">
        <v>22600</v>
      </c>
      <c r="C2792" s="123" t="s">
        <v>18885</v>
      </c>
      <c r="D2792" s="126" t="s">
        <v>1560</v>
      </c>
    </row>
    <row r="2793" spans="1:4" x14ac:dyDescent="0.2">
      <c r="A2793" s="123">
        <v>38394</v>
      </c>
      <c r="B2793" s="123" t="s">
        <v>22601</v>
      </c>
      <c r="C2793" s="123" t="s">
        <v>18851</v>
      </c>
      <c r="D2793" s="126" t="s">
        <v>22602</v>
      </c>
    </row>
    <row r="2794" spans="1:4" x14ac:dyDescent="0.2">
      <c r="A2794" s="123">
        <v>3729</v>
      </c>
      <c r="B2794" s="123" t="s">
        <v>22603</v>
      </c>
      <c r="C2794" s="123" t="s">
        <v>18851</v>
      </c>
      <c r="D2794" s="126" t="s">
        <v>22604</v>
      </c>
    </row>
    <row r="2795" spans="1:4" x14ac:dyDescent="0.2">
      <c r="A2795" s="123">
        <v>39357</v>
      </c>
      <c r="B2795" s="123" t="s">
        <v>22605</v>
      </c>
      <c r="C2795" s="123" t="s">
        <v>18851</v>
      </c>
      <c r="D2795" s="126" t="s">
        <v>22606</v>
      </c>
    </row>
    <row r="2796" spans="1:4" x14ac:dyDescent="0.2">
      <c r="A2796" s="123">
        <v>39358</v>
      </c>
      <c r="B2796" s="123" t="s">
        <v>22607</v>
      </c>
      <c r="C2796" s="123" t="s">
        <v>18851</v>
      </c>
      <c r="D2796" s="126" t="s">
        <v>22608</v>
      </c>
    </row>
    <row r="2797" spans="1:4" x14ac:dyDescent="0.2">
      <c r="A2797" s="123">
        <v>39356</v>
      </c>
      <c r="B2797" s="123" t="s">
        <v>22609</v>
      </c>
      <c r="C2797" s="123" t="s">
        <v>18851</v>
      </c>
      <c r="D2797" s="126" t="s">
        <v>22610</v>
      </c>
    </row>
    <row r="2798" spans="1:4" x14ac:dyDescent="0.2">
      <c r="A2798" s="123">
        <v>39355</v>
      </c>
      <c r="B2798" s="123" t="s">
        <v>22611</v>
      </c>
      <c r="C2798" s="123" t="s">
        <v>18851</v>
      </c>
      <c r="D2798" s="126" t="s">
        <v>22612</v>
      </c>
    </row>
    <row r="2799" spans="1:4" x14ac:dyDescent="0.2">
      <c r="A2799" s="123">
        <v>39353</v>
      </c>
      <c r="B2799" s="123" t="s">
        <v>22613</v>
      </c>
      <c r="C2799" s="123" t="s">
        <v>18851</v>
      </c>
      <c r="D2799" s="126" t="s">
        <v>22614</v>
      </c>
    </row>
    <row r="2800" spans="1:4" x14ac:dyDescent="0.2">
      <c r="A2800" s="123">
        <v>39354</v>
      </c>
      <c r="B2800" s="123" t="s">
        <v>22615</v>
      </c>
      <c r="C2800" s="123" t="s">
        <v>18851</v>
      </c>
      <c r="D2800" s="126" t="s">
        <v>22616</v>
      </c>
    </row>
    <row r="2801" spans="1:4" x14ac:dyDescent="0.2">
      <c r="A2801" s="123">
        <v>39398</v>
      </c>
      <c r="B2801" s="123" t="s">
        <v>22617</v>
      </c>
      <c r="C2801" s="123" t="s">
        <v>18851</v>
      </c>
      <c r="D2801" s="126" t="s">
        <v>22618</v>
      </c>
    </row>
    <row r="2802" spans="1:4" x14ac:dyDescent="0.2">
      <c r="A2802" s="123">
        <v>13343</v>
      </c>
      <c r="B2802" s="123" t="s">
        <v>22619</v>
      </c>
      <c r="C2802" s="123" t="s">
        <v>18851</v>
      </c>
      <c r="D2802" s="126" t="s">
        <v>22620</v>
      </c>
    </row>
    <row r="2803" spans="1:4" x14ac:dyDescent="0.2">
      <c r="A2803" s="123">
        <v>12118</v>
      </c>
      <c r="B2803" s="123" t="s">
        <v>22621</v>
      </c>
      <c r="C2803" s="123" t="s">
        <v>18851</v>
      </c>
      <c r="D2803" s="126" t="s">
        <v>8590</v>
      </c>
    </row>
    <row r="2804" spans="1:4" x14ac:dyDescent="0.2">
      <c r="A2804" s="123">
        <v>39482</v>
      </c>
      <c r="B2804" s="123" t="s">
        <v>22622</v>
      </c>
      <c r="C2804" s="123" t="s">
        <v>18851</v>
      </c>
      <c r="D2804" s="126" t="s">
        <v>22623</v>
      </c>
    </row>
    <row r="2805" spans="1:4" x14ac:dyDescent="0.2">
      <c r="A2805" s="123">
        <v>39486</v>
      </c>
      <c r="B2805" s="123" t="s">
        <v>22624</v>
      </c>
      <c r="C2805" s="123" t="s">
        <v>18851</v>
      </c>
      <c r="D2805" s="126" t="s">
        <v>22625</v>
      </c>
    </row>
    <row r="2806" spans="1:4" x14ac:dyDescent="0.2">
      <c r="A2806" s="123">
        <v>39483</v>
      </c>
      <c r="B2806" s="123" t="s">
        <v>22626</v>
      </c>
      <c r="C2806" s="123" t="s">
        <v>18851</v>
      </c>
      <c r="D2806" s="126" t="s">
        <v>22627</v>
      </c>
    </row>
    <row r="2807" spans="1:4" x14ac:dyDescent="0.2">
      <c r="A2807" s="123">
        <v>39487</v>
      </c>
      <c r="B2807" s="123" t="s">
        <v>22628</v>
      </c>
      <c r="C2807" s="123" t="s">
        <v>18851</v>
      </c>
      <c r="D2807" s="126" t="s">
        <v>22629</v>
      </c>
    </row>
    <row r="2808" spans="1:4" x14ac:dyDescent="0.2">
      <c r="A2808" s="123">
        <v>39484</v>
      </c>
      <c r="B2808" s="123" t="s">
        <v>22630</v>
      </c>
      <c r="C2808" s="123" t="s">
        <v>18851</v>
      </c>
      <c r="D2808" s="126" t="s">
        <v>22631</v>
      </c>
    </row>
    <row r="2809" spans="1:4" x14ac:dyDescent="0.2">
      <c r="A2809" s="123">
        <v>39488</v>
      </c>
      <c r="B2809" s="123" t="s">
        <v>22632</v>
      </c>
      <c r="C2809" s="123" t="s">
        <v>18851</v>
      </c>
      <c r="D2809" s="126" t="s">
        <v>22633</v>
      </c>
    </row>
    <row r="2810" spans="1:4" x14ac:dyDescent="0.2">
      <c r="A2810" s="123">
        <v>39485</v>
      </c>
      <c r="B2810" s="123" t="s">
        <v>22634</v>
      </c>
      <c r="C2810" s="123" t="s">
        <v>18851</v>
      </c>
      <c r="D2810" s="126" t="s">
        <v>22635</v>
      </c>
    </row>
    <row r="2811" spans="1:4" x14ac:dyDescent="0.2">
      <c r="A2811" s="123">
        <v>39489</v>
      </c>
      <c r="B2811" s="123" t="s">
        <v>22636</v>
      </c>
      <c r="C2811" s="123" t="s">
        <v>18851</v>
      </c>
      <c r="D2811" s="126" t="s">
        <v>22637</v>
      </c>
    </row>
    <row r="2812" spans="1:4" x14ac:dyDescent="0.2">
      <c r="A2812" s="123">
        <v>39494</v>
      </c>
      <c r="B2812" s="123" t="s">
        <v>22638</v>
      </c>
      <c r="C2812" s="123" t="s">
        <v>18851</v>
      </c>
      <c r="D2812" s="126" t="s">
        <v>22639</v>
      </c>
    </row>
    <row r="2813" spans="1:4" x14ac:dyDescent="0.2">
      <c r="A2813" s="123">
        <v>39490</v>
      </c>
      <c r="B2813" s="123" t="s">
        <v>22640</v>
      </c>
      <c r="C2813" s="123" t="s">
        <v>18851</v>
      </c>
      <c r="D2813" s="126" t="s">
        <v>22641</v>
      </c>
    </row>
    <row r="2814" spans="1:4" x14ac:dyDescent="0.2">
      <c r="A2814" s="123">
        <v>39495</v>
      </c>
      <c r="B2814" s="123" t="s">
        <v>22642</v>
      </c>
      <c r="C2814" s="123" t="s">
        <v>18851</v>
      </c>
      <c r="D2814" s="126" t="s">
        <v>22623</v>
      </c>
    </row>
    <row r="2815" spans="1:4" x14ac:dyDescent="0.2">
      <c r="A2815" s="123">
        <v>39491</v>
      </c>
      <c r="B2815" s="123" t="s">
        <v>22643</v>
      </c>
      <c r="C2815" s="123" t="s">
        <v>18851</v>
      </c>
      <c r="D2815" s="126" t="s">
        <v>22644</v>
      </c>
    </row>
    <row r="2816" spans="1:4" x14ac:dyDescent="0.2">
      <c r="A2816" s="123">
        <v>39496</v>
      </c>
      <c r="B2816" s="123" t="s">
        <v>22645</v>
      </c>
      <c r="C2816" s="123" t="s">
        <v>18851</v>
      </c>
      <c r="D2816" s="126" t="s">
        <v>22646</v>
      </c>
    </row>
    <row r="2817" spans="1:4" x14ac:dyDescent="0.2">
      <c r="A2817" s="123">
        <v>39492</v>
      </c>
      <c r="B2817" s="123" t="s">
        <v>22647</v>
      </c>
      <c r="C2817" s="123" t="s">
        <v>18851</v>
      </c>
      <c r="D2817" s="126" t="s">
        <v>22648</v>
      </c>
    </row>
    <row r="2818" spans="1:4" x14ac:dyDescent="0.2">
      <c r="A2818" s="123">
        <v>39497</v>
      </c>
      <c r="B2818" s="123" t="s">
        <v>22649</v>
      </c>
      <c r="C2818" s="123" t="s">
        <v>18851</v>
      </c>
      <c r="D2818" s="126" t="s">
        <v>22650</v>
      </c>
    </row>
    <row r="2819" spans="1:4" x14ac:dyDescent="0.2">
      <c r="A2819" s="123">
        <v>39493</v>
      </c>
      <c r="B2819" s="123" t="s">
        <v>22651</v>
      </c>
      <c r="C2819" s="123" t="s">
        <v>18851</v>
      </c>
      <c r="D2819" s="126" t="s">
        <v>22652</v>
      </c>
    </row>
    <row r="2820" spans="1:4" x14ac:dyDescent="0.2">
      <c r="A2820" s="123">
        <v>39500</v>
      </c>
      <c r="B2820" s="123" t="s">
        <v>22653</v>
      </c>
      <c r="C2820" s="123" t="s">
        <v>18851</v>
      </c>
      <c r="D2820" s="126" t="s">
        <v>22654</v>
      </c>
    </row>
    <row r="2821" spans="1:4" x14ac:dyDescent="0.2">
      <c r="A2821" s="123">
        <v>39498</v>
      </c>
      <c r="B2821" s="123" t="s">
        <v>22655</v>
      </c>
      <c r="C2821" s="123" t="s">
        <v>18851</v>
      </c>
      <c r="D2821" s="126" t="s">
        <v>22656</v>
      </c>
    </row>
    <row r="2822" spans="1:4" x14ac:dyDescent="0.2">
      <c r="A2822" s="123">
        <v>39501</v>
      </c>
      <c r="B2822" s="123" t="s">
        <v>22657</v>
      </c>
      <c r="C2822" s="123" t="s">
        <v>18851</v>
      </c>
      <c r="D2822" s="126" t="s">
        <v>22658</v>
      </c>
    </row>
    <row r="2823" spans="1:4" x14ac:dyDescent="0.2">
      <c r="A2823" s="123">
        <v>39499</v>
      </c>
      <c r="B2823" s="123" t="s">
        <v>22659</v>
      </c>
      <c r="C2823" s="123" t="s">
        <v>18851</v>
      </c>
      <c r="D2823" s="126" t="s">
        <v>22660</v>
      </c>
    </row>
    <row r="2824" spans="1:4" x14ac:dyDescent="0.2">
      <c r="A2824" s="123">
        <v>3733</v>
      </c>
      <c r="B2824" s="123" t="s">
        <v>22661</v>
      </c>
      <c r="C2824" s="123" t="s">
        <v>18868</v>
      </c>
      <c r="D2824" s="126" t="s">
        <v>9150</v>
      </c>
    </row>
    <row r="2825" spans="1:4" x14ac:dyDescent="0.2">
      <c r="A2825" s="123">
        <v>3731</v>
      </c>
      <c r="B2825" s="123" t="s">
        <v>22662</v>
      </c>
      <c r="C2825" s="123" t="s">
        <v>18868</v>
      </c>
      <c r="D2825" s="126" t="s">
        <v>22663</v>
      </c>
    </row>
    <row r="2826" spans="1:4" x14ac:dyDescent="0.2">
      <c r="A2826" s="123">
        <v>38137</v>
      </c>
      <c r="B2826" s="123" t="s">
        <v>22664</v>
      </c>
      <c r="C2826" s="123" t="s">
        <v>18868</v>
      </c>
      <c r="D2826" s="126" t="s">
        <v>22665</v>
      </c>
    </row>
    <row r="2827" spans="1:4" x14ac:dyDescent="0.2">
      <c r="A2827" s="123">
        <v>38135</v>
      </c>
      <c r="B2827" s="123" t="s">
        <v>22666</v>
      </c>
      <c r="C2827" s="123" t="s">
        <v>18868</v>
      </c>
      <c r="D2827" s="126" t="s">
        <v>6746</v>
      </c>
    </row>
    <row r="2828" spans="1:4" x14ac:dyDescent="0.2">
      <c r="A2828" s="123">
        <v>38138</v>
      </c>
      <c r="B2828" s="123" t="s">
        <v>22667</v>
      </c>
      <c r="C2828" s="123" t="s">
        <v>18868</v>
      </c>
      <c r="D2828" s="126" t="s">
        <v>4441</v>
      </c>
    </row>
    <row r="2829" spans="1:4" x14ac:dyDescent="0.2">
      <c r="A2829" s="123">
        <v>3736</v>
      </c>
      <c r="B2829" s="123" t="s">
        <v>22668</v>
      </c>
      <c r="C2829" s="123" t="s">
        <v>18868</v>
      </c>
      <c r="D2829" s="126" t="s">
        <v>3804</v>
      </c>
    </row>
    <row r="2830" spans="1:4" x14ac:dyDescent="0.2">
      <c r="A2830" s="123">
        <v>3741</v>
      </c>
      <c r="B2830" s="123" t="s">
        <v>22669</v>
      </c>
      <c r="C2830" s="123" t="s">
        <v>18868</v>
      </c>
      <c r="D2830" s="126" t="s">
        <v>9218</v>
      </c>
    </row>
    <row r="2831" spans="1:4" x14ac:dyDescent="0.2">
      <c r="A2831" s="123">
        <v>3745</v>
      </c>
      <c r="B2831" s="123" t="s">
        <v>22670</v>
      </c>
      <c r="C2831" s="123" t="s">
        <v>18868</v>
      </c>
      <c r="D2831" s="126" t="s">
        <v>22671</v>
      </c>
    </row>
    <row r="2832" spans="1:4" x14ac:dyDescent="0.2">
      <c r="A2832" s="123">
        <v>3743</v>
      </c>
      <c r="B2832" s="123" t="s">
        <v>22672</v>
      </c>
      <c r="C2832" s="123" t="s">
        <v>18868</v>
      </c>
      <c r="D2832" s="126" t="s">
        <v>5796</v>
      </c>
    </row>
    <row r="2833" spans="1:4" x14ac:dyDescent="0.2">
      <c r="A2833" s="123">
        <v>3744</v>
      </c>
      <c r="B2833" s="123" t="s">
        <v>22673</v>
      </c>
      <c r="C2833" s="123" t="s">
        <v>18868</v>
      </c>
      <c r="D2833" s="126" t="s">
        <v>3667</v>
      </c>
    </row>
    <row r="2834" spans="1:4" x14ac:dyDescent="0.2">
      <c r="A2834" s="123">
        <v>3739</v>
      </c>
      <c r="B2834" s="123" t="s">
        <v>22674</v>
      </c>
      <c r="C2834" s="123" t="s">
        <v>18868</v>
      </c>
      <c r="D2834" s="126" t="s">
        <v>6869</v>
      </c>
    </row>
    <row r="2835" spans="1:4" x14ac:dyDescent="0.2">
      <c r="A2835" s="123">
        <v>3737</v>
      </c>
      <c r="B2835" s="123" t="s">
        <v>22675</v>
      </c>
      <c r="C2835" s="123" t="s">
        <v>18868</v>
      </c>
      <c r="D2835" s="126" t="s">
        <v>9023</v>
      </c>
    </row>
    <row r="2836" spans="1:4" x14ac:dyDescent="0.2">
      <c r="A2836" s="123">
        <v>3738</v>
      </c>
      <c r="B2836" s="123" t="s">
        <v>22676</v>
      </c>
      <c r="C2836" s="123" t="s">
        <v>18868</v>
      </c>
      <c r="D2836" s="126" t="s">
        <v>22677</v>
      </c>
    </row>
    <row r="2837" spans="1:4" x14ac:dyDescent="0.2">
      <c r="A2837" s="123">
        <v>3747</v>
      </c>
      <c r="B2837" s="123" t="s">
        <v>22678</v>
      </c>
      <c r="C2837" s="123" t="s">
        <v>18868</v>
      </c>
      <c r="D2837" s="126" t="s">
        <v>3667</v>
      </c>
    </row>
    <row r="2838" spans="1:4" x14ac:dyDescent="0.2">
      <c r="A2838" s="123">
        <v>11649</v>
      </c>
      <c r="B2838" s="123" t="s">
        <v>22679</v>
      </c>
      <c r="C2838" s="123" t="s">
        <v>18851</v>
      </c>
      <c r="D2838" s="126" t="s">
        <v>22680</v>
      </c>
    </row>
    <row r="2839" spans="1:4" x14ac:dyDescent="0.2">
      <c r="A2839" s="123">
        <v>11650</v>
      </c>
      <c r="B2839" s="123" t="s">
        <v>22681</v>
      </c>
      <c r="C2839" s="123" t="s">
        <v>18851</v>
      </c>
      <c r="D2839" s="126" t="s">
        <v>22682</v>
      </c>
    </row>
    <row r="2840" spans="1:4" x14ac:dyDescent="0.2">
      <c r="A2840" s="123">
        <v>3742</v>
      </c>
      <c r="B2840" s="123" t="s">
        <v>22683</v>
      </c>
      <c r="C2840" s="123" t="s">
        <v>18868</v>
      </c>
      <c r="D2840" s="126" t="s">
        <v>2858</v>
      </c>
    </row>
    <row r="2841" spans="1:4" x14ac:dyDescent="0.2">
      <c r="A2841" s="123">
        <v>3746</v>
      </c>
      <c r="B2841" s="123" t="s">
        <v>22684</v>
      </c>
      <c r="C2841" s="123" t="s">
        <v>18868</v>
      </c>
      <c r="D2841" s="126" t="s">
        <v>22685</v>
      </c>
    </row>
    <row r="2842" spans="1:4" x14ac:dyDescent="0.2">
      <c r="A2842" s="123">
        <v>21106</v>
      </c>
      <c r="B2842" s="123" t="s">
        <v>22686</v>
      </c>
      <c r="C2842" s="123" t="s">
        <v>18940</v>
      </c>
      <c r="D2842" s="126" t="s">
        <v>2739</v>
      </c>
    </row>
    <row r="2843" spans="1:4" x14ac:dyDescent="0.2">
      <c r="A2843" s="123">
        <v>3755</v>
      </c>
      <c r="B2843" s="123" t="s">
        <v>22687</v>
      </c>
      <c r="C2843" s="123" t="s">
        <v>18851</v>
      </c>
      <c r="D2843" s="126" t="s">
        <v>4646</v>
      </c>
    </row>
    <row r="2844" spans="1:4" x14ac:dyDescent="0.2">
      <c r="A2844" s="123">
        <v>3750</v>
      </c>
      <c r="B2844" s="123" t="s">
        <v>22688</v>
      </c>
      <c r="C2844" s="123" t="s">
        <v>18851</v>
      </c>
      <c r="D2844" s="126" t="s">
        <v>5999</v>
      </c>
    </row>
    <row r="2845" spans="1:4" x14ac:dyDescent="0.2">
      <c r="A2845" s="123">
        <v>3756</v>
      </c>
      <c r="B2845" s="123" t="s">
        <v>22689</v>
      </c>
      <c r="C2845" s="123" t="s">
        <v>18851</v>
      </c>
      <c r="D2845" s="126" t="s">
        <v>22690</v>
      </c>
    </row>
    <row r="2846" spans="1:4" x14ac:dyDescent="0.2">
      <c r="A2846" s="123">
        <v>39377</v>
      </c>
      <c r="B2846" s="123" t="s">
        <v>22691</v>
      </c>
      <c r="C2846" s="123" t="s">
        <v>18851</v>
      </c>
      <c r="D2846" s="126" t="s">
        <v>22692</v>
      </c>
    </row>
    <row r="2847" spans="1:4" x14ac:dyDescent="0.2">
      <c r="A2847" s="123">
        <v>38191</v>
      </c>
      <c r="B2847" s="123" t="s">
        <v>22693</v>
      </c>
      <c r="C2847" s="123" t="s">
        <v>18851</v>
      </c>
      <c r="D2847" s="126" t="s">
        <v>9058</v>
      </c>
    </row>
    <row r="2848" spans="1:4" x14ac:dyDescent="0.2">
      <c r="A2848" s="123">
        <v>39381</v>
      </c>
      <c r="B2848" s="123" t="s">
        <v>22694</v>
      </c>
      <c r="C2848" s="123" t="s">
        <v>18851</v>
      </c>
      <c r="D2848" s="126" t="s">
        <v>4694</v>
      </c>
    </row>
    <row r="2849" spans="1:4" x14ac:dyDescent="0.2">
      <c r="A2849" s="123">
        <v>38780</v>
      </c>
      <c r="B2849" s="123" t="s">
        <v>22695</v>
      </c>
      <c r="C2849" s="123" t="s">
        <v>18851</v>
      </c>
      <c r="D2849" s="126" t="s">
        <v>22696</v>
      </c>
    </row>
    <row r="2850" spans="1:4" x14ac:dyDescent="0.2">
      <c r="A2850" s="123">
        <v>38781</v>
      </c>
      <c r="B2850" s="123" t="s">
        <v>22697</v>
      </c>
      <c r="C2850" s="123" t="s">
        <v>18851</v>
      </c>
      <c r="D2850" s="126" t="s">
        <v>22698</v>
      </c>
    </row>
    <row r="2851" spans="1:4" x14ac:dyDescent="0.2">
      <c r="A2851" s="123">
        <v>38192</v>
      </c>
      <c r="B2851" s="123" t="s">
        <v>22699</v>
      </c>
      <c r="C2851" s="123" t="s">
        <v>18851</v>
      </c>
      <c r="D2851" s="126" t="s">
        <v>5572</v>
      </c>
    </row>
    <row r="2852" spans="1:4" x14ac:dyDescent="0.2">
      <c r="A2852" s="123">
        <v>3753</v>
      </c>
      <c r="B2852" s="123" t="s">
        <v>22700</v>
      </c>
      <c r="C2852" s="123" t="s">
        <v>18851</v>
      </c>
      <c r="D2852" s="126" t="s">
        <v>8492</v>
      </c>
    </row>
    <row r="2853" spans="1:4" x14ac:dyDescent="0.2">
      <c r="A2853" s="123">
        <v>38782</v>
      </c>
      <c r="B2853" s="123" t="s">
        <v>22701</v>
      </c>
      <c r="C2853" s="123" t="s">
        <v>18851</v>
      </c>
      <c r="D2853" s="126" t="s">
        <v>8874</v>
      </c>
    </row>
    <row r="2854" spans="1:4" x14ac:dyDescent="0.2">
      <c r="A2854" s="123">
        <v>38778</v>
      </c>
      <c r="B2854" s="123" t="s">
        <v>22702</v>
      </c>
      <c r="C2854" s="123" t="s">
        <v>18851</v>
      </c>
      <c r="D2854" s="126" t="s">
        <v>4473</v>
      </c>
    </row>
    <row r="2855" spans="1:4" x14ac:dyDescent="0.2">
      <c r="A2855" s="123">
        <v>38779</v>
      </c>
      <c r="B2855" s="123" t="s">
        <v>22703</v>
      </c>
      <c r="C2855" s="123" t="s">
        <v>18851</v>
      </c>
      <c r="D2855" s="126" t="s">
        <v>1334</v>
      </c>
    </row>
    <row r="2856" spans="1:4" x14ac:dyDescent="0.2">
      <c r="A2856" s="123">
        <v>39388</v>
      </c>
      <c r="B2856" s="123" t="s">
        <v>22704</v>
      </c>
      <c r="C2856" s="123" t="s">
        <v>18851</v>
      </c>
      <c r="D2856" s="126" t="s">
        <v>22705</v>
      </c>
    </row>
    <row r="2857" spans="1:4" x14ac:dyDescent="0.2">
      <c r="A2857" s="123">
        <v>39387</v>
      </c>
      <c r="B2857" s="123" t="s">
        <v>22706</v>
      </c>
      <c r="C2857" s="123" t="s">
        <v>18851</v>
      </c>
      <c r="D2857" s="126" t="s">
        <v>932</v>
      </c>
    </row>
    <row r="2858" spans="1:4" x14ac:dyDescent="0.2">
      <c r="A2858" s="123">
        <v>39386</v>
      </c>
      <c r="B2858" s="123" t="s">
        <v>22707</v>
      </c>
      <c r="C2858" s="123" t="s">
        <v>18851</v>
      </c>
      <c r="D2858" s="126" t="s">
        <v>9179</v>
      </c>
    </row>
    <row r="2859" spans="1:4" x14ac:dyDescent="0.2">
      <c r="A2859" s="123">
        <v>38194</v>
      </c>
      <c r="B2859" s="123" t="s">
        <v>22708</v>
      </c>
      <c r="C2859" s="123" t="s">
        <v>18851</v>
      </c>
      <c r="D2859" s="126" t="s">
        <v>5062</v>
      </c>
    </row>
    <row r="2860" spans="1:4" x14ac:dyDescent="0.2">
      <c r="A2860" s="123">
        <v>38193</v>
      </c>
      <c r="B2860" s="123" t="s">
        <v>22709</v>
      </c>
      <c r="C2860" s="123" t="s">
        <v>18851</v>
      </c>
      <c r="D2860" s="126" t="s">
        <v>6156</v>
      </c>
    </row>
    <row r="2861" spans="1:4" x14ac:dyDescent="0.2">
      <c r="A2861" s="123">
        <v>12216</v>
      </c>
      <c r="B2861" s="123" t="s">
        <v>22710</v>
      </c>
      <c r="C2861" s="123" t="s">
        <v>18851</v>
      </c>
      <c r="D2861" s="126" t="s">
        <v>22711</v>
      </c>
    </row>
    <row r="2862" spans="1:4" x14ac:dyDescent="0.2">
      <c r="A2862" s="123">
        <v>3757</v>
      </c>
      <c r="B2862" s="123" t="s">
        <v>22712</v>
      </c>
      <c r="C2862" s="123" t="s">
        <v>18851</v>
      </c>
      <c r="D2862" s="126" t="s">
        <v>21449</v>
      </c>
    </row>
    <row r="2863" spans="1:4" x14ac:dyDescent="0.2">
      <c r="A2863" s="123">
        <v>3758</v>
      </c>
      <c r="B2863" s="123" t="s">
        <v>22713</v>
      </c>
      <c r="C2863" s="123" t="s">
        <v>18851</v>
      </c>
      <c r="D2863" s="126" t="s">
        <v>19627</v>
      </c>
    </row>
    <row r="2864" spans="1:4" x14ac:dyDescent="0.2">
      <c r="A2864" s="123">
        <v>12214</v>
      </c>
      <c r="B2864" s="123" t="s">
        <v>22714</v>
      </c>
      <c r="C2864" s="123" t="s">
        <v>18851</v>
      </c>
      <c r="D2864" s="126" t="s">
        <v>17111</v>
      </c>
    </row>
    <row r="2865" spans="1:4" x14ac:dyDescent="0.2">
      <c r="A2865" s="123">
        <v>3749</v>
      </c>
      <c r="B2865" s="123" t="s">
        <v>22715</v>
      </c>
      <c r="C2865" s="123" t="s">
        <v>18851</v>
      </c>
      <c r="D2865" s="126" t="s">
        <v>16162</v>
      </c>
    </row>
    <row r="2866" spans="1:4" x14ac:dyDescent="0.2">
      <c r="A2866" s="123">
        <v>3751</v>
      </c>
      <c r="B2866" s="123" t="s">
        <v>22716</v>
      </c>
      <c r="C2866" s="123" t="s">
        <v>18851</v>
      </c>
      <c r="D2866" s="126" t="s">
        <v>14184</v>
      </c>
    </row>
    <row r="2867" spans="1:4" x14ac:dyDescent="0.2">
      <c r="A2867" s="123">
        <v>39376</v>
      </c>
      <c r="B2867" s="123" t="s">
        <v>22717</v>
      </c>
      <c r="C2867" s="123" t="s">
        <v>18851</v>
      </c>
      <c r="D2867" s="126" t="s">
        <v>9094</v>
      </c>
    </row>
    <row r="2868" spans="1:4" x14ac:dyDescent="0.2">
      <c r="A2868" s="123">
        <v>3752</v>
      </c>
      <c r="B2868" s="123" t="s">
        <v>22718</v>
      </c>
      <c r="C2868" s="123" t="s">
        <v>18851</v>
      </c>
      <c r="D2868" s="126" t="s">
        <v>12968</v>
      </c>
    </row>
    <row r="2869" spans="1:4" x14ac:dyDescent="0.2">
      <c r="A2869" s="123">
        <v>746</v>
      </c>
      <c r="B2869" s="123" t="s">
        <v>22719</v>
      </c>
      <c r="C2869" s="123" t="s">
        <v>18851</v>
      </c>
      <c r="D2869" s="126" t="s">
        <v>8832</v>
      </c>
    </row>
    <row r="2870" spans="1:4" x14ac:dyDescent="0.2">
      <c r="A2870" s="123">
        <v>36521</v>
      </c>
      <c r="B2870" s="123" t="s">
        <v>22720</v>
      </c>
      <c r="C2870" s="123" t="s">
        <v>18851</v>
      </c>
      <c r="D2870" s="126" t="s">
        <v>22721</v>
      </c>
    </row>
    <row r="2871" spans="1:4" x14ac:dyDescent="0.2">
      <c r="A2871" s="123">
        <v>36794</v>
      </c>
      <c r="B2871" s="123" t="s">
        <v>22722</v>
      </c>
      <c r="C2871" s="123" t="s">
        <v>18851</v>
      </c>
      <c r="D2871" s="126" t="s">
        <v>22723</v>
      </c>
    </row>
    <row r="2872" spans="1:4" x14ac:dyDescent="0.2">
      <c r="A2872" s="123">
        <v>10426</v>
      </c>
      <c r="B2872" s="123" t="s">
        <v>22724</v>
      </c>
      <c r="C2872" s="123" t="s">
        <v>18851</v>
      </c>
      <c r="D2872" s="126" t="s">
        <v>22725</v>
      </c>
    </row>
    <row r="2873" spans="1:4" x14ac:dyDescent="0.2">
      <c r="A2873" s="123">
        <v>10425</v>
      </c>
      <c r="B2873" s="123" t="s">
        <v>22726</v>
      </c>
      <c r="C2873" s="123" t="s">
        <v>18851</v>
      </c>
      <c r="D2873" s="126" t="s">
        <v>9215</v>
      </c>
    </row>
    <row r="2874" spans="1:4" x14ac:dyDescent="0.2">
      <c r="A2874" s="123">
        <v>10431</v>
      </c>
      <c r="B2874" s="123" t="s">
        <v>22727</v>
      </c>
      <c r="C2874" s="123" t="s">
        <v>18851</v>
      </c>
      <c r="D2874" s="126" t="s">
        <v>22728</v>
      </c>
    </row>
    <row r="2875" spans="1:4" x14ac:dyDescent="0.2">
      <c r="A2875" s="123">
        <v>10429</v>
      </c>
      <c r="B2875" s="123" t="s">
        <v>22729</v>
      </c>
      <c r="C2875" s="123" t="s">
        <v>18851</v>
      </c>
      <c r="D2875" s="126" t="s">
        <v>22730</v>
      </c>
    </row>
    <row r="2876" spans="1:4" x14ac:dyDescent="0.2">
      <c r="A2876" s="123">
        <v>20269</v>
      </c>
      <c r="B2876" s="123" t="s">
        <v>22731</v>
      </c>
      <c r="C2876" s="123" t="s">
        <v>18851</v>
      </c>
      <c r="D2876" s="126" t="s">
        <v>14186</v>
      </c>
    </row>
    <row r="2877" spans="1:4" x14ac:dyDescent="0.2">
      <c r="A2877" s="123">
        <v>20270</v>
      </c>
      <c r="B2877" s="123" t="s">
        <v>22732</v>
      </c>
      <c r="C2877" s="123" t="s">
        <v>18851</v>
      </c>
      <c r="D2877" s="126" t="s">
        <v>22733</v>
      </c>
    </row>
    <row r="2878" spans="1:4" x14ac:dyDescent="0.2">
      <c r="A2878" s="123">
        <v>11696</v>
      </c>
      <c r="B2878" s="123" t="s">
        <v>22734</v>
      </c>
      <c r="C2878" s="123" t="s">
        <v>18851</v>
      </c>
      <c r="D2878" s="126" t="s">
        <v>15296</v>
      </c>
    </row>
    <row r="2879" spans="1:4" x14ac:dyDescent="0.2">
      <c r="A2879" s="123">
        <v>10427</v>
      </c>
      <c r="B2879" s="123" t="s">
        <v>22735</v>
      </c>
      <c r="C2879" s="123" t="s">
        <v>18851</v>
      </c>
      <c r="D2879" s="126" t="s">
        <v>15977</v>
      </c>
    </row>
    <row r="2880" spans="1:4" x14ac:dyDescent="0.2">
      <c r="A2880" s="123">
        <v>10428</v>
      </c>
      <c r="B2880" s="123" t="s">
        <v>22736</v>
      </c>
      <c r="C2880" s="123" t="s">
        <v>18851</v>
      </c>
      <c r="D2880" s="126" t="s">
        <v>22737</v>
      </c>
    </row>
    <row r="2881" spans="1:4" x14ac:dyDescent="0.2">
      <c r="A2881" s="123">
        <v>2354</v>
      </c>
      <c r="B2881" s="123" t="s">
        <v>22738</v>
      </c>
      <c r="C2881" s="123" t="s">
        <v>18871</v>
      </c>
      <c r="D2881" s="126" t="s">
        <v>4164</v>
      </c>
    </row>
    <row r="2882" spans="1:4" x14ac:dyDescent="0.2">
      <c r="A2882" s="123">
        <v>40932</v>
      </c>
      <c r="B2882" s="123" t="s">
        <v>22739</v>
      </c>
      <c r="C2882" s="123" t="s">
        <v>19101</v>
      </c>
      <c r="D2882" s="126" t="s">
        <v>8833</v>
      </c>
    </row>
    <row r="2883" spans="1:4" x14ac:dyDescent="0.2">
      <c r="A2883" s="123">
        <v>10853</v>
      </c>
      <c r="B2883" s="123" t="s">
        <v>22740</v>
      </c>
      <c r="C2883" s="123" t="s">
        <v>18851</v>
      </c>
      <c r="D2883" s="126" t="s">
        <v>22741</v>
      </c>
    </row>
    <row r="2884" spans="1:4" x14ac:dyDescent="0.2">
      <c r="A2884" s="123">
        <v>5093</v>
      </c>
      <c r="B2884" s="123" t="s">
        <v>22742</v>
      </c>
      <c r="C2884" s="123" t="s">
        <v>19478</v>
      </c>
      <c r="D2884" s="126" t="s">
        <v>377</v>
      </c>
    </row>
    <row r="2885" spans="1:4" x14ac:dyDescent="0.2">
      <c r="A2885" s="123">
        <v>37768</v>
      </c>
      <c r="B2885" s="123" t="s">
        <v>22743</v>
      </c>
      <c r="C2885" s="123" t="s">
        <v>18851</v>
      </c>
      <c r="D2885" s="126" t="s">
        <v>22744</v>
      </c>
    </row>
    <row r="2886" spans="1:4" x14ac:dyDescent="0.2">
      <c r="A2886" s="123">
        <v>37773</v>
      </c>
      <c r="B2886" s="123" t="s">
        <v>22745</v>
      </c>
      <c r="C2886" s="123" t="s">
        <v>18851</v>
      </c>
      <c r="D2886" s="126" t="s">
        <v>22746</v>
      </c>
    </row>
    <row r="2887" spans="1:4" x14ac:dyDescent="0.2">
      <c r="A2887" s="123">
        <v>37769</v>
      </c>
      <c r="B2887" s="123" t="s">
        <v>22747</v>
      </c>
      <c r="C2887" s="123" t="s">
        <v>18851</v>
      </c>
      <c r="D2887" s="126" t="s">
        <v>22748</v>
      </c>
    </row>
    <row r="2888" spans="1:4" x14ac:dyDescent="0.2">
      <c r="A2888" s="123">
        <v>37770</v>
      </c>
      <c r="B2888" s="123" t="s">
        <v>22749</v>
      </c>
      <c r="C2888" s="123" t="s">
        <v>18851</v>
      </c>
      <c r="D2888" s="126" t="s">
        <v>22750</v>
      </c>
    </row>
    <row r="2889" spans="1:4" x14ac:dyDescent="0.2">
      <c r="A2889" s="123">
        <v>38382</v>
      </c>
      <c r="B2889" s="123" t="s">
        <v>22751</v>
      </c>
      <c r="C2889" s="123" t="s">
        <v>18851</v>
      </c>
      <c r="D2889" s="126" t="s">
        <v>5109</v>
      </c>
    </row>
    <row r="2890" spans="1:4" x14ac:dyDescent="0.2">
      <c r="A2890" s="123">
        <v>6091</v>
      </c>
      <c r="B2890" s="123" t="s">
        <v>22752</v>
      </c>
      <c r="C2890" s="123" t="s">
        <v>18942</v>
      </c>
      <c r="D2890" s="126" t="s">
        <v>9175</v>
      </c>
    </row>
    <row r="2891" spans="1:4" x14ac:dyDescent="0.2">
      <c r="A2891" s="123">
        <v>38383</v>
      </c>
      <c r="B2891" s="123" t="s">
        <v>22753</v>
      </c>
      <c r="C2891" s="123" t="s">
        <v>18851</v>
      </c>
      <c r="D2891" s="126" t="s">
        <v>8304</v>
      </c>
    </row>
    <row r="2892" spans="1:4" x14ac:dyDescent="0.2">
      <c r="A2892" s="123">
        <v>3768</v>
      </c>
      <c r="B2892" s="123" t="s">
        <v>22754</v>
      </c>
      <c r="C2892" s="123" t="s">
        <v>18851</v>
      </c>
      <c r="D2892" s="126" t="s">
        <v>8366</v>
      </c>
    </row>
    <row r="2893" spans="1:4" x14ac:dyDescent="0.2">
      <c r="A2893" s="123">
        <v>3767</v>
      </c>
      <c r="B2893" s="123" t="s">
        <v>22755</v>
      </c>
      <c r="C2893" s="123" t="s">
        <v>18851</v>
      </c>
      <c r="D2893" s="126" t="s">
        <v>830</v>
      </c>
    </row>
    <row r="2894" spans="1:4" x14ac:dyDescent="0.2">
      <c r="A2894" s="123">
        <v>13192</v>
      </c>
      <c r="B2894" s="123" t="s">
        <v>22756</v>
      </c>
      <c r="C2894" s="123" t="s">
        <v>18851</v>
      </c>
      <c r="D2894" s="126" t="s">
        <v>22757</v>
      </c>
    </row>
    <row r="2895" spans="1:4" x14ac:dyDescent="0.2">
      <c r="A2895" s="123">
        <v>38413</v>
      </c>
      <c r="B2895" s="123" t="s">
        <v>22758</v>
      </c>
      <c r="C2895" s="123" t="s">
        <v>18851</v>
      </c>
      <c r="D2895" s="126" t="s">
        <v>22759</v>
      </c>
    </row>
    <row r="2896" spans="1:4" x14ac:dyDescent="0.2">
      <c r="A2896" s="123">
        <v>42440</v>
      </c>
      <c r="B2896" s="123" t="s">
        <v>22760</v>
      </c>
      <c r="C2896" s="123" t="s">
        <v>18851</v>
      </c>
      <c r="D2896" s="126" t="s">
        <v>22761</v>
      </c>
    </row>
    <row r="2897" spans="1:4" x14ac:dyDescent="0.2">
      <c r="A2897" s="123">
        <v>20193</v>
      </c>
      <c r="B2897" s="123" t="s">
        <v>22762</v>
      </c>
      <c r="C2897" s="123" t="s">
        <v>22763</v>
      </c>
      <c r="D2897" s="126" t="s">
        <v>4558</v>
      </c>
    </row>
    <row r="2898" spans="1:4" x14ac:dyDescent="0.2">
      <c r="A2898" s="123">
        <v>10527</v>
      </c>
      <c r="B2898" s="123" t="s">
        <v>22764</v>
      </c>
      <c r="C2898" s="123" t="s">
        <v>22765</v>
      </c>
      <c r="D2898" s="126" t="s">
        <v>3749</v>
      </c>
    </row>
    <row r="2899" spans="1:4" x14ac:dyDescent="0.2">
      <c r="A2899" s="123">
        <v>41805</v>
      </c>
      <c r="B2899" s="123" t="s">
        <v>22766</v>
      </c>
      <c r="C2899" s="123" t="s">
        <v>19101</v>
      </c>
      <c r="D2899" s="126" t="s">
        <v>8710</v>
      </c>
    </row>
    <row r="2900" spans="1:4" x14ac:dyDescent="0.2">
      <c r="A2900" s="123">
        <v>40271</v>
      </c>
      <c r="B2900" s="123" t="s">
        <v>22767</v>
      </c>
      <c r="C2900" s="123" t="s">
        <v>19101</v>
      </c>
      <c r="D2900" s="126" t="s">
        <v>3028</v>
      </c>
    </row>
    <row r="2901" spans="1:4" x14ac:dyDescent="0.2">
      <c r="A2901" s="123">
        <v>40287</v>
      </c>
      <c r="B2901" s="123" t="s">
        <v>22768</v>
      </c>
      <c r="C2901" s="123" t="s">
        <v>19101</v>
      </c>
      <c r="D2901" s="126" t="s">
        <v>1365</v>
      </c>
    </row>
    <row r="2902" spans="1:4" x14ac:dyDescent="0.2">
      <c r="A2902" s="123">
        <v>40295</v>
      </c>
      <c r="B2902" s="123" t="s">
        <v>22769</v>
      </c>
      <c r="C2902" s="123" t="s">
        <v>18871</v>
      </c>
      <c r="D2902" s="126" t="s">
        <v>10323</v>
      </c>
    </row>
    <row r="2903" spans="1:4" x14ac:dyDescent="0.2">
      <c r="A2903" s="123">
        <v>745</v>
      </c>
      <c r="B2903" s="123" t="s">
        <v>22770</v>
      </c>
      <c r="C2903" s="123" t="s">
        <v>18871</v>
      </c>
      <c r="D2903" s="126" t="s">
        <v>6252</v>
      </c>
    </row>
    <row r="2904" spans="1:4" x14ac:dyDescent="0.2">
      <c r="A2904" s="123">
        <v>4084</v>
      </c>
      <c r="B2904" s="123" t="s">
        <v>22771</v>
      </c>
      <c r="C2904" s="123" t="s">
        <v>18871</v>
      </c>
      <c r="D2904" s="126" t="s">
        <v>623</v>
      </c>
    </row>
    <row r="2905" spans="1:4" x14ac:dyDescent="0.2">
      <c r="A2905" s="123">
        <v>743</v>
      </c>
      <c r="B2905" s="123" t="s">
        <v>22772</v>
      </c>
      <c r="C2905" s="123" t="s">
        <v>18871</v>
      </c>
      <c r="D2905" s="126" t="s">
        <v>623</v>
      </c>
    </row>
    <row r="2906" spans="1:4" x14ac:dyDescent="0.2">
      <c r="A2906" s="123">
        <v>40293</v>
      </c>
      <c r="B2906" s="123" t="s">
        <v>22773</v>
      </c>
      <c r="C2906" s="123" t="s">
        <v>18871</v>
      </c>
      <c r="D2906" s="126" t="s">
        <v>1219</v>
      </c>
    </row>
    <row r="2907" spans="1:4" x14ac:dyDescent="0.2">
      <c r="A2907" s="123">
        <v>40294</v>
      </c>
      <c r="B2907" s="123" t="s">
        <v>22774</v>
      </c>
      <c r="C2907" s="123" t="s">
        <v>18871</v>
      </c>
      <c r="D2907" s="126" t="s">
        <v>623</v>
      </c>
    </row>
    <row r="2908" spans="1:4" x14ac:dyDescent="0.2">
      <c r="A2908" s="123">
        <v>4085</v>
      </c>
      <c r="B2908" s="123" t="s">
        <v>22775</v>
      </c>
      <c r="C2908" s="123" t="s">
        <v>18871</v>
      </c>
      <c r="D2908" s="126" t="s">
        <v>8365</v>
      </c>
    </row>
    <row r="2909" spans="1:4" x14ac:dyDescent="0.2">
      <c r="A2909" s="123">
        <v>10775</v>
      </c>
      <c r="B2909" s="123" t="s">
        <v>22776</v>
      </c>
      <c r="C2909" s="123" t="s">
        <v>19101</v>
      </c>
      <c r="D2909" s="126" t="s">
        <v>22777</v>
      </c>
    </row>
    <row r="2910" spans="1:4" x14ac:dyDescent="0.2">
      <c r="A2910" s="123">
        <v>10776</v>
      </c>
      <c r="B2910" s="123" t="s">
        <v>22778</v>
      </c>
      <c r="C2910" s="123" t="s">
        <v>19101</v>
      </c>
      <c r="D2910" s="126" t="s">
        <v>22779</v>
      </c>
    </row>
    <row r="2911" spans="1:4" x14ac:dyDescent="0.2">
      <c r="A2911" s="123">
        <v>10779</v>
      </c>
      <c r="B2911" s="123" t="s">
        <v>22780</v>
      </c>
      <c r="C2911" s="123" t="s">
        <v>19101</v>
      </c>
      <c r="D2911" s="126" t="s">
        <v>22781</v>
      </c>
    </row>
    <row r="2912" spans="1:4" x14ac:dyDescent="0.2">
      <c r="A2912" s="123">
        <v>10777</v>
      </c>
      <c r="B2912" s="123" t="s">
        <v>22782</v>
      </c>
      <c r="C2912" s="123" t="s">
        <v>19101</v>
      </c>
      <c r="D2912" s="126" t="s">
        <v>22783</v>
      </c>
    </row>
    <row r="2913" spans="1:4" x14ac:dyDescent="0.2">
      <c r="A2913" s="123">
        <v>10778</v>
      </c>
      <c r="B2913" s="123" t="s">
        <v>22784</v>
      </c>
      <c r="C2913" s="123" t="s">
        <v>19101</v>
      </c>
      <c r="D2913" s="126" t="s">
        <v>22781</v>
      </c>
    </row>
    <row r="2914" spans="1:4" x14ac:dyDescent="0.2">
      <c r="A2914" s="123">
        <v>40339</v>
      </c>
      <c r="B2914" s="123" t="s">
        <v>22785</v>
      </c>
      <c r="C2914" s="123" t="s">
        <v>19101</v>
      </c>
      <c r="D2914" s="126" t="s">
        <v>1365</v>
      </c>
    </row>
    <row r="2915" spans="1:4" x14ac:dyDescent="0.2">
      <c r="A2915" s="123">
        <v>3355</v>
      </c>
      <c r="B2915" s="123" t="s">
        <v>22786</v>
      </c>
      <c r="C2915" s="123" t="s">
        <v>18871</v>
      </c>
      <c r="D2915" s="126" t="s">
        <v>318</v>
      </c>
    </row>
    <row r="2916" spans="1:4" x14ac:dyDescent="0.2">
      <c r="A2916" s="123">
        <v>39814</v>
      </c>
      <c r="B2916" s="123" t="s">
        <v>22787</v>
      </c>
      <c r="C2916" s="123" t="s">
        <v>18871</v>
      </c>
      <c r="D2916" s="126" t="s">
        <v>22788</v>
      </c>
    </row>
    <row r="2917" spans="1:4" x14ac:dyDescent="0.2">
      <c r="A2917" s="123">
        <v>10749</v>
      </c>
      <c r="B2917" s="123" t="s">
        <v>22789</v>
      </c>
      <c r="C2917" s="123" t="s">
        <v>19101</v>
      </c>
      <c r="D2917" s="126" t="s">
        <v>5448</v>
      </c>
    </row>
    <row r="2918" spans="1:4" x14ac:dyDescent="0.2">
      <c r="A2918" s="123">
        <v>40290</v>
      </c>
      <c r="B2918" s="123" t="s">
        <v>22790</v>
      </c>
      <c r="C2918" s="123" t="s">
        <v>19101</v>
      </c>
      <c r="D2918" s="126" t="s">
        <v>6459</v>
      </c>
    </row>
    <row r="2919" spans="1:4" x14ac:dyDescent="0.2">
      <c r="A2919" s="123">
        <v>3346</v>
      </c>
      <c r="B2919" s="123" t="s">
        <v>22791</v>
      </c>
      <c r="C2919" s="123" t="s">
        <v>18871</v>
      </c>
      <c r="D2919" s="126" t="s">
        <v>10784</v>
      </c>
    </row>
    <row r="2920" spans="1:4" x14ac:dyDescent="0.2">
      <c r="A2920" s="123">
        <v>3348</v>
      </c>
      <c r="B2920" s="123" t="s">
        <v>22792</v>
      </c>
      <c r="C2920" s="123" t="s">
        <v>18871</v>
      </c>
      <c r="D2920" s="126" t="s">
        <v>22793</v>
      </c>
    </row>
    <row r="2921" spans="1:4" x14ac:dyDescent="0.2">
      <c r="A2921" s="123">
        <v>3345</v>
      </c>
      <c r="B2921" s="123" t="s">
        <v>22794</v>
      </c>
      <c r="C2921" s="123" t="s">
        <v>18871</v>
      </c>
      <c r="D2921" s="126" t="s">
        <v>4395</v>
      </c>
    </row>
    <row r="2922" spans="1:4" x14ac:dyDescent="0.2">
      <c r="A2922" s="123">
        <v>39833</v>
      </c>
      <c r="B2922" s="123" t="s">
        <v>22795</v>
      </c>
      <c r="C2922" s="123" t="s">
        <v>18871</v>
      </c>
      <c r="D2922" s="126" t="s">
        <v>22796</v>
      </c>
    </row>
    <row r="2923" spans="1:4" x14ac:dyDescent="0.2">
      <c r="A2923" s="123">
        <v>39834</v>
      </c>
      <c r="B2923" s="123" t="s">
        <v>22797</v>
      </c>
      <c r="C2923" s="123" t="s">
        <v>18871</v>
      </c>
      <c r="D2923" s="126" t="s">
        <v>22788</v>
      </c>
    </row>
    <row r="2924" spans="1:4" x14ac:dyDescent="0.2">
      <c r="A2924" s="123">
        <v>39835</v>
      </c>
      <c r="B2924" s="123" t="s">
        <v>22798</v>
      </c>
      <c r="C2924" s="123" t="s">
        <v>18871</v>
      </c>
      <c r="D2924" s="126" t="s">
        <v>3855</v>
      </c>
    </row>
    <row r="2925" spans="1:4" x14ac:dyDescent="0.2">
      <c r="A2925" s="123">
        <v>7252</v>
      </c>
      <c r="B2925" s="123" t="s">
        <v>22799</v>
      </c>
      <c r="C2925" s="123" t="s">
        <v>18871</v>
      </c>
      <c r="D2925" s="126" t="s">
        <v>1543</v>
      </c>
    </row>
    <row r="2926" spans="1:4" x14ac:dyDescent="0.2">
      <c r="A2926" s="123">
        <v>4778</v>
      </c>
      <c r="B2926" s="123" t="s">
        <v>22800</v>
      </c>
      <c r="C2926" s="123" t="s">
        <v>18871</v>
      </c>
      <c r="D2926" s="126" t="s">
        <v>5070</v>
      </c>
    </row>
    <row r="2927" spans="1:4" x14ac:dyDescent="0.2">
      <c r="A2927" s="123">
        <v>4780</v>
      </c>
      <c r="B2927" s="123" t="s">
        <v>22801</v>
      </c>
      <c r="C2927" s="123" t="s">
        <v>18871</v>
      </c>
      <c r="D2927" s="126" t="s">
        <v>3556</v>
      </c>
    </row>
    <row r="2928" spans="1:4" x14ac:dyDescent="0.2">
      <c r="A2928" s="123">
        <v>10809</v>
      </c>
      <c r="B2928" s="123" t="s">
        <v>22802</v>
      </c>
      <c r="C2928" s="123" t="s">
        <v>18871</v>
      </c>
      <c r="D2928" s="126" t="s">
        <v>6630</v>
      </c>
    </row>
    <row r="2929" spans="1:4" x14ac:dyDescent="0.2">
      <c r="A2929" s="123">
        <v>10811</v>
      </c>
      <c r="B2929" s="123" t="s">
        <v>22803</v>
      </c>
      <c r="C2929" s="123" t="s">
        <v>18871</v>
      </c>
      <c r="D2929" s="126" t="s">
        <v>1795</v>
      </c>
    </row>
    <row r="2930" spans="1:4" x14ac:dyDescent="0.2">
      <c r="A2930" s="123">
        <v>7247</v>
      </c>
      <c r="B2930" s="123" t="s">
        <v>22804</v>
      </c>
      <c r="C2930" s="123" t="s">
        <v>18871</v>
      </c>
      <c r="D2930" s="126" t="s">
        <v>1543</v>
      </c>
    </row>
    <row r="2931" spans="1:4" x14ac:dyDescent="0.2">
      <c r="A2931" s="123">
        <v>40291</v>
      </c>
      <c r="B2931" s="123" t="s">
        <v>22805</v>
      </c>
      <c r="C2931" s="123" t="s">
        <v>19101</v>
      </c>
      <c r="D2931" s="126" t="s">
        <v>8837</v>
      </c>
    </row>
    <row r="2932" spans="1:4" x14ac:dyDescent="0.2">
      <c r="A2932" s="123">
        <v>40275</v>
      </c>
      <c r="B2932" s="123" t="s">
        <v>22806</v>
      </c>
      <c r="C2932" s="123" t="s">
        <v>19101</v>
      </c>
      <c r="D2932" s="126" t="s">
        <v>3749</v>
      </c>
    </row>
    <row r="2933" spans="1:4" x14ac:dyDescent="0.2">
      <c r="A2933" s="123">
        <v>3777</v>
      </c>
      <c r="B2933" s="123" t="s">
        <v>22807</v>
      </c>
      <c r="C2933" s="123" t="s">
        <v>18868</v>
      </c>
      <c r="D2933" s="126" t="s">
        <v>8816</v>
      </c>
    </row>
    <row r="2934" spans="1:4" x14ac:dyDescent="0.2">
      <c r="A2934" s="123">
        <v>43067</v>
      </c>
      <c r="B2934" s="123" t="s">
        <v>22808</v>
      </c>
      <c r="C2934" s="123" t="s">
        <v>18868</v>
      </c>
      <c r="D2934" s="126" t="s">
        <v>7765</v>
      </c>
    </row>
    <row r="2935" spans="1:4" x14ac:dyDescent="0.2">
      <c r="A2935" s="123">
        <v>3779</v>
      </c>
      <c r="B2935" s="123" t="s">
        <v>22809</v>
      </c>
      <c r="C2935" s="123" t="s">
        <v>18885</v>
      </c>
      <c r="D2935" s="126" t="s">
        <v>6391</v>
      </c>
    </row>
    <row r="2936" spans="1:4" x14ac:dyDescent="0.2">
      <c r="A2936" s="123">
        <v>3798</v>
      </c>
      <c r="B2936" s="123" t="s">
        <v>22810</v>
      </c>
      <c r="C2936" s="123" t="s">
        <v>18851</v>
      </c>
      <c r="D2936" s="126" t="s">
        <v>22811</v>
      </c>
    </row>
    <row r="2937" spans="1:4" x14ac:dyDescent="0.2">
      <c r="A2937" s="123">
        <v>38769</v>
      </c>
      <c r="B2937" s="123" t="s">
        <v>22812</v>
      </c>
      <c r="C2937" s="123" t="s">
        <v>18851</v>
      </c>
      <c r="D2937" s="126" t="s">
        <v>22813</v>
      </c>
    </row>
    <row r="2938" spans="1:4" x14ac:dyDescent="0.2">
      <c r="A2938" s="123">
        <v>39510</v>
      </c>
      <c r="B2938" s="123" t="s">
        <v>22814</v>
      </c>
      <c r="C2938" s="123" t="s">
        <v>18851</v>
      </c>
      <c r="D2938" s="126" t="s">
        <v>22815</v>
      </c>
    </row>
    <row r="2939" spans="1:4" x14ac:dyDescent="0.2">
      <c r="A2939" s="123">
        <v>38776</v>
      </c>
      <c r="B2939" s="123" t="s">
        <v>22816</v>
      </c>
      <c r="C2939" s="123" t="s">
        <v>18851</v>
      </c>
      <c r="D2939" s="126" t="s">
        <v>22817</v>
      </c>
    </row>
    <row r="2940" spans="1:4" x14ac:dyDescent="0.2">
      <c r="A2940" s="123">
        <v>38774</v>
      </c>
      <c r="B2940" s="123" t="s">
        <v>22818</v>
      </c>
      <c r="C2940" s="123" t="s">
        <v>18851</v>
      </c>
      <c r="D2940" s="126" t="s">
        <v>2368</v>
      </c>
    </row>
    <row r="2941" spans="1:4" x14ac:dyDescent="0.2">
      <c r="A2941" s="123">
        <v>42977</v>
      </c>
      <c r="B2941" s="123" t="s">
        <v>22819</v>
      </c>
      <c r="C2941" s="123" t="s">
        <v>18851</v>
      </c>
      <c r="D2941" s="126" t="s">
        <v>22820</v>
      </c>
    </row>
    <row r="2942" spans="1:4" x14ac:dyDescent="0.2">
      <c r="A2942" s="123">
        <v>38889</v>
      </c>
      <c r="B2942" s="123" t="s">
        <v>22821</v>
      </c>
      <c r="C2942" s="123" t="s">
        <v>18851</v>
      </c>
      <c r="D2942" s="126" t="s">
        <v>22822</v>
      </c>
    </row>
    <row r="2943" spans="1:4" x14ac:dyDescent="0.2">
      <c r="A2943" s="123">
        <v>38784</v>
      </c>
      <c r="B2943" s="123" t="s">
        <v>22823</v>
      </c>
      <c r="C2943" s="123" t="s">
        <v>18851</v>
      </c>
      <c r="D2943" s="126" t="s">
        <v>4226</v>
      </c>
    </row>
    <row r="2944" spans="1:4" x14ac:dyDescent="0.2">
      <c r="A2944" s="123">
        <v>3788</v>
      </c>
      <c r="B2944" s="123" t="s">
        <v>22824</v>
      </c>
      <c r="C2944" s="123" t="s">
        <v>18851</v>
      </c>
      <c r="D2944" s="126" t="s">
        <v>6301</v>
      </c>
    </row>
    <row r="2945" spans="1:4" x14ac:dyDescent="0.2">
      <c r="A2945" s="123">
        <v>12230</v>
      </c>
      <c r="B2945" s="123" t="s">
        <v>22825</v>
      </c>
      <c r="C2945" s="123" t="s">
        <v>18851</v>
      </c>
      <c r="D2945" s="126" t="s">
        <v>2996</v>
      </c>
    </row>
    <row r="2946" spans="1:4" x14ac:dyDescent="0.2">
      <c r="A2946" s="123">
        <v>3780</v>
      </c>
      <c r="B2946" s="123" t="s">
        <v>22826</v>
      </c>
      <c r="C2946" s="123" t="s">
        <v>18851</v>
      </c>
      <c r="D2946" s="126" t="s">
        <v>8729</v>
      </c>
    </row>
    <row r="2947" spans="1:4" x14ac:dyDescent="0.2">
      <c r="A2947" s="123">
        <v>12231</v>
      </c>
      <c r="B2947" s="123" t="s">
        <v>22827</v>
      </c>
      <c r="C2947" s="123" t="s">
        <v>18851</v>
      </c>
      <c r="D2947" s="126" t="s">
        <v>22828</v>
      </c>
    </row>
    <row r="2948" spans="1:4" x14ac:dyDescent="0.2">
      <c r="A2948" s="123">
        <v>3811</v>
      </c>
      <c r="B2948" s="123" t="s">
        <v>22829</v>
      </c>
      <c r="C2948" s="123" t="s">
        <v>18851</v>
      </c>
      <c r="D2948" s="126" t="s">
        <v>16891</v>
      </c>
    </row>
    <row r="2949" spans="1:4" x14ac:dyDescent="0.2">
      <c r="A2949" s="123">
        <v>12232</v>
      </c>
      <c r="B2949" s="123" t="s">
        <v>22830</v>
      </c>
      <c r="C2949" s="123" t="s">
        <v>18851</v>
      </c>
      <c r="D2949" s="126" t="s">
        <v>8773</v>
      </c>
    </row>
    <row r="2950" spans="1:4" x14ac:dyDescent="0.2">
      <c r="A2950" s="123">
        <v>3799</v>
      </c>
      <c r="B2950" s="123" t="s">
        <v>22831</v>
      </c>
      <c r="C2950" s="123" t="s">
        <v>18851</v>
      </c>
      <c r="D2950" s="126" t="s">
        <v>5429</v>
      </c>
    </row>
    <row r="2951" spans="1:4" x14ac:dyDescent="0.2">
      <c r="A2951" s="123">
        <v>12239</v>
      </c>
      <c r="B2951" s="123" t="s">
        <v>22832</v>
      </c>
      <c r="C2951" s="123" t="s">
        <v>18851</v>
      </c>
      <c r="D2951" s="126" t="s">
        <v>9077</v>
      </c>
    </row>
    <row r="2952" spans="1:4" x14ac:dyDescent="0.2">
      <c r="A2952" s="123">
        <v>38773</v>
      </c>
      <c r="B2952" s="123" t="s">
        <v>22833</v>
      </c>
      <c r="C2952" s="123" t="s">
        <v>18851</v>
      </c>
      <c r="D2952" s="126" t="s">
        <v>1742</v>
      </c>
    </row>
    <row r="2953" spans="1:4" x14ac:dyDescent="0.2">
      <c r="A2953" s="123">
        <v>12271</v>
      </c>
      <c r="B2953" s="123" t="s">
        <v>22834</v>
      </c>
      <c r="C2953" s="123" t="s">
        <v>18851</v>
      </c>
      <c r="D2953" s="126" t="s">
        <v>22835</v>
      </c>
    </row>
    <row r="2954" spans="1:4" x14ac:dyDescent="0.2">
      <c r="A2954" s="123">
        <v>12245</v>
      </c>
      <c r="B2954" s="123" t="s">
        <v>22836</v>
      </c>
      <c r="C2954" s="123" t="s">
        <v>18851</v>
      </c>
      <c r="D2954" s="126" t="s">
        <v>22837</v>
      </c>
    </row>
    <row r="2955" spans="1:4" x14ac:dyDescent="0.2">
      <c r="A2955" s="123">
        <v>38785</v>
      </c>
      <c r="B2955" s="123" t="s">
        <v>22838</v>
      </c>
      <c r="C2955" s="123" t="s">
        <v>18851</v>
      </c>
      <c r="D2955" s="126" t="s">
        <v>22839</v>
      </c>
    </row>
    <row r="2956" spans="1:4" x14ac:dyDescent="0.2">
      <c r="A2956" s="123">
        <v>38786</v>
      </c>
      <c r="B2956" s="123" t="s">
        <v>22840</v>
      </c>
      <c r="C2956" s="123" t="s">
        <v>18851</v>
      </c>
      <c r="D2956" s="126" t="s">
        <v>22841</v>
      </c>
    </row>
    <row r="2957" spans="1:4" x14ac:dyDescent="0.2">
      <c r="A2957" s="123">
        <v>39385</v>
      </c>
      <c r="B2957" s="123" t="s">
        <v>22842</v>
      </c>
      <c r="C2957" s="123" t="s">
        <v>18851</v>
      </c>
      <c r="D2957" s="126" t="s">
        <v>22843</v>
      </c>
    </row>
    <row r="2958" spans="1:4" x14ac:dyDescent="0.2">
      <c r="A2958" s="123">
        <v>39389</v>
      </c>
      <c r="B2958" s="123" t="s">
        <v>22844</v>
      </c>
      <c r="C2958" s="123" t="s">
        <v>18851</v>
      </c>
      <c r="D2958" s="126" t="s">
        <v>6729</v>
      </c>
    </row>
    <row r="2959" spans="1:4" x14ac:dyDescent="0.2">
      <c r="A2959" s="123">
        <v>39390</v>
      </c>
      <c r="B2959" s="123" t="s">
        <v>22845</v>
      </c>
      <c r="C2959" s="123" t="s">
        <v>18851</v>
      </c>
      <c r="D2959" s="126" t="s">
        <v>22846</v>
      </c>
    </row>
    <row r="2960" spans="1:4" x14ac:dyDescent="0.2">
      <c r="A2960" s="123">
        <v>39391</v>
      </c>
      <c r="B2960" s="123" t="s">
        <v>22847</v>
      </c>
      <c r="C2960" s="123" t="s">
        <v>18851</v>
      </c>
      <c r="D2960" s="126" t="s">
        <v>22848</v>
      </c>
    </row>
    <row r="2961" spans="1:4" x14ac:dyDescent="0.2">
      <c r="A2961" s="123">
        <v>3803</v>
      </c>
      <c r="B2961" s="123" t="s">
        <v>22849</v>
      </c>
      <c r="C2961" s="123" t="s">
        <v>18851</v>
      </c>
      <c r="D2961" s="126" t="s">
        <v>3920</v>
      </c>
    </row>
    <row r="2962" spans="1:4" x14ac:dyDescent="0.2">
      <c r="A2962" s="123">
        <v>38770</v>
      </c>
      <c r="B2962" s="123" t="s">
        <v>22850</v>
      </c>
      <c r="C2962" s="123" t="s">
        <v>18851</v>
      </c>
      <c r="D2962" s="126" t="s">
        <v>22851</v>
      </c>
    </row>
    <row r="2963" spans="1:4" x14ac:dyDescent="0.2">
      <c r="A2963" s="123">
        <v>12267</v>
      </c>
      <c r="B2963" s="123" t="s">
        <v>22852</v>
      </c>
      <c r="C2963" s="123" t="s">
        <v>18851</v>
      </c>
      <c r="D2963" s="126" t="s">
        <v>22853</v>
      </c>
    </row>
    <row r="2964" spans="1:4" x14ac:dyDescent="0.2">
      <c r="A2964" s="123">
        <v>43068</v>
      </c>
      <c r="B2964" s="123" t="s">
        <v>22854</v>
      </c>
      <c r="C2964" s="123" t="s">
        <v>18851</v>
      </c>
      <c r="D2964" s="126" t="s">
        <v>22855</v>
      </c>
    </row>
    <row r="2965" spans="1:4" x14ac:dyDescent="0.2">
      <c r="A2965" s="123">
        <v>12266</v>
      </c>
      <c r="B2965" s="123" t="s">
        <v>22856</v>
      </c>
      <c r="C2965" s="123" t="s">
        <v>18851</v>
      </c>
      <c r="D2965" s="126" t="s">
        <v>9066</v>
      </c>
    </row>
    <row r="2966" spans="1:4" x14ac:dyDescent="0.2">
      <c r="A2966" s="123">
        <v>39378</v>
      </c>
      <c r="B2966" s="123" t="s">
        <v>22857</v>
      </c>
      <c r="C2966" s="123" t="s">
        <v>18851</v>
      </c>
      <c r="D2966" s="126" t="s">
        <v>5798</v>
      </c>
    </row>
    <row r="2967" spans="1:4" x14ac:dyDescent="0.2">
      <c r="A2967" s="123">
        <v>38775</v>
      </c>
      <c r="B2967" s="123" t="s">
        <v>22858</v>
      </c>
      <c r="C2967" s="123" t="s">
        <v>18851</v>
      </c>
      <c r="D2967" s="126" t="s">
        <v>22859</v>
      </c>
    </row>
    <row r="2968" spans="1:4" x14ac:dyDescent="0.2">
      <c r="A2968" s="123">
        <v>21119</v>
      </c>
      <c r="B2968" s="123" t="s">
        <v>22860</v>
      </c>
      <c r="C2968" s="123" t="s">
        <v>18851</v>
      </c>
      <c r="D2968" s="126" t="s">
        <v>7930</v>
      </c>
    </row>
    <row r="2969" spans="1:4" x14ac:dyDescent="0.2">
      <c r="A2969" s="123">
        <v>37974</v>
      </c>
      <c r="B2969" s="123" t="s">
        <v>22861</v>
      </c>
      <c r="C2969" s="123" t="s">
        <v>18851</v>
      </c>
      <c r="D2969" s="126" t="s">
        <v>6880</v>
      </c>
    </row>
    <row r="2970" spans="1:4" x14ac:dyDescent="0.2">
      <c r="A2970" s="123">
        <v>37975</v>
      </c>
      <c r="B2970" s="123" t="s">
        <v>22862</v>
      </c>
      <c r="C2970" s="123" t="s">
        <v>18851</v>
      </c>
      <c r="D2970" s="126" t="s">
        <v>1470</v>
      </c>
    </row>
    <row r="2971" spans="1:4" x14ac:dyDescent="0.2">
      <c r="A2971" s="123">
        <v>37976</v>
      </c>
      <c r="B2971" s="123" t="s">
        <v>22863</v>
      </c>
      <c r="C2971" s="123" t="s">
        <v>18851</v>
      </c>
      <c r="D2971" s="126" t="s">
        <v>6276</v>
      </c>
    </row>
    <row r="2972" spans="1:4" x14ac:dyDescent="0.2">
      <c r="A2972" s="123">
        <v>37977</v>
      </c>
      <c r="B2972" s="123" t="s">
        <v>22864</v>
      </c>
      <c r="C2972" s="123" t="s">
        <v>18851</v>
      </c>
      <c r="D2972" s="126" t="s">
        <v>7608</v>
      </c>
    </row>
    <row r="2973" spans="1:4" x14ac:dyDescent="0.2">
      <c r="A2973" s="123">
        <v>37978</v>
      </c>
      <c r="B2973" s="123" t="s">
        <v>22865</v>
      </c>
      <c r="C2973" s="123" t="s">
        <v>18851</v>
      </c>
      <c r="D2973" s="126" t="s">
        <v>1404</v>
      </c>
    </row>
    <row r="2974" spans="1:4" x14ac:dyDescent="0.2">
      <c r="A2974" s="123">
        <v>37979</v>
      </c>
      <c r="B2974" s="123" t="s">
        <v>22866</v>
      </c>
      <c r="C2974" s="123" t="s">
        <v>18851</v>
      </c>
      <c r="D2974" s="126" t="s">
        <v>22867</v>
      </c>
    </row>
    <row r="2975" spans="1:4" x14ac:dyDescent="0.2">
      <c r="A2975" s="123">
        <v>37980</v>
      </c>
      <c r="B2975" s="123" t="s">
        <v>22868</v>
      </c>
      <c r="C2975" s="123" t="s">
        <v>18851</v>
      </c>
      <c r="D2975" s="126" t="s">
        <v>22869</v>
      </c>
    </row>
    <row r="2976" spans="1:4" x14ac:dyDescent="0.2">
      <c r="A2976" s="123">
        <v>36147</v>
      </c>
      <c r="B2976" s="123" t="s">
        <v>22870</v>
      </c>
      <c r="C2976" s="123" t="s">
        <v>19478</v>
      </c>
      <c r="D2976" s="126" t="s">
        <v>22871</v>
      </c>
    </row>
    <row r="2977" spans="1:4" x14ac:dyDescent="0.2">
      <c r="A2977" s="123">
        <v>12731</v>
      </c>
      <c r="B2977" s="123" t="s">
        <v>22872</v>
      </c>
      <c r="C2977" s="123" t="s">
        <v>18851</v>
      </c>
      <c r="D2977" s="126" t="s">
        <v>22873</v>
      </c>
    </row>
    <row r="2978" spans="1:4" x14ac:dyDescent="0.2">
      <c r="A2978" s="123">
        <v>12723</v>
      </c>
      <c r="B2978" s="123" t="s">
        <v>22874</v>
      </c>
      <c r="C2978" s="123" t="s">
        <v>18851</v>
      </c>
      <c r="D2978" s="126" t="s">
        <v>6578</v>
      </c>
    </row>
    <row r="2979" spans="1:4" x14ac:dyDescent="0.2">
      <c r="A2979" s="123">
        <v>12724</v>
      </c>
      <c r="B2979" s="123" t="s">
        <v>22875</v>
      </c>
      <c r="C2979" s="123" t="s">
        <v>18851</v>
      </c>
      <c r="D2979" s="126" t="s">
        <v>8269</v>
      </c>
    </row>
    <row r="2980" spans="1:4" x14ac:dyDescent="0.2">
      <c r="A2980" s="123">
        <v>12725</v>
      </c>
      <c r="B2980" s="123" t="s">
        <v>22876</v>
      </c>
      <c r="C2980" s="123" t="s">
        <v>18851</v>
      </c>
      <c r="D2980" s="126" t="s">
        <v>1558</v>
      </c>
    </row>
    <row r="2981" spans="1:4" x14ac:dyDescent="0.2">
      <c r="A2981" s="123">
        <v>12726</v>
      </c>
      <c r="B2981" s="123" t="s">
        <v>22877</v>
      </c>
      <c r="C2981" s="123" t="s">
        <v>18851</v>
      </c>
      <c r="D2981" s="126" t="s">
        <v>8441</v>
      </c>
    </row>
    <row r="2982" spans="1:4" x14ac:dyDescent="0.2">
      <c r="A2982" s="123">
        <v>12727</v>
      </c>
      <c r="B2982" s="123" t="s">
        <v>22878</v>
      </c>
      <c r="C2982" s="123" t="s">
        <v>18851</v>
      </c>
      <c r="D2982" s="126" t="s">
        <v>667</v>
      </c>
    </row>
    <row r="2983" spans="1:4" x14ac:dyDescent="0.2">
      <c r="A2983" s="123">
        <v>12728</v>
      </c>
      <c r="B2983" s="123" t="s">
        <v>22879</v>
      </c>
      <c r="C2983" s="123" t="s">
        <v>18851</v>
      </c>
      <c r="D2983" s="126" t="s">
        <v>18253</v>
      </c>
    </row>
    <row r="2984" spans="1:4" x14ac:dyDescent="0.2">
      <c r="A2984" s="123">
        <v>12729</v>
      </c>
      <c r="B2984" s="123" t="s">
        <v>22880</v>
      </c>
      <c r="C2984" s="123" t="s">
        <v>18851</v>
      </c>
      <c r="D2984" s="126" t="s">
        <v>22881</v>
      </c>
    </row>
    <row r="2985" spans="1:4" x14ac:dyDescent="0.2">
      <c r="A2985" s="123">
        <v>12730</v>
      </c>
      <c r="B2985" s="123" t="s">
        <v>22882</v>
      </c>
      <c r="C2985" s="123" t="s">
        <v>18851</v>
      </c>
      <c r="D2985" s="126" t="s">
        <v>22883</v>
      </c>
    </row>
    <row r="2986" spans="1:4" x14ac:dyDescent="0.2">
      <c r="A2986" s="123">
        <v>3840</v>
      </c>
      <c r="B2986" s="123" t="s">
        <v>22884</v>
      </c>
      <c r="C2986" s="123" t="s">
        <v>18851</v>
      </c>
      <c r="D2986" s="126" t="s">
        <v>22885</v>
      </c>
    </row>
    <row r="2987" spans="1:4" x14ac:dyDescent="0.2">
      <c r="A2987" s="123">
        <v>3838</v>
      </c>
      <c r="B2987" s="123" t="s">
        <v>22886</v>
      </c>
      <c r="C2987" s="123" t="s">
        <v>18851</v>
      </c>
      <c r="D2987" s="126" t="s">
        <v>22887</v>
      </c>
    </row>
    <row r="2988" spans="1:4" x14ac:dyDescent="0.2">
      <c r="A2988" s="123">
        <v>3844</v>
      </c>
      <c r="B2988" s="123" t="s">
        <v>22888</v>
      </c>
      <c r="C2988" s="123" t="s">
        <v>18851</v>
      </c>
      <c r="D2988" s="126" t="s">
        <v>22889</v>
      </c>
    </row>
    <row r="2989" spans="1:4" x14ac:dyDescent="0.2">
      <c r="A2989" s="123">
        <v>3839</v>
      </c>
      <c r="B2989" s="123" t="s">
        <v>22890</v>
      </c>
      <c r="C2989" s="123" t="s">
        <v>18851</v>
      </c>
      <c r="D2989" s="126" t="s">
        <v>22891</v>
      </c>
    </row>
    <row r="2990" spans="1:4" x14ac:dyDescent="0.2">
      <c r="A2990" s="123">
        <v>3843</v>
      </c>
      <c r="B2990" s="123" t="s">
        <v>22892</v>
      </c>
      <c r="C2990" s="123" t="s">
        <v>18851</v>
      </c>
      <c r="D2990" s="126" t="s">
        <v>22893</v>
      </c>
    </row>
    <row r="2991" spans="1:4" x14ac:dyDescent="0.2">
      <c r="A2991" s="123">
        <v>3900</v>
      </c>
      <c r="B2991" s="123" t="s">
        <v>22894</v>
      </c>
      <c r="C2991" s="123" t="s">
        <v>18851</v>
      </c>
      <c r="D2991" s="126" t="s">
        <v>22895</v>
      </c>
    </row>
    <row r="2992" spans="1:4" x14ac:dyDescent="0.2">
      <c r="A2992" s="123">
        <v>3846</v>
      </c>
      <c r="B2992" s="123" t="s">
        <v>22896</v>
      </c>
      <c r="C2992" s="123" t="s">
        <v>18851</v>
      </c>
      <c r="D2992" s="126" t="s">
        <v>14440</v>
      </c>
    </row>
    <row r="2993" spans="1:4" x14ac:dyDescent="0.2">
      <c r="A2993" s="123">
        <v>3886</v>
      </c>
      <c r="B2993" s="123" t="s">
        <v>22897</v>
      </c>
      <c r="C2993" s="123" t="s">
        <v>18851</v>
      </c>
      <c r="D2993" s="126" t="s">
        <v>22898</v>
      </c>
    </row>
    <row r="2994" spans="1:4" x14ac:dyDescent="0.2">
      <c r="A2994" s="123">
        <v>3854</v>
      </c>
      <c r="B2994" s="123" t="s">
        <v>22899</v>
      </c>
      <c r="C2994" s="123" t="s">
        <v>18851</v>
      </c>
      <c r="D2994" s="126" t="s">
        <v>877</v>
      </c>
    </row>
    <row r="2995" spans="1:4" x14ac:dyDescent="0.2">
      <c r="A2995" s="123">
        <v>3873</v>
      </c>
      <c r="B2995" s="123" t="s">
        <v>22900</v>
      </c>
      <c r="C2995" s="123" t="s">
        <v>18851</v>
      </c>
      <c r="D2995" s="126" t="s">
        <v>1502</v>
      </c>
    </row>
    <row r="2996" spans="1:4" x14ac:dyDescent="0.2">
      <c r="A2996" s="123">
        <v>38021</v>
      </c>
      <c r="B2996" s="123" t="s">
        <v>22901</v>
      </c>
      <c r="C2996" s="123" t="s">
        <v>18851</v>
      </c>
      <c r="D2996" s="126" t="s">
        <v>4108</v>
      </c>
    </row>
    <row r="2997" spans="1:4" x14ac:dyDescent="0.2">
      <c r="A2997" s="123">
        <v>3847</v>
      </c>
      <c r="B2997" s="123" t="s">
        <v>22902</v>
      </c>
      <c r="C2997" s="123" t="s">
        <v>18851</v>
      </c>
      <c r="D2997" s="126" t="s">
        <v>8509</v>
      </c>
    </row>
    <row r="2998" spans="1:4" x14ac:dyDescent="0.2">
      <c r="A2998" s="123">
        <v>38022</v>
      </c>
      <c r="B2998" s="123" t="s">
        <v>22903</v>
      </c>
      <c r="C2998" s="123" t="s">
        <v>18851</v>
      </c>
      <c r="D2998" s="126" t="s">
        <v>10989</v>
      </c>
    </row>
    <row r="2999" spans="1:4" x14ac:dyDescent="0.2">
      <c r="A2999" s="123">
        <v>3833</v>
      </c>
      <c r="B2999" s="123" t="s">
        <v>22904</v>
      </c>
      <c r="C2999" s="123" t="s">
        <v>18851</v>
      </c>
      <c r="D2999" s="126" t="s">
        <v>4905</v>
      </c>
    </row>
    <row r="3000" spans="1:4" x14ac:dyDescent="0.2">
      <c r="A3000" s="123">
        <v>3835</v>
      </c>
      <c r="B3000" s="123" t="s">
        <v>22905</v>
      </c>
      <c r="C3000" s="123" t="s">
        <v>18851</v>
      </c>
      <c r="D3000" s="126" t="s">
        <v>22906</v>
      </c>
    </row>
    <row r="3001" spans="1:4" x14ac:dyDescent="0.2">
      <c r="A3001" s="123">
        <v>3836</v>
      </c>
      <c r="B3001" s="123" t="s">
        <v>22907</v>
      </c>
      <c r="C3001" s="123" t="s">
        <v>18851</v>
      </c>
      <c r="D3001" s="126" t="s">
        <v>11158</v>
      </c>
    </row>
    <row r="3002" spans="1:4" x14ac:dyDescent="0.2">
      <c r="A3002" s="123">
        <v>3830</v>
      </c>
      <c r="B3002" s="123" t="s">
        <v>22908</v>
      </c>
      <c r="C3002" s="123" t="s">
        <v>18851</v>
      </c>
      <c r="D3002" s="126" t="s">
        <v>22909</v>
      </c>
    </row>
    <row r="3003" spans="1:4" x14ac:dyDescent="0.2">
      <c r="A3003" s="123">
        <v>3831</v>
      </c>
      <c r="B3003" s="123" t="s">
        <v>22910</v>
      </c>
      <c r="C3003" s="123" t="s">
        <v>18851</v>
      </c>
      <c r="D3003" s="126" t="s">
        <v>22911</v>
      </c>
    </row>
    <row r="3004" spans="1:4" x14ac:dyDescent="0.2">
      <c r="A3004" s="123">
        <v>37981</v>
      </c>
      <c r="B3004" s="123" t="s">
        <v>22912</v>
      </c>
      <c r="C3004" s="123" t="s">
        <v>18851</v>
      </c>
      <c r="D3004" s="126" t="s">
        <v>697</v>
      </c>
    </row>
    <row r="3005" spans="1:4" x14ac:dyDescent="0.2">
      <c r="A3005" s="123">
        <v>37982</v>
      </c>
      <c r="B3005" s="123" t="s">
        <v>22913</v>
      </c>
      <c r="C3005" s="123" t="s">
        <v>18851</v>
      </c>
      <c r="D3005" s="126" t="s">
        <v>8703</v>
      </c>
    </row>
    <row r="3006" spans="1:4" x14ac:dyDescent="0.2">
      <c r="A3006" s="123">
        <v>37983</v>
      </c>
      <c r="B3006" s="123" t="s">
        <v>22914</v>
      </c>
      <c r="C3006" s="123" t="s">
        <v>18851</v>
      </c>
      <c r="D3006" s="126" t="s">
        <v>4762</v>
      </c>
    </row>
    <row r="3007" spans="1:4" x14ac:dyDescent="0.2">
      <c r="A3007" s="123">
        <v>37984</v>
      </c>
      <c r="B3007" s="123" t="s">
        <v>22915</v>
      </c>
      <c r="C3007" s="123" t="s">
        <v>18851</v>
      </c>
      <c r="D3007" s="126" t="s">
        <v>560</v>
      </c>
    </row>
    <row r="3008" spans="1:4" x14ac:dyDescent="0.2">
      <c r="A3008" s="123">
        <v>37985</v>
      </c>
      <c r="B3008" s="123" t="s">
        <v>22916</v>
      </c>
      <c r="C3008" s="123" t="s">
        <v>18851</v>
      </c>
      <c r="D3008" s="126" t="s">
        <v>7040</v>
      </c>
    </row>
    <row r="3009" spans="1:4" x14ac:dyDescent="0.2">
      <c r="A3009" s="123">
        <v>3826</v>
      </c>
      <c r="B3009" s="123" t="s">
        <v>22917</v>
      </c>
      <c r="C3009" s="123" t="s">
        <v>18851</v>
      </c>
      <c r="D3009" s="126" t="s">
        <v>8422</v>
      </c>
    </row>
    <row r="3010" spans="1:4" x14ac:dyDescent="0.2">
      <c r="A3010" s="123">
        <v>3825</v>
      </c>
      <c r="B3010" s="123" t="s">
        <v>22918</v>
      </c>
      <c r="C3010" s="123" t="s">
        <v>18851</v>
      </c>
      <c r="D3010" s="126" t="s">
        <v>5718</v>
      </c>
    </row>
    <row r="3011" spans="1:4" x14ac:dyDescent="0.2">
      <c r="A3011" s="123">
        <v>3827</v>
      </c>
      <c r="B3011" s="123" t="s">
        <v>22919</v>
      </c>
      <c r="C3011" s="123" t="s">
        <v>18851</v>
      </c>
      <c r="D3011" s="126" t="s">
        <v>22920</v>
      </c>
    </row>
    <row r="3012" spans="1:4" x14ac:dyDescent="0.2">
      <c r="A3012" s="123">
        <v>20165</v>
      </c>
      <c r="B3012" s="123" t="s">
        <v>22921</v>
      </c>
      <c r="C3012" s="123" t="s">
        <v>18851</v>
      </c>
      <c r="D3012" s="126" t="s">
        <v>2896</v>
      </c>
    </row>
    <row r="3013" spans="1:4" x14ac:dyDescent="0.2">
      <c r="A3013" s="123">
        <v>20166</v>
      </c>
      <c r="B3013" s="123" t="s">
        <v>22922</v>
      </c>
      <c r="C3013" s="123" t="s">
        <v>18851</v>
      </c>
      <c r="D3013" s="126" t="s">
        <v>22923</v>
      </c>
    </row>
    <row r="3014" spans="1:4" x14ac:dyDescent="0.2">
      <c r="A3014" s="123">
        <v>20164</v>
      </c>
      <c r="B3014" s="123" t="s">
        <v>22924</v>
      </c>
      <c r="C3014" s="123" t="s">
        <v>18851</v>
      </c>
      <c r="D3014" s="126" t="s">
        <v>4402</v>
      </c>
    </row>
    <row r="3015" spans="1:4" x14ac:dyDescent="0.2">
      <c r="A3015" s="123">
        <v>3893</v>
      </c>
      <c r="B3015" s="123" t="s">
        <v>22925</v>
      </c>
      <c r="C3015" s="123" t="s">
        <v>18851</v>
      </c>
      <c r="D3015" s="126" t="s">
        <v>8888</v>
      </c>
    </row>
    <row r="3016" spans="1:4" x14ac:dyDescent="0.2">
      <c r="A3016" s="123">
        <v>3848</v>
      </c>
      <c r="B3016" s="123" t="s">
        <v>22926</v>
      </c>
      <c r="C3016" s="123" t="s">
        <v>18851</v>
      </c>
      <c r="D3016" s="126" t="s">
        <v>8787</v>
      </c>
    </row>
    <row r="3017" spans="1:4" x14ac:dyDescent="0.2">
      <c r="A3017" s="123">
        <v>3895</v>
      </c>
      <c r="B3017" s="123" t="s">
        <v>22927</v>
      </c>
      <c r="C3017" s="123" t="s">
        <v>18851</v>
      </c>
      <c r="D3017" s="126" t="s">
        <v>3548</v>
      </c>
    </row>
    <row r="3018" spans="1:4" x14ac:dyDescent="0.2">
      <c r="A3018" s="123">
        <v>12404</v>
      </c>
      <c r="B3018" s="123" t="s">
        <v>22928</v>
      </c>
      <c r="C3018" s="123" t="s">
        <v>18851</v>
      </c>
      <c r="D3018" s="126" t="s">
        <v>14383</v>
      </c>
    </row>
    <row r="3019" spans="1:4" x14ac:dyDescent="0.2">
      <c r="A3019" s="123">
        <v>3939</v>
      </c>
      <c r="B3019" s="123" t="s">
        <v>22929</v>
      </c>
      <c r="C3019" s="123" t="s">
        <v>18851</v>
      </c>
      <c r="D3019" s="126" t="s">
        <v>4698</v>
      </c>
    </row>
    <row r="3020" spans="1:4" x14ac:dyDescent="0.2">
      <c r="A3020" s="123">
        <v>3911</v>
      </c>
      <c r="B3020" s="123" t="s">
        <v>22930</v>
      </c>
      <c r="C3020" s="123" t="s">
        <v>18851</v>
      </c>
      <c r="D3020" s="126" t="s">
        <v>4338</v>
      </c>
    </row>
    <row r="3021" spans="1:4" x14ac:dyDescent="0.2">
      <c r="A3021" s="123">
        <v>3908</v>
      </c>
      <c r="B3021" s="123" t="s">
        <v>22931</v>
      </c>
      <c r="C3021" s="123" t="s">
        <v>18851</v>
      </c>
      <c r="D3021" s="126" t="s">
        <v>4683</v>
      </c>
    </row>
    <row r="3022" spans="1:4" x14ac:dyDescent="0.2">
      <c r="A3022" s="123">
        <v>3910</v>
      </c>
      <c r="B3022" s="123" t="s">
        <v>22932</v>
      </c>
      <c r="C3022" s="123" t="s">
        <v>18851</v>
      </c>
      <c r="D3022" s="126" t="s">
        <v>4452</v>
      </c>
    </row>
    <row r="3023" spans="1:4" x14ac:dyDescent="0.2">
      <c r="A3023" s="123">
        <v>3913</v>
      </c>
      <c r="B3023" s="123" t="s">
        <v>22933</v>
      </c>
      <c r="C3023" s="123" t="s">
        <v>18851</v>
      </c>
      <c r="D3023" s="126" t="s">
        <v>15762</v>
      </c>
    </row>
    <row r="3024" spans="1:4" x14ac:dyDescent="0.2">
      <c r="A3024" s="123">
        <v>3912</v>
      </c>
      <c r="B3024" s="123" t="s">
        <v>22934</v>
      </c>
      <c r="C3024" s="123" t="s">
        <v>18851</v>
      </c>
      <c r="D3024" s="126" t="s">
        <v>5564</v>
      </c>
    </row>
    <row r="3025" spans="1:4" x14ac:dyDescent="0.2">
      <c r="A3025" s="123">
        <v>3909</v>
      </c>
      <c r="B3025" s="123" t="s">
        <v>22935</v>
      </c>
      <c r="C3025" s="123" t="s">
        <v>18851</v>
      </c>
      <c r="D3025" s="126" t="s">
        <v>596</v>
      </c>
    </row>
    <row r="3026" spans="1:4" x14ac:dyDescent="0.2">
      <c r="A3026" s="123">
        <v>3914</v>
      </c>
      <c r="B3026" s="123" t="s">
        <v>22936</v>
      </c>
      <c r="C3026" s="123" t="s">
        <v>18851</v>
      </c>
      <c r="D3026" s="126" t="s">
        <v>21296</v>
      </c>
    </row>
    <row r="3027" spans="1:4" x14ac:dyDescent="0.2">
      <c r="A3027" s="123">
        <v>3915</v>
      </c>
      <c r="B3027" s="123" t="s">
        <v>22937</v>
      </c>
      <c r="C3027" s="123" t="s">
        <v>18851</v>
      </c>
      <c r="D3027" s="126" t="s">
        <v>10673</v>
      </c>
    </row>
    <row r="3028" spans="1:4" x14ac:dyDescent="0.2">
      <c r="A3028" s="123">
        <v>3916</v>
      </c>
      <c r="B3028" s="123" t="s">
        <v>22938</v>
      </c>
      <c r="C3028" s="123" t="s">
        <v>18851</v>
      </c>
      <c r="D3028" s="126" t="s">
        <v>2673</v>
      </c>
    </row>
    <row r="3029" spans="1:4" x14ac:dyDescent="0.2">
      <c r="A3029" s="123">
        <v>3917</v>
      </c>
      <c r="B3029" s="123" t="s">
        <v>22939</v>
      </c>
      <c r="C3029" s="123" t="s">
        <v>18851</v>
      </c>
      <c r="D3029" s="126" t="s">
        <v>22940</v>
      </c>
    </row>
    <row r="3030" spans="1:4" x14ac:dyDescent="0.2">
      <c r="A3030" s="123">
        <v>1904</v>
      </c>
      <c r="B3030" s="123" t="s">
        <v>22941</v>
      </c>
      <c r="C3030" s="123" t="s">
        <v>18851</v>
      </c>
      <c r="D3030" s="126" t="s">
        <v>788</v>
      </c>
    </row>
    <row r="3031" spans="1:4" x14ac:dyDescent="0.2">
      <c r="A3031" s="123">
        <v>1899</v>
      </c>
      <c r="B3031" s="123" t="s">
        <v>22942</v>
      </c>
      <c r="C3031" s="123" t="s">
        <v>18851</v>
      </c>
      <c r="D3031" s="126" t="s">
        <v>1132</v>
      </c>
    </row>
    <row r="3032" spans="1:4" x14ac:dyDescent="0.2">
      <c r="A3032" s="123">
        <v>1900</v>
      </c>
      <c r="B3032" s="123" t="s">
        <v>22943</v>
      </c>
      <c r="C3032" s="123" t="s">
        <v>18851</v>
      </c>
      <c r="D3032" s="126" t="s">
        <v>363</v>
      </c>
    </row>
    <row r="3033" spans="1:4" x14ac:dyDescent="0.2">
      <c r="A3033" s="123">
        <v>12407</v>
      </c>
      <c r="B3033" s="123" t="s">
        <v>22944</v>
      </c>
      <c r="C3033" s="123" t="s">
        <v>18851</v>
      </c>
      <c r="D3033" s="126" t="s">
        <v>7072</v>
      </c>
    </row>
    <row r="3034" spans="1:4" x14ac:dyDescent="0.2">
      <c r="A3034" s="123">
        <v>12408</v>
      </c>
      <c r="B3034" s="123" t="s">
        <v>22945</v>
      </c>
      <c r="C3034" s="123" t="s">
        <v>18851</v>
      </c>
      <c r="D3034" s="126" t="s">
        <v>10476</v>
      </c>
    </row>
    <row r="3035" spans="1:4" x14ac:dyDescent="0.2">
      <c r="A3035" s="123">
        <v>12409</v>
      </c>
      <c r="B3035" s="123" t="s">
        <v>22946</v>
      </c>
      <c r="C3035" s="123" t="s">
        <v>18851</v>
      </c>
      <c r="D3035" s="126" t="s">
        <v>10476</v>
      </c>
    </row>
    <row r="3036" spans="1:4" x14ac:dyDescent="0.2">
      <c r="A3036" s="123">
        <v>12410</v>
      </c>
      <c r="B3036" s="123" t="s">
        <v>22947</v>
      </c>
      <c r="C3036" s="123" t="s">
        <v>18851</v>
      </c>
      <c r="D3036" s="126" t="s">
        <v>1511</v>
      </c>
    </row>
    <row r="3037" spans="1:4" x14ac:dyDescent="0.2">
      <c r="A3037" s="123">
        <v>3936</v>
      </c>
      <c r="B3037" s="123" t="s">
        <v>22948</v>
      </c>
      <c r="C3037" s="123" t="s">
        <v>18851</v>
      </c>
      <c r="D3037" s="126" t="s">
        <v>5575</v>
      </c>
    </row>
    <row r="3038" spans="1:4" x14ac:dyDescent="0.2">
      <c r="A3038" s="123">
        <v>3922</v>
      </c>
      <c r="B3038" s="123" t="s">
        <v>22949</v>
      </c>
      <c r="C3038" s="123" t="s">
        <v>18851</v>
      </c>
      <c r="D3038" s="126" t="s">
        <v>1791</v>
      </c>
    </row>
    <row r="3039" spans="1:4" x14ac:dyDescent="0.2">
      <c r="A3039" s="123">
        <v>3924</v>
      </c>
      <c r="B3039" s="123" t="s">
        <v>22950</v>
      </c>
      <c r="C3039" s="123" t="s">
        <v>18851</v>
      </c>
      <c r="D3039" s="126" t="s">
        <v>5575</v>
      </c>
    </row>
    <row r="3040" spans="1:4" x14ac:dyDescent="0.2">
      <c r="A3040" s="123">
        <v>3923</v>
      </c>
      <c r="B3040" s="123" t="s">
        <v>22951</v>
      </c>
      <c r="C3040" s="123" t="s">
        <v>18851</v>
      </c>
      <c r="D3040" s="126" t="s">
        <v>5575</v>
      </c>
    </row>
    <row r="3041" spans="1:4" x14ac:dyDescent="0.2">
      <c r="A3041" s="123">
        <v>3937</v>
      </c>
      <c r="B3041" s="123" t="s">
        <v>22952</v>
      </c>
      <c r="C3041" s="123" t="s">
        <v>18851</v>
      </c>
      <c r="D3041" s="126" t="s">
        <v>3573</v>
      </c>
    </row>
    <row r="3042" spans="1:4" x14ac:dyDescent="0.2">
      <c r="A3042" s="123">
        <v>3921</v>
      </c>
      <c r="B3042" s="123" t="s">
        <v>22953</v>
      </c>
      <c r="C3042" s="123" t="s">
        <v>18851</v>
      </c>
      <c r="D3042" s="126" t="s">
        <v>3621</v>
      </c>
    </row>
    <row r="3043" spans="1:4" x14ac:dyDescent="0.2">
      <c r="A3043" s="123">
        <v>3920</v>
      </c>
      <c r="B3043" s="123" t="s">
        <v>22954</v>
      </c>
      <c r="C3043" s="123" t="s">
        <v>18851</v>
      </c>
      <c r="D3043" s="126" t="s">
        <v>3573</v>
      </c>
    </row>
    <row r="3044" spans="1:4" x14ac:dyDescent="0.2">
      <c r="A3044" s="123">
        <v>3938</v>
      </c>
      <c r="B3044" s="123" t="s">
        <v>22955</v>
      </c>
      <c r="C3044" s="123" t="s">
        <v>18851</v>
      </c>
      <c r="D3044" s="126" t="s">
        <v>8438</v>
      </c>
    </row>
    <row r="3045" spans="1:4" x14ac:dyDescent="0.2">
      <c r="A3045" s="123">
        <v>3919</v>
      </c>
      <c r="B3045" s="123" t="s">
        <v>22956</v>
      </c>
      <c r="C3045" s="123" t="s">
        <v>18851</v>
      </c>
      <c r="D3045" s="126" t="s">
        <v>5683</v>
      </c>
    </row>
    <row r="3046" spans="1:4" x14ac:dyDescent="0.2">
      <c r="A3046" s="123">
        <v>3927</v>
      </c>
      <c r="B3046" s="123" t="s">
        <v>22957</v>
      </c>
      <c r="C3046" s="123" t="s">
        <v>18851</v>
      </c>
      <c r="D3046" s="126" t="s">
        <v>22958</v>
      </c>
    </row>
    <row r="3047" spans="1:4" x14ac:dyDescent="0.2">
      <c r="A3047" s="123">
        <v>3928</v>
      </c>
      <c r="B3047" s="123" t="s">
        <v>22959</v>
      </c>
      <c r="C3047" s="123" t="s">
        <v>18851</v>
      </c>
      <c r="D3047" s="126" t="s">
        <v>22958</v>
      </c>
    </row>
    <row r="3048" spans="1:4" x14ac:dyDescent="0.2">
      <c r="A3048" s="123">
        <v>3926</v>
      </c>
      <c r="B3048" s="123" t="s">
        <v>22960</v>
      </c>
      <c r="C3048" s="123" t="s">
        <v>18851</v>
      </c>
      <c r="D3048" s="126" t="s">
        <v>5746</v>
      </c>
    </row>
    <row r="3049" spans="1:4" x14ac:dyDescent="0.2">
      <c r="A3049" s="123">
        <v>3935</v>
      </c>
      <c r="B3049" s="123" t="s">
        <v>22961</v>
      </c>
      <c r="C3049" s="123" t="s">
        <v>18851</v>
      </c>
      <c r="D3049" s="126" t="s">
        <v>5746</v>
      </c>
    </row>
    <row r="3050" spans="1:4" x14ac:dyDescent="0.2">
      <c r="A3050" s="123">
        <v>3925</v>
      </c>
      <c r="B3050" s="123" t="s">
        <v>22962</v>
      </c>
      <c r="C3050" s="123" t="s">
        <v>18851</v>
      </c>
      <c r="D3050" s="126" t="s">
        <v>5746</v>
      </c>
    </row>
    <row r="3051" spans="1:4" x14ac:dyDescent="0.2">
      <c r="A3051" s="123">
        <v>12406</v>
      </c>
      <c r="B3051" s="123" t="s">
        <v>22963</v>
      </c>
      <c r="C3051" s="123" t="s">
        <v>18851</v>
      </c>
      <c r="D3051" s="126" t="s">
        <v>13265</v>
      </c>
    </row>
    <row r="3052" spans="1:4" x14ac:dyDescent="0.2">
      <c r="A3052" s="123">
        <v>3929</v>
      </c>
      <c r="B3052" s="123" t="s">
        <v>22964</v>
      </c>
      <c r="C3052" s="123" t="s">
        <v>18851</v>
      </c>
      <c r="D3052" s="126" t="s">
        <v>5136</v>
      </c>
    </row>
    <row r="3053" spans="1:4" x14ac:dyDescent="0.2">
      <c r="A3053" s="123">
        <v>3931</v>
      </c>
      <c r="B3053" s="123" t="s">
        <v>22965</v>
      </c>
      <c r="C3053" s="123" t="s">
        <v>18851</v>
      </c>
      <c r="D3053" s="126" t="s">
        <v>5136</v>
      </c>
    </row>
    <row r="3054" spans="1:4" x14ac:dyDescent="0.2">
      <c r="A3054" s="123">
        <v>3930</v>
      </c>
      <c r="B3054" s="123" t="s">
        <v>22966</v>
      </c>
      <c r="C3054" s="123" t="s">
        <v>18851</v>
      </c>
      <c r="D3054" s="126" t="s">
        <v>5136</v>
      </c>
    </row>
    <row r="3055" spans="1:4" x14ac:dyDescent="0.2">
      <c r="A3055" s="123">
        <v>3932</v>
      </c>
      <c r="B3055" s="123" t="s">
        <v>22967</v>
      </c>
      <c r="C3055" s="123" t="s">
        <v>18851</v>
      </c>
      <c r="D3055" s="126" t="s">
        <v>22968</v>
      </c>
    </row>
    <row r="3056" spans="1:4" x14ac:dyDescent="0.2">
      <c r="A3056" s="123">
        <v>3933</v>
      </c>
      <c r="B3056" s="123" t="s">
        <v>22969</v>
      </c>
      <c r="C3056" s="123" t="s">
        <v>18851</v>
      </c>
      <c r="D3056" s="126" t="s">
        <v>22968</v>
      </c>
    </row>
    <row r="3057" spans="1:4" x14ac:dyDescent="0.2">
      <c r="A3057" s="123">
        <v>3934</v>
      </c>
      <c r="B3057" s="123" t="s">
        <v>22970</v>
      </c>
      <c r="C3057" s="123" t="s">
        <v>18851</v>
      </c>
      <c r="D3057" s="126" t="s">
        <v>22968</v>
      </c>
    </row>
    <row r="3058" spans="1:4" x14ac:dyDescent="0.2">
      <c r="A3058" s="123">
        <v>40355</v>
      </c>
      <c r="B3058" s="123" t="s">
        <v>22971</v>
      </c>
      <c r="C3058" s="123" t="s">
        <v>18851</v>
      </c>
      <c r="D3058" s="126" t="s">
        <v>5626</v>
      </c>
    </row>
    <row r="3059" spans="1:4" x14ac:dyDescent="0.2">
      <c r="A3059" s="123">
        <v>40364</v>
      </c>
      <c r="B3059" s="123" t="s">
        <v>22972</v>
      </c>
      <c r="C3059" s="123" t="s">
        <v>18851</v>
      </c>
      <c r="D3059" s="126" t="s">
        <v>22973</v>
      </c>
    </row>
    <row r="3060" spans="1:4" x14ac:dyDescent="0.2">
      <c r="A3060" s="123">
        <v>40361</v>
      </c>
      <c r="B3060" s="123" t="s">
        <v>22974</v>
      </c>
      <c r="C3060" s="123" t="s">
        <v>18851</v>
      </c>
      <c r="D3060" s="126" t="s">
        <v>7057</v>
      </c>
    </row>
    <row r="3061" spans="1:4" x14ac:dyDescent="0.2">
      <c r="A3061" s="123">
        <v>40358</v>
      </c>
      <c r="B3061" s="123" t="s">
        <v>22975</v>
      </c>
      <c r="C3061" s="123" t="s">
        <v>18851</v>
      </c>
      <c r="D3061" s="126" t="s">
        <v>377</v>
      </c>
    </row>
    <row r="3062" spans="1:4" x14ac:dyDescent="0.2">
      <c r="A3062" s="123">
        <v>40370</v>
      </c>
      <c r="B3062" s="123" t="s">
        <v>22976</v>
      </c>
      <c r="C3062" s="123" t="s">
        <v>18851</v>
      </c>
      <c r="D3062" s="126" t="s">
        <v>22977</v>
      </c>
    </row>
    <row r="3063" spans="1:4" x14ac:dyDescent="0.2">
      <c r="A3063" s="123">
        <v>40367</v>
      </c>
      <c r="B3063" s="123" t="s">
        <v>22978</v>
      </c>
      <c r="C3063" s="123" t="s">
        <v>18851</v>
      </c>
      <c r="D3063" s="126" t="s">
        <v>16719</v>
      </c>
    </row>
    <row r="3064" spans="1:4" x14ac:dyDescent="0.2">
      <c r="A3064" s="123">
        <v>40373</v>
      </c>
      <c r="B3064" s="123" t="s">
        <v>22979</v>
      </c>
      <c r="C3064" s="123" t="s">
        <v>18851</v>
      </c>
      <c r="D3064" s="126" t="s">
        <v>22980</v>
      </c>
    </row>
    <row r="3065" spans="1:4" x14ac:dyDescent="0.2">
      <c r="A3065" s="123">
        <v>38947</v>
      </c>
      <c r="B3065" s="123" t="s">
        <v>22981</v>
      </c>
      <c r="C3065" s="123" t="s">
        <v>18851</v>
      </c>
      <c r="D3065" s="126" t="s">
        <v>4543</v>
      </c>
    </row>
    <row r="3066" spans="1:4" x14ac:dyDescent="0.2">
      <c r="A3066" s="123">
        <v>38948</v>
      </c>
      <c r="B3066" s="123" t="s">
        <v>22982</v>
      </c>
      <c r="C3066" s="123" t="s">
        <v>18851</v>
      </c>
      <c r="D3066" s="126" t="s">
        <v>3155</v>
      </c>
    </row>
    <row r="3067" spans="1:4" x14ac:dyDescent="0.2">
      <c r="A3067" s="123">
        <v>38949</v>
      </c>
      <c r="B3067" s="123" t="s">
        <v>22983</v>
      </c>
      <c r="C3067" s="123" t="s">
        <v>18851</v>
      </c>
      <c r="D3067" s="126" t="s">
        <v>22984</v>
      </c>
    </row>
    <row r="3068" spans="1:4" x14ac:dyDescent="0.2">
      <c r="A3068" s="123">
        <v>38951</v>
      </c>
      <c r="B3068" s="123" t="s">
        <v>22985</v>
      </c>
      <c r="C3068" s="123" t="s">
        <v>18851</v>
      </c>
      <c r="D3068" s="126" t="s">
        <v>12398</v>
      </c>
    </row>
    <row r="3069" spans="1:4" x14ac:dyDescent="0.2">
      <c r="A3069" s="123">
        <v>39312</v>
      </c>
      <c r="B3069" s="123" t="s">
        <v>22986</v>
      </c>
      <c r="C3069" s="123" t="s">
        <v>18851</v>
      </c>
      <c r="D3069" s="126" t="s">
        <v>8370</v>
      </c>
    </row>
    <row r="3070" spans="1:4" x14ac:dyDescent="0.2">
      <c r="A3070" s="123">
        <v>39313</v>
      </c>
      <c r="B3070" s="123" t="s">
        <v>22987</v>
      </c>
      <c r="C3070" s="123" t="s">
        <v>18851</v>
      </c>
      <c r="D3070" s="126" t="s">
        <v>3663</v>
      </c>
    </row>
    <row r="3071" spans="1:4" x14ac:dyDescent="0.2">
      <c r="A3071" s="123">
        <v>38950</v>
      </c>
      <c r="B3071" s="123" t="s">
        <v>22988</v>
      </c>
      <c r="C3071" s="123" t="s">
        <v>18851</v>
      </c>
      <c r="D3071" s="126" t="s">
        <v>21567</v>
      </c>
    </row>
    <row r="3072" spans="1:4" x14ac:dyDescent="0.2">
      <c r="A3072" s="123">
        <v>39314</v>
      </c>
      <c r="B3072" s="123" t="s">
        <v>22989</v>
      </c>
      <c r="C3072" s="123" t="s">
        <v>18851</v>
      </c>
      <c r="D3072" s="126" t="s">
        <v>9222</v>
      </c>
    </row>
    <row r="3073" spans="1:4" x14ac:dyDescent="0.2">
      <c r="A3073" s="123">
        <v>3907</v>
      </c>
      <c r="B3073" s="123" t="s">
        <v>22990</v>
      </c>
      <c r="C3073" s="123" t="s">
        <v>18851</v>
      </c>
      <c r="D3073" s="126" t="s">
        <v>693</v>
      </c>
    </row>
    <row r="3074" spans="1:4" x14ac:dyDescent="0.2">
      <c r="A3074" s="123">
        <v>3889</v>
      </c>
      <c r="B3074" s="123" t="s">
        <v>22991</v>
      </c>
      <c r="C3074" s="123" t="s">
        <v>18851</v>
      </c>
      <c r="D3074" s="126" t="s">
        <v>1521</v>
      </c>
    </row>
    <row r="3075" spans="1:4" x14ac:dyDescent="0.2">
      <c r="A3075" s="123">
        <v>3868</v>
      </c>
      <c r="B3075" s="123" t="s">
        <v>22992</v>
      </c>
      <c r="C3075" s="123" t="s">
        <v>18851</v>
      </c>
      <c r="D3075" s="126" t="s">
        <v>1640</v>
      </c>
    </row>
    <row r="3076" spans="1:4" x14ac:dyDescent="0.2">
      <c r="A3076" s="123">
        <v>3869</v>
      </c>
      <c r="B3076" s="123" t="s">
        <v>22993</v>
      </c>
      <c r="C3076" s="123" t="s">
        <v>18851</v>
      </c>
      <c r="D3076" s="126" t="s">
        <v>3556</v>
      </c>
    </row>
    <row r="3077" spans="1:4" x14ac:dyDescent="0.2">
      <c r="A3077" s="123">
        <v>3872</v>
      </c>
      <c r="B3077" s="123" t="s">
        <v>22994</v>
      </c>
      <c r="C3077" s="123" t="s">
        <v>18851</v>
      </c>
      <c r="D3077" s="126" t="s">
        <v>6954</v>
      </c>
    </row>
    <row r="3078" spans="1:4" x14ac:dyDescent="0.2">
      <c r="A3078" s="123">
        <v>3850</v>
      </c>
      <c r="B3078" s="123" t="s">
        <v>22995</v>
      </c>
      <c r="C3078" s="123" t="s">
        <v>18851</v>
      </c>
      <c r="D3078" s="126" t="s">
        <v>22996</v>
      </c>
    </row>
    <row r="3079" spans="1:4" x14ac:dyDescent="0.2">
      <c r="A3079" s="123">
        <v>38023</v>
      </c>
      <c r="B3079" s="123" t="s">
        <v>22997</v>
      </c>
      <c r="C3079" s="123" t="s">
        <v>18851</v>
      </c>
      <c r="D3079" s="126" t="s">
        <v>8715</v>
      </c>
    </row>
    <row r="3080" spans="1:4" x14ac:dyDescent="0.2">
      <c r="A3080" s="123">
        <v>37986</v>
      </c>
      <c r="B3080" s="123" t="s">
        <v>22998</v>
      </c>
      <c r="C3080" s="123" t="s">
        <v>18851</v>
      </c>
      <c r="D3080" s="126" t="s">
        <v>467</v>
      </c>
    </row>
    <row r="3081" spans="1:4" x14ac:dyDescent="0.2">
      <c r="A3081" s="123">
        <v>37987</v>
      </c>
      <c r="B3081" s="123" t="s">
        <v>22999</v>
      </c>
      <c r="C3081" s="123" t="s">
        <v>18851</v>
      </c>
      <c r="D3081" s="126" t="s">
        <v>23000</v>
      </c>
    </row>
    <row r="3082" spans="1:4" x14ac:dyDescent="0.2">
      <c r="A3082" s="123">
        <v>37988</v>
      </c>
      <c r="B3082" s="123" t="s">
        <v>23001</v>
      </c>
      <c r="C3082" s="123" t="s">
        <v>18851</v>
      </c>
      <c r="D3082" s="126" t="s">
        <v>23002</v>
      </c>
    </row>
    <row r="3083" spans="1:4" x14ac:dyDescent="0.2">
      <c r="A3083" s="123">
        <v>21120</v>
      </c>
      <c r="B3083" s="123" t="s">
        <v>23003</v>
      </c>
      <c r="C3083" s="123" t="s">
        <v>18851</v>
      </c>
      <c r="D3083" s="126" t="s">
        <v>3130</v>
      </c>
    </row>
    <row r="3084" spans="1:4" x14ac:dyDescent="0.2">
      <c r="A3084" s="123">
        <v>39318</v>
      </c>
      <c r="B3084" s="123" t="s">
        <v>23004</v>
      </c>
      <c r="C3084" s="123" t="s">
        <v>18851</v>
      </c>
      <c r="D3084" s="126" t="s">
        <v>9065</v>
      </c>
    </row>
    <row r="3085" spans="1:4" x14ac:dyDescent="0.2">
      <c r="A3085" s="123">
        <v>20162</v>
      </c>
      <c r="B3085" s="123" t="s">
        <v>23005</v>
      </c>
      <c r="C3085" s="123" t="s">
        <v>18851</v>
      </c>
      <c r="D3085" s="126" t="s">
        <v>8326</v>
      </c>
    </row>
    <row r="3086" spans="1:4" x14ac:dyDescent="0.2">
      <c r="A3086" s="123">
        <v>40366</v>
      </c>
      <c r="B3086" s="123" t="s">
        <v>23006</v>
      </c>
      <c r="C3086" s="123" t="s">
        <v>18851</v>
      </c>
      <c r="D3086" s="126" t="s">
        <v>3809</v>
      </c>
    </row>
    <row r="3087" spans="1:4" x14ac:dyDescent="0.2">
      <c r="A3087" s="123">
        <v>40363</v>
      </c>
      <c r="B3087" s="123" t="s">
        <v>23007</v>
      </c>
      <c r="C3087" s="123" t="s">
        <v>18851</v>
      </c>
      <c r="D3087" s="126" t="s">
        <v>4723</v>
      </c>
    </row>
    <row r="3088" spans="1:4" x14ac:dyDescent="0.2">
      <c r="A3088" s="123">
        <v>40354</v>
      </c>
      <c r="B3088" s="123" t="s">
        <v>23008</v>
      </c>
      <c r="C3088" s="123" t="s">
        <v>18851</v>
      </c>
      <c r="D3088" s="126" t="s">
        <v>7767</v>
      </c>
    </row>
    <row r="3089" spans="1:4" x14ac:dyDescent="0.2">
      <c r="A3089" s="123">
        <v>40360</v>
      </c>
      <c r="B3089" s="123" t="s">
        <v>23009</v>
      </c>
      <c r="C3089" s="123" t="s">
        <v>18851</v>
      </c>
      <c r="D3089" s="126" t="s">
        <v>8482</v>
      </c>
    </row>
    <row r="3090" spans="1:4" x14ac:dyDescent="0.2">
      <c r="A3090" s="123">
        <v>40372</v>
      </c>
      <c r="B3090" s="123" t="s">
        <v>23010</v>
      </c>
      <c r="C3090" s="123" t="s">
        <v>18851</v>
      </c>
      <c r="D3090" s="126" t="s">
        <v>23011</v>
      </c>
    </row>
    <row r="3091" spans="1:4" x14ac:dyDescent="0.2">
      <c r="A3091" s="123">
        <v>40369</v>
      </c>
      <c r="B3091" s="123" t="s">
        <v>23012</v>
      </c>
      <c r="C3091" s="123" t="s">
        <v>18851</v>
      </c>
      <c r="D3091" s="126" t="s">
        <v>8962</v>
      </c>
    </row>
    <row r="3092" spans="1:4" x14ac:dyDescent="0.2">
      <c r="A3092" s="123">
        <v>40357</v>
      </c>
      <c r="B3092" s="123" t="s">
        <v>23013</v>
      </c>
      <c r="C3092" s="123" t="s">
        <v>18851</v>
      </c>
      <c r="D3092" s="126" t="s">
        <v>377</v>
      </c>
    </row>
    <row r="3093" spans="1:4" x14ac:dyDescent="0.2">
      <c r="A3093" s="123">
        <v>40375</v>
      </c>
      <c r="B3093" s="123" t="s">
        <v>23014</v>
      </c>
      <c r="C3093" s="123" t="s">
        <v>18851</v>
      </c>
      <c r="D3093" s="126" t="s">
        <v>4324</v>
      </c>
    </row>
    <row r="3094" spans="1:4" x14ac:dyDescent="0.2">
      <c r="A3094" s="123">
        <v>1893</v>
      </c>
      <c r="B3094" s="123" t="s">
        <v>23015</v>
      </c>
      <c r="C3094" s="123" t="s">
        <v>18851</v>
      </c>
      <c r="D3094" s="126" t="s">
        <v>1108</v>
      </c>
    </row>
    <row r="3095" spans="1:4" x14ac:dyDescent="0.2">
      <c r="A3095" s="123">
        <v>1902</v>
      </c>
      <c r="B3095" s="123" t="s">
        <v>23016</v>
      </c>
      <c r="C3095" s="123" t="s">
        <v>18851</v>
      </c>
      <c r="D3095" s="126" t="s">
        <v>6578</v>
      </c>
    </row>
    <row r="3096" spans="1:4" x14ac:dyDescent="0.2">
      <c r="A3096" s="123">
        <v>1901</v>
      </c>
      <c r="B3096" s="123" t="s">
        <v>23017</v>
      </c>
      <c r="C3096" s="123" t="s">
        <v>18851</v>
      </c>
      <c r="D3096" s="126" t="s">
        <v>1363</v>
      </c>
    </row>
    <row r="3097" spans="1:4" x14ac:dyDescent="0.2">
      <c r="A3097" s="123">
        <v>1892</v>
      </c>
      <c r="B3097" s="123" t="s">
        <v>23018</v>
      </c>
      <c r="C3097" s="123" t="s">
        <v>18851</v>
      </c>
      <c r="D3097" s="126" t="s">
        <v>7764</v>
      </c>
    </row>
    <row r="3098" spans="1:4" x14ac:dyDescent="0.2">
      <c r="A3098" s="123">
        <v>1907</v>
      </c>
      <c r="B3098" s="123" t="s">
        <v>23019</v>
      </c>
      <c r="C3098" s="123" t="s">
        <v>18851</v>
      </c>
      <c r="D3098" s="126" t="s">
        <v>308</v>
      </c>
    </row>
    <row r="3099" spans="1:4" x14ac:dyDescent="0.2">
      <c r="A3099" s="123">
        <v>1894</v>
      </c>
      <c r="B3099" s="123" t="s">
        <v>23020</v>
      </c>
      <c r="C3099" s="123" t="s">
        <v>18851</v>
      </c>
      <c r="D3099" s="126" t="s">
        <v>291</v>
      </c>
    </row>
    <row r="3100" spans="1:4" x14ac:dyDescent="0.2">
      <c r="A3100" s="123">
        <v>1891</v>
      </c>
      <c r="B3100" s="123" t="s">
        <v>23021</v>
      </c>
      <c r="C3100" s="123" t="s">
        <v>18851</v>
      </c>
      <c r="D3100" s="126" t="s">
        <v>1240</v>
      </c>
    </row>
    <row r="3101" spans="1:4" x14ac:dyDescent="0.2">
      <c r="A3101" s="123">
        <v>1896</v>
      </c>
      <c r="B3101" s="123" t="s">
        <v>23022</v>
      </c>
      <c r="C3101" s="123" t="s">
        <v>18851</v>
      </c>
      <c r="D3101" s="126" t="s">
        <v>2354</v>
      </c>
    </row>
    <row r="3102" spans="1:4" x14ac:dyDescent="0.2">
      <c r="A3102" s="123">
        <v>1895</v>
      </c>
      <c r="B3102" s="123" t="s">
        <v>23023</v>
      </c>
      <c r="C3102" s="123" t="s">
        <v>18851</v>
      </c>
      <c r="D3102" s="126" t="s">
        <v>13535</v>
      </c>
    </row>
    <row r="3103" spans="1:4" x14ac:dyDescent="0.2">
      <c r="A3103" s="123">
        <v>2641</v>
      </c>
      <c r="B3103" s="123" t="s">
        <v>23024</v>
      </c>
      <c r="C3103" s="123" t="s">
        <v>18851</v>
      </c>
      <c r="D3103" s="126" t="s">
        <v>3446</v>
      </c>
    </row>
    <row r="3104" spans="1:4" x14ac:dyDescent="0.2">
      <c r="A3104" s="123">
        <v>2636</v>
      </c>
      <c r="B3104" s="123" t="s">
        <v>23025</v>
      </c>
      <c r="C3104" s="123" t="s">
        <v>18851</v>
      </c>
      <c r="D3104" s="126" t="s">
        <v>1169</v>
      </c>
    </row>
    <row r="3105" spans="1:4" x14ac:dyDescent="0.2">
      <c r="A3105" s="123">
        <v>2637</v>
      </c>
      <c r="B3105" s="123" t="s">
        <v>23026</v>
      </c>
      <c r="C3105" s="123" t="s">
        <v>18851</v>
      </c>
      <c r="D3105" s="126" t="s">
        <v>8323</v>
      </c>
    </row>
    <row r="3106" spans="1:4" x14ac:dyDescent="0.2">
      <c r="A3106" s="123">
        <v>2638</v>
      </c>
      <c r="B3106" s="123" t="s">
        <v>23027</v>
      </c>
      <c r="C3106" s="123" t="s">
        <v>18851</v>
      </c>
      <c r="D3106" s="126" t="s">
        <v>7901</v>
      </c>
    </row>
    <row r="3107" spans="1:4" x14ac:dyDescent="0.2">
      <c r="A3107" s="123">
        <v>2639</v>
      </c>
      <c r="B3107" s="123" t="s">
        <v>23028</v>
      </c>
      <c r="C3107" s="123" t="s">
        <v>18851</v>
      </c>
      <c r="D3107" s="126" t="s">
        <v>8259</v>
      </c>
    </row>
    <row r="3108" spans="1:4" x14ac:dyDescent="0.2">
      <c r="A3108" s="123">
        <v>2644</v>
      </c>
      <c r="B3108" s="123" t="s">
        <v>23029</v>
      </c>
      <c r="C3108" s="123" t="s">
        <v>18851</v>
      </c>
      <c r="D3108" s="126" t="s">
        <v>3054</v>
      </c>
    </row>
    <row r="3109" spans="1:4" x14ac:dyDescent="0.2">
      <c r="A3109" s="123">
        <v>2643</v>
      </c>
      <c r="B3109" s="123" t="s">
        <v>23030</v>
      </c>
      <c r="C3109" s="123" t="s">
        <v>18851</v>
      </c>
      <c r="D3109" s="126" t="s">
        <v>3539</v>
      </c>
    </row>
    <row r="3110" spans="1:4" x14ac:dyDescent="0.2">
      <c r="A3110" s="123">
        <v>2640</v>
      </c>
      <c r="B3110" s="123" t="s">
        <v>23031</v>
      </c>
      <c r="C3110" s="123" t="s">
        <v>18851</v>
      </c>
      <c r="D3110" s="126" t="s">
        <v>6272</v>
      </c>
    </row>
    <row r="3111" spans="1:4" x14ac:dyDescent="0.2">
      <c r="A3111" s="123">
        <v>2642</v>
      </c>
      <c r="B3111" s="123" t="s">
        <v>23032</v>
      </c>
      <c r="C3111" s="123" t="s">
        <v>18851</v>
      </c>
      <c r="D3111" s="126" t="s">
        <v>5408</v>
      </c>
    </row>
    <row r="3112" spans="1:4" x14ac:dyDescent="0.2">
      <c r="A3112" s="123">
        <v>38943</v>
      </c>
      <c r="B3112" s="123" t="s">
        <v>23033</v>
      </c>
      <c r="C3112" s="123" t="s">
        <v>18851</v>
      </c>
      <c r="D3112" s="126" t="s">
        <v>3936</v>
      </c>
    </row>
    <row r="3113" spans="1:4" x14ac:dyDescent="0.2">
      <c r="A3113" s="123">
        <v>38944</v>
      </c>
      <c r="B3113" s="123" t="s">
        <v>23034</v>
      </c>
      <c r="C3113" s="123" t="s">
        <v>18851</v>
      </c>
      <c r="D3113" s="126" t="s">
        <v>1215</v>
      </c>
    </row>
    <row r="3114" spans="1:4" x14ac:dyDescent="0.2">
      <c r="A3114" s="123">
        <v>38945</v>
      </c>
      <c r="B3114" s="123" t="s">
        <v>23035</v>
      </c>
      <c r="C3114" s="123" t="s">
        <v>18851</v>
      </c>
      <c r="D3114" s="126" t="s">
        <v>5351</v>
      </c>
    </row>
    <row r="3115" spans="1:4" x14ac:dyDescent="0.2">
      <c r="A3115" s="123">
        <v>38946</v>
      </c>
      <c r="B3115" s="123" t="s">
        <v>23036</v>
      </c>
      <c r="C3115" s="123" t="s">
        <v>18851</v>
      </c>
      <c r="D3115" s="126" t="s">
        <v>8428</v>
      </c>
    </row>
    <row r="3116" spans="1:4" x14ac:dyDescent="0.2">
      <c r="A3116" s="123">
        <v>39308</v>
      </c>
      <c r="B3116" s="123" t="s">
        <v>23037</v>
      </c>
      <c r="C3116" s="123" t="s">
        <v>18851</v>
      </c>
      <c r="D3116" s="126" t="s">
        <v>4807</v>
      </c>
    </row>
    <row r="3117" spans="1:4" x14ac:dyDescent="0.2">
      <c r="A3117" s="123">
        <v>39309</v>
      </c>
      <c r="B3117" s="123" t="s">
        <v>23038</v>
      </c>
      <c r="C3117" s="123" t="s">
        <v>18851</v>
      </c>
      <c r="D3117" s="126" t="s">
        <v>9165</v>
      </c>
    </row>
    <row r="3118" spans="1:4" x14ac:dyDescent="0.2">
      <c r="A3118" s="123">
        <v>39310</v>
      </c>
      <c r="B3118" s="123" t="s">
        <v>23039</v>
      </c>
      <c r="C3118" s="123" t="s">
        <v>18851</v>
      </c>
      <c r="D3118" s="126" t="s">
        <v>5794</v>
      </c>
    </row>
    <row r="3119" spans="1:4" x14ac:dyDescent="0.2">
      <c r="A3119" s="123">
        <v>39311</v>
      </c>
      <c r="B3119" s="123" t="s">
        <v>23040</v>
      </c>
      <c r="C3119" s="123" t="s">
        <v>18851</v>
      </c>
      <c r="D3119" s="126" t="s">
        <v>4777</v>
      </c>
    </row>
    <row r="3120" spans="1:4" x14ac:dyDescent="0.2">
      <c r="A3120" s="123">
        <v>39855</v>
      </c>
      <c r="B3120" s="123" t="s">
        <v>23041</v>
      </c>
      <c r="C3120" s="123" t="s">
        <v>18851</v>
      </c>
      <c r="D3120" s="126" t="s">
        <v>8256</v>
      </c>
    </row>
    <row r="3121" spans="1:4" x14ac:dyDescent="0.2">
      <c r="A3121" s="123">
        <v>39856</v>
      </c>
      <c r="B3121" s="123" t="s">
        <v>23042</v>
      </c>
      <c r="C3121" s="123" t="s">
        <v>18851</v>
      </c>
      <c r="D3121" s="126" t="s">
        <v>1135</v>
      </c>
    </row>
    <row r="3122" spans="1:4" x14ac:dyDescent="0.2">
      <c r="A3122" s="123">
        <v>39857</v>
      </c>
      <c r="B3122" s="123" t="s">
        <v>23043</v>
      </c>
      <c r="C3122" s="123" t="s">
        <v>18851</v>
      </c>
      <c r="D3122" s="126" t="s">
        <v>1558</v>
      </c>
    </row>
    <row r="3123" spans="1:4" x14ac:dyDescent="0.2">
      <c r="A3123" s="123">
        <v>39858</v>
      </c>
      <c r="B3123" s="123" t="s">
        <v>23044</v>
      </c>
      <c r="C3123" s="123" t="s">
        <v>18851</v>
      </c>
      <c r="D3123" s="126" t="s">
        <v>4895</v>
      </c>
    </row>
    <row r="3124" spans="1:4" x14ac:dyDescent="0.2">
      <c r="A3124" s="123">
        <v>39859</v>
      </c>
      <c r="B3124" s="123" t="s">
        <v>23045</v>
      </c>
      <c r="C3124" s="123" t="s">
        <v>18851</v>
      </c>
      <c r="D3124" s="126" t="s">
        <v>2960</v>
      </c>
    </row>
    <row r="3125" spans="1:4" x14ac:dyDescent="0.2">
      <c r="A3125" s="123">
        <v>39860</v>
      </c>
      <c r="B3125" s="123" t="s">
        <v>23046</v>
      </c>
      <c r="C3125" s="123" t="s">
        <v>18851</v>
      </c>
      <c r="D3125" s="126" t="s">
        <v>889</v>
      </c>
    </row>
    <row r="3126" spans="1:4" x14ac:dyDescent="0.2">
      <c r="A3126" s="123">
        <v>39861</v>
      </c>
      <c r="B3126" s="123" t="s">
        <v>23047</v>
      </c>
      <c r="C3126" s="123" t="s">
        <v>18851</v>
      </c>
      <c r="D3126" s="126" t="s">
        <v>22881</v>
      </c>
    </row>
    <row r="3127" spans="1:4" x14ac:dyDescent="0.2">
      <c r="A3127" s="123">
        <v>38447</v>
      </c>
      <c r="B3127" s="123" t="s">
        <v>23048</v>
      </c>
      <c r="C3127" s="123" t="s">
        <v>18851</v>
      </c>
      <c r="D3127" s="126" t="s">
        <v>935</v>
      </c>
    </row>
    <row r="3128" spans="1:4" x14ac:dyDescent="0.2">
      <c r="A3128" s="123">
        <v>36320</v>
      </c>
      <c r="B3128" s="123" t="s">
        <v>23049</v>
      </c>
      <c r="C3128" s="123" t="s">
        <v>18851</v>
      </c>
      <c r="D3128" s="126" t="s">
        <v>1640</v>
      </c>
    </row>
    <row r="3129" spans="1:4" x14ac:dyDescent="0.2">
      <c r="A3129" s="123">
        <v>36324</v>
      </c>
      <c r="B3129" s="123" t="s">
        <v>23050</v>
      </c>
      <c r="C3129" s="123" t="s">
        <v>18851</v>
      </c>
      <c r="D3129" s="126" t="s">
        <v>7766</v>
      </c>
    </row>
    <row r="3130" spans="1:4" x14ac:dyDescent="0.2">
      <c r="A3130" s="123">
        <v>38441</v>
      </c>
      <c r="B3130" s="123" t="s">
        <v>23051</v>
      </c>
      <c r="C3130" s="123" t="s">
        <v>18851</v>
      </c>
      <c r="D3130" s="126" t="s">
        <v>484</v>
      </c>
    </row>
    <row r="3131" spans="1:4" x14ac:dyDescent="0.2">
      <c r="A3131" s="123">
        <v>38442</v>
      </c>
      <c r="B3131" s="123" t="s">
        <v>23052</v>
      </c>
      <c r="C3131" s="123" t="s">
        <v>18851</v>
      </c>
      <c r="D3131" s="126" t="s">
        <v>6514</v>
      </c>
    </row>
    <row r="3132" spans="1:4" x14ac:dyDescent="0.2">
      <c r="A3132" s="123">
        <v>38443</v>
      </c>
      <c r="B3132" s="123" t="s">
        <v>23053</v>
      </c>
      <c r="C3132" s="123" t="s">
        <v>18851</v>
      </c>
      <c r="D3132" s="126" t="s">
        <v>6370</v>
      </c>
    </row>
    <row r="3133" spans="1:4" x14ac:dyDescent="0.2">
      <c r="A3133" s="123">
        <v>38444</v>
      </c>
      <c r="B3133" s="123" t="s">
        <v>23054</v>
      </c>
      <c r="C3133" s="123" t="s">
        <v>18851</v>
      </c>
      <c r="D3133" s="126" t="s">
        <v>1782</v>
      </c>
    </row>
    <row r="3134" spans="1:4" x14ac:dyDescent="0.2">
      <c r="A3134" s="123">
        <v>38445</v>
      </c>
      <c r="B3134" s="123" t="s">
        <v>23055</v>
      </c>
      <c r="C3134" s="123" t="s">
        <v>18851</v>
      </c>
      <c r="D3134" s="126" t="s">
        <v>13389</v>
      </c>
    </row>
    <row r="3135" spans="1:4" x14ac:dyDescent="0.2">
      <c r="A3135" s="123">
        <v>38446</v>
      </c>
      <c r="B3135" s="123" t="s">
        <v>23056</v>
      </c>
      <c r="C3135" s="123" t="s">
        <v>18851</v>
      </c>
      <c r="D3135" s="126" t="s">
        <v>23057</v>
      </c>
    </row>
    <row r="3136" spans="1:4" x14ac:dyDescent="0.2">
      <c r="A3136" s="123">
        <v>3867</v>
      </c>
      <c r="B3136" s="123" t="s">
        <v>23058</v>
      </c>
      <c r="C3136" s="123" t="s">
        <v>18851</v>
      </c>
      <c r="D3136" s="126" t="s">
        <v>9214</v>
      </c>
    </row>
    <row r="3137" spans="1:4" x14ac:dyDescent="0.2">
      <c r="A3137" s="123">
        <v>3861</v>
      </c>
      <c r="B3137" s="123" t="s">
        <v>23059</v>
      </c>
      <c r="C3137" s="123" t="s">
        <v>18851</v>
      </c>
      <c r="D3137" s="126" t="s">
        <v>1363</v>
      </c>
    </row>
    <row r="3138" spans="1:4" x14ac:dyDescent="0.2">
      <c r="A3138" s="123">
        <v>3904</v>
      </c>
      <c r="B3138" s="123" t="s">
        <v>23060</v>
      </c>
      <c r="C3138" s="123" t="s">
        <v>18851</v>
      </c>
      <c r="D3138" s="126" t="s">
        <v>1112</v>
      </c>
    </row>
    <row r="3139" spans="1:4" x14ac:dyDescent="0.2">
      <c r="A3139" s="123">
        <v>3903</v>
      </c>
      <c r="B3139" s="123" t="s">
        <v>23061</v>
      </c>
      <c r="C3139" s="123" t="s">
        <v>18851</v>
      </c>
      <c r="D3139" s="126" t="s">
        <v>7957</v>
      </c>
    </row>
    <row r="3140" spans="1:4" x14ac:dyDescent="0.2">
      <c r="A3140" s="123">
        <v>3862</v>
      </c>
      <c r="B3140" s="123" t="s">
        <v>23062</v>
      </c>
      <c r="C3140" s="123" t="s">
        <v>18851</v>
      </c>
      <c r="D3140" s="126" t="s">
        <v>8407</v>
      </c>
    </row>
    <row r="3141" spans="1:4" x14ac:dyDescent="0.2">
      <c r="A3141" s="123">
        <v>3863</v>
      </c>
      <c r="B3141" s="123" t="s">
        <v>23063</v>
      </c>
      <c r="C3141" s="123" t="s">
        <v>18851</v>
      </c>
      <c r="D3141" s="126" t="s">
        <v>1622</v>
      </c>
    </row>
    <row r="3142" spans="1:4" x14ac:dyDescent="0.2">
      <c r="A3142" s="123">
        <v>3864</v>
      </c>
      <c r="B3142" s="123" t="s">
        <v>23064</v>
      </c>
      <c r="C3142" s="123" t="s">
        <v>18851</v>
      </c>
      <c r="D3142" s="126" t="s">
        <v>14422</v>
      </c>
    </row>
    <row r="3143" spans="1:4" x14ac:dyDescent="0.2">
      <c r="A3143" s="123">
        <v>3865</v>
      </c>
      <c r="B3143" s="123" t="s">
        <v>23065</v>
      </c>
      <c r="C3143" s="123" t="s">
        <v>18851</v>
      </c>
      <c r="D3143" s="126" t="s">
        <v>7748</v>
      </c>
    </row>
    <row r="3144" spans="1:4" x14ac:dyDescent="0.2">
      <c r="A3144" s="123">
        <v>3866</v>
      </c>
      <c r="B3144" s="123" t="s">
        <v>23066</v>
      </c>
      <c r="C3144" s="123" t="s">
        <v>18851</v>
      </c>
      <c r="D3144" s="126" t="s">
        <v>23067</v>
      </c>
    </row>
    <row r="3145" spans="1:4" x14ac:dyDescent="0.2">
      <c r="A3145" s="123">
        <v>3902</v>
      </c>
      <c r="B3145" s="123" t="s">
        <v>23068</v>
      </c>
      <c r="C3145" s="123" t="s">
        <v>18851</v>
      </c>
      <c r="D3145" s="126" t="s">
        <v>8468</v>
      </c>
    </row>
    <row r="3146" spans="1:4" x14ac:dyDescent="0.2">
      <c r="A3146" s="123">
        <v>3878</v>
      </c>
      <c r="B3146" s="123" t="s">
        <v>23069</v>
      </c>
      <c r="C3146" s="123" t="s">
        <v>18851</v>
      </c>
      <c r="D3146" s="126" t="s">
        <v>10755</v>
      </c>
    </row>
    <row r="3147" spans="1:4" x14ac:dyDescent="0.2">
      <c r="A3147" s="123">
        <v>3877</v>
      </c>
      <c r="B3147" s="123" t="s">
        <v>23070</v>
      </c>
      <c r="C3147" s="123" t="s">
        <v>18851</v>
      </c>
      <c r="D3147" s="126" t="s">
        <v>1367</v>
      </c>
    </row>
    <row r="3148" spans="1:4" x14ac:dyDescent="0.2">
      <c r="A3148" s="123">
        <v>3879</v>
      </c>
      <c r="B3148" s="123" t="s">
        <v>23071</v>
      </c>
      <c r="C3148" s="123" t="s">
        <v>18851</v>
      </c>
      <c r="D3148" s="126" t="s">
        <v>8815</v>
      </c>
    </row>
    <row r="3149" spans="1:4" x14ac:dyDescent="0.2">
      <c r="A3149" s="123">
        <v>3880</v>
      </c>
      <c r="B3149" s="123" t="s">
        <v>23072</v>
      </c>
      <c r="C3149" s="123" t="s">
        <v>18851</v>
      </c>
      <c r="D3149" s="126" t="s">
        <v>8066</v>
      </c>
    </row>
    <row r="3150" spans="1:4" x14ac:dyDescent="0.2">
      <c r="A3150" s="123">
        <v>12892</v>
      </c>
      <c r="B3150" s="123" t="s">
        <v>23073</v>
      </c>
      <c r="C3150" s="123" t="s">
        <v>19478</v>
      </c>
      <c r="D3150" s="126" t="s">
        <v>4663</v>
      </c>
    </row>
    <row r="3151" spans="1:4" x14ac:dyDescent="0.2">
      <c r="A3151" s="123">
        <v>3883</v>
      </c>
      <c r="B3151" s="123" t="s">
        <v>23074</v>
      </c>
      <c r="C3151" s="123" t="s">
        <v>18851</v>
      </c>
      <c r="D3151" s="126" t="s">
        <v>8900</v>
      </c>
    </row>
    <row r="3152" spans="1:4" x14ac:dyDescent="0.2">
      <c r="A3152" s="123">
        <v>3876</v>
      </c>
      <c r="B3152" s="123" t="s">
        <v>23075</v>
      </c>
      <c r="C3152" s="123" t="s">
        <v>18851</v>
      </c>
      <c r="D3152" s="126" t="s">
        <v>1130</v>
      </c>
    </row>
    <row r="3153" spans="1:4" x14ac:dyDescent="0.2">
      <c r="A3153" s="123">
        <v>3884</v>
      </c>
      <c r="B3153" s="123" t="s">
        <v>23076</v>
      </c>
      <c r="C3153" s="123" t="s">
        <v>18851</v>
      </c>
      <c r="D3153" s="126" t="s">
        <v>8293</v>
      </c>
    </row>
    <row r="3154" spans="1:4" x14ac:dyDescent="0.2">
      <c r="A3154" s="123">
        <v>3837</v>
      </c>
      <c r="B3154" s="123" t="s">
        <v>23077</v>
      </c>
      <c r="C3154" s="123" t="s">
        <v>18851</v>
      </c>
      <c r="D3154" s="126" t="s">
        <v>3645</v>
      </c>
    </row>
    <row r="3155" spans="1:4" x14ac:dyDescent="0.2">
      <c r="A3155" s="123">
        <v>3845</v>
      </c>
      <c r="B3155" s="123" t="s">
        <v>23078</v>
      </c>
      <c r="C3155" s="123" t="s">
        <v>18851</v>
      </c>
      <c r="D3155" s="126" t="s">
        <v>2715</v>
      </c>
    </row>
    <row r="3156" spans="1:4" x14ac:dyDescent="0.2">
      <c r="A3156" s="123">
        <v>11045</v>
      </c>
      <c r="B3156" s="123" t="s">
        <v>23079</v>
      </c>
      <c r="C3156" s="123" t="s">
        <v>18851</v>
      </c>
      <c r="D3156" s="126" t="s">
        <v>8031</v>
      </c>
    </row>
    <row r="3157" spans="1:4" x14ac:dyDescent="0.2">
      <c r="A3157" s="123">
        <v>20170</v>
      </c>
      <c r="B3157" s="123" t="s">
        <v>23080</v>
      </c>
      <c r="C3157" s="123" t="s">
        <v>18851</v>
      </c>
      <c r="D3157" s="126" t="s">
        <v>14709</v>
      </c>
    </row>
    <row r="3158" spans="1:4" x14ac:dyDescent="0.2">
      <c r="A3158" s="123">
        <v>20171</v>
      </c>
      <c r="B3158" s="123" t="s">
        <v>23081</v>
      </c>
      <c r="C3158" s="123" t="s">
        <v>18851</v>
      </c>
      <c r="D3158" s="126" t="s">
        <v>8912</v>
      </c>
    </row>
    <row r="3159" spans="1:4" x14ac:dyDescent="0.2">
      <c r="A3159" s="123">
        <v>20167</v>
      </c>
      <c r="B3159" s="123" t="s">
        <v>23082</v>
      </c>
      <c r="C3159" s="123" t="s">
        <v>18851</v>
      </c>
      <c r="D3159" s="126" t="s">
        <v>9008</v>
      </c>
    </row>
    <row r="3160" spans="1:4" x14ac:dyDescent="0.2">
      <c r="A3160" s="123">
        <v>20168</v>
      </c>
      <c r="B3160" s="123" t="s">
        <v>23083</v>
      </c>
      <c r="C3160" s="123" t="s">
        <v>18851</v>
      </c>
      <c r="D3160" s="126" t="s">
        <v>20421</v>
      </c>
    </row>
    <row r="3161" spans="1:4" x14ac:dyDescent="0.2">
      <c r="A3161" s="123">
        <v>20169</v>
      </c>
      <c r="B3161" s="123" t="s">
        <v>23084</v>
      </c>
      <c r="C3161" s="123" t="s">
        <v>18851</v>
      </c>
      <c r="D3161" s="126" t="s">
        <v>5076</v>
      </c>
    </row>
    <row r="3162" spans="1:4" x14ac:dyDescent="0.2">
      <c r="A3162" s="123">
        <v>3899</v>
      </c>
      <c r="B3162" s="123" t="s">
        <v>23085</v>
      </c>
      <c r="C3162" s="123" t="s">
        <v>18851</v>
      </c>
      <c r="D3162" s="126" t="s">
        <v>8920</v>
      </c>
    </row>
    <row r="3163" spans="1:4" x14ac:dyDescent="0.2">
      <c r="A3163" s="123">
        <v>38676</v>
      </c>
      <c r="B3163" s="123" t="s">
        <v>23086</v>
      </c>
      <c r="C3163" s="123" t="s">
        <v>18851</v>
      </c>
      <c r="D3163" s="126" t="s">
        <v>23087</v>
      </c>
    </row>
    <row r="3164" spans="1:4" x14ac:dyDescent="0.2">
      <c r="A3164" s="123">
        <v>3897</v>
      </c>
      <c r="B3164" s="123" t="s">
        <v>23088</v>
      </c>
      <c r="C3164" s="123" t="s">
        <v>18851</v>
      </c>
      <c r="D3164" s="126" t="s">
        <v>1327</v>
      </c>
    </row>
    <row r="3165" spans="1:4" x14ac:dyDescent="0.2">
      <c r="A3165" s="123">
        <v>3875</v>
      </c>
      <c r="B3165" s="123" t="s">
        <v>23089</v>
      </c>
      <c r="C3165" s="123" t="s">
        <v>18851</v>
      </c>
      <c r="D3165" s="126" t="s">
        <v>8324</v>
      </c>
    </row>
    <row r="3166" spans="1:4" x14ac:dyDescent="0.2">
      <c r="A3166" s="123">
        <v>3898</v>
      </c>
      <c r="B3166" s="123" t="s">
        <v>23090</v>
      </c>
      <c r="C3166" s="123" t="s">
        <v>18851</v>
      </c>
      <c r="D3166" s="126" t="s">
        <v>8515</v>
      </c>
    </row>
    <row r="3167" spans="1:4" x14ac:dyDescent="0.2">
      <c r="A3167" s="123">
        <v>3855</v>
      </c>
      <c r="B3167" s="123" t="s">
        <v>23091</v>
      </c>
      <c r="C3167" s="123" t="s">
        <v>18851</v>
      </c>
      <c r="D3167" s="126" t="s">
        <v>1137</v>
      </c>
    </row>
    <row r="3168" spans="1:4" x14ac:dyDescent="0.2">
      <c r="A3168" s="123">
        <v>3874</v>
      </c>
      <c r="B3168" s="123" t="s">
        <v>23092</v>
      </c>
      <c r="C3168" s="123" t="s">
        <v>18851</v>
      </c>
      <c r="D3168" s="126" t="s">
        <v>7578</v>
      </c>
    </row>
    <row r="3169" spans="1:4" x14ac:dyDescent="0.2">
      <c r="A3169" s="123">
        <v>3870</v>
      </c>
      <c r="B3169" s="123" t="s">
        <v>23093</v>
      </c>
      <c r="C3169" s="123" t="s">
        <v>18851</v>
      </c>
      <c r="D3169" s="126" t="s">
        <v>3107</v>
      </c>
    </row>
    <row r="3170" spans="1:4" x14ac:dyDescent="0.2">
      <c r="A3170" s="123">
        <v>38678</v>
      </c>
      <c r="B3170" s="123" t="s">
        <v>23094</v>
      </c>
      <c r="C3170" s="123" t="s">
        <v>18851</v>
      </c>
      <c r="D3170" s="126" t="s">
        <v>9189</v>
      </c>
    </row>
    <row r="3171" spans="1:4" x14ac:dyDescent="0.2">
      <c r="A3171" s="123">
        <v>3859</v>
      </c>
      <c r="B3171" s="123" t="s">
        <v>23095</v>
      </c>
      <c r="C3171" s="123" t="s">
        <v>18851</v>
      </c>
      <c r="D3171" s="126" t="s">
        <v>1013</v>
      </c>
    </row>
    <row r="3172" spans="1:4" x14ac:dyDescent="0.2">
      <c r="A3172" s="123">
        <v>3856</v>
      </c>
      <c r="B3172" s="123" t="s">
        <v>23096</v>
      </c>
      <c r="C3172" s="123" t="s">
        <v>18851</v>
      </c>
      <c r="D3172" s="126" t="s">
        <v>8367</v>
      </c>
    </row>
    <row r="3173" spans="1:4" x14ac:dyDescent="0.2">
      <c r="A3173" s="123">
        <v>3906</v>
      </c>
      <c r="B3173" s="123" t="s">
        <v>23097</v>
      </c>
      <c r="C3173" s="123" t="s">
        <v>18851</v>
      </c>
      <c r="D3173" s="126" t="s">
        <v>6562</v>
      </c>
    </row>
    <row r="3174" spans="1:4" x14ac:dyDescent="0.2">
      <c r="A3174" s="123">
        <v>3860</v>
      </c>
      <c r="B3174" s="123" t="s">
        <v>23098</v>
      </c>
      <c r="C3174" s="123" t="s">
        <v>18851</v>
      </c>
      <c r="D3174" s="126" t="s">
        <v>1062</v>
      </c>
    </row>
    <row r="3175" spans="1:4" x14ac:dyDescent="0.2">
      <c r="A3175" s="123">
        <v>3905</v>
      </c>
      <c r="B3175" s="123" t="s">
        <v>23099</v>
      </c>
      <c r="C3175" s="123" t="s">
        <v>18851</v>
      </c>
      <c r="D3175" s="126" t="s">
        <v>6986</v>
      </c>
    </row>
    <row r="3176" spans="1:4" x14ac:dyDescent="0.2">
      <c r="A3176" s="123">
        <v>3871</v>
      </c>
      <c r="B3176" s="123" t="s">
        <v>23100</v>
      </c>
      <c r="C3176" s="123" t="s">
        <v>18851</v>
      </c>
      <c r="D3176" s="126" t="s">
        <v>21195</v>
      </c>
    </row>
    <row r="3177" spans="1:4" x14ac:dyDescent="0.2">
      <c r="A3177" s="123">
        <v>37429</v>
      </c>
      <c r="B3177" s="123" t="s">
        <v>23101</v>
      </c>
      <c r="C3177" s="123" t="s">
        <v>18851</v>
      </c>
      <c r="D3177" s="126" t="s">
        <v>23102</v>
      </c>
    </row>
    <row r="3178" spans="1:4" x14ac:dyDescent="0.2">
      <c r="A3178" s="123">
        <v>37426</v>
      </c>
      <c r="B3178" s="123" t="s">
        <v>23103</v>
      </c>
      <c r="C3178" s="123" t="s">
        <v>18851</v>
      </c>
      <c r="D3178" s="126" t="s">
        <v>6020</v>
      </c>
    </row>
    <row r="3179" spans="1:4" x14ac:dyDescent="0.2">
      <c r="A3179" s="123">
        <v>37427</v>
      </c>
      <c r="B3179" s="123" t="s">
        <v>23104</v>
      </c>
      <c r="C3179" s="123" t="s">
        <v>18851</v>
      </c>
      <c r="D3179" s="126" t="s">
        <v>8513</v>
      </c>
    </row>
    <row r="3180" spans="1:4" x14ac:dyDescent="0.2">
      <c r="A3180" s="123">
        <v>37424</v>
      </c>
      <c r="B3180" s="123" t="s">
        <v>23105</v>
      </c>
      <c r="C3180" s="123" t="s">
        <v>18851</v>
      </c>
      <c r="D3180" s="126" t="s">
        <v>4739</v>
      </c>
    </row>
    <row r="3181" spans="1:4" x14ac:dyDescent="0.2">
      <c r="A3181" s="123">
        <v>37428</v>
      </c>
      <c r="B3181" s="123" t="s">
        <v>23106</v>
      </c>
      <c r="C3181" s="123" t="s">
        <v>18851</v>
      </c>
      <c r="D3181" s="126" t="s">
        <v>23107</v>
      </c>
    </row>
    <row r="3182" spans="1:4" x14ac:dyDescent="0.2">
      <c r="A3182" s="123">
        <v>37425</v>
      </c>
      <c r="B3182" s="123" t="s">
        <v>23108</v>
      </c>
      <c r="C3182" s="123" t="s">
        <v>18851</v>
      </c>
      <c r="D3182" s="126" t="s">
        <v>1973</v>
      </c>
    </row>
    <row r="3183" spans="1:4" x14ac:dyDescent="0.2">
      <c r="A3183" s="123">
        <v>11519</v>
      </c>
      <c r="B3183" s="123" t="s">
        <v>23109</v>
      </c>
      <c r="C3183" s="123" t="s">
        <v>19478</v>
      </c>
      <c r="D3183" s="126" t="s">
        <v>22620</v>
      </c>
    </row>
    <row r="3184" spans="1:4" x14ac:dyDescent="0.2">
      <c r="A3184" s="123">
        <v>11520</v>
      </c>
      <c r="B3184" s="123" t="s">
        <v>23110</v>
      </c>
      <c r="C3184" s="123" t="s">
        <v>19478</v>
      </c>
      <c r="D3184" s="126" t="s">
        <v>631</v>
      </c>
    </row>
    <row r="3185" spans="1:4" x14ac:dyDescent="0.2">
      <c r="A3185" s="123">
        <v>11518</v>
      </c>
      <c r="B3185" s="123" t="s">
        <v>23111</v>
      </c>
      <c r="C3185" s="123" t="s">
        <v>19478</v>
      </c>
      <c r="D3185" s="126" t="s">
        <v>7150</v>
      </c>
    </row>
    <row r="3186" spans="1:4" x14ac:dyDescent="0.2">
      <c r="A3186" s="123">
        <v>38473</v>
      </c>
      <c r="B3186" s="123" t="s">
        <v>23112</v>
      </c>
      <c r="C3186" s="123" t="s">
        <v>18851</v>
      </c>
      <c r="D3186" s="126" t="s">
        <v>23113</v>
      </c>
    </row>
    <row r="3187" spans="1:4" x14ac:dyDescent="0.2">
      <c r="A3187" s="123">
        <v>4244</v>
      </c>
      <c r="B3187" s="123" t="s">
        <v>23114</v>
      </c>
      <c r="C3187" s="123" t="s">
        <v>18871</v>
      </c>
      <c r="D3187" s="126" t="s">
        <v>7425</v>
      </c>
    </row>
    <row r="3188" spans="1:4" x14ac:dyDescent="0.2">
      <c r="A3188" s="123">
        <v>40977</v>
      </c>
      <c r="B3188" s="123" t="s">
        <v>23115</v>
      </c>
      <c r="C3188" s="123" t="s">
        <v>19101</v>
      </c>
      <c r="D3188" s="126" t="s">
        <v>23116</v>
      </c>
    </row>
    <row r="3189" spans="1:4" x14ac:dyDescent="0.2">
      <c r="A3189" s="123">
        <v>2742</v>
      </c>
      <c r="B3189" s="123" t="s">
        <v>23117</v>
      </c>
      <c r="C3189" s="123" t="s">
        <v>18885</v>
      </c>
      <c r="D3189" s="126" t="s">
        <v>7906</v>
      </c>
    </row>
    <row r="3190" spans="1:4" x14ac:dyDescent="0.2">
      <c r="A3190" s="123">
        <v>2748</v>
      </c>
      <c r="B3190" s="123" t="s">
        <v>23118</v>
      </c>
      <c r="C3190" s="123" t="s">
        <v>18885</v>
      </c>
      <c r="D3190" s="126" t="s">
        <v>8769</v>
      </c>
    </row>
    <row r="3191" spans="1:4" x14ac:dyDescent="0.2">
      <c r="A3191" s="123">
        <v>2736</v>
      </c>
      <c r="B3191" s="123" t="s">
        <v>23119</v>
      </c>
      <c r="C3191" s="123" t="s">
        <v>18885</v>
      </c>
      <c r="D3191" s="126" t="s">
        <v>3396</v>
      </c>
    </row>
    <row r="3192" spans="1:4" x14ac:dyDescent="0.2">
      <c r="A3192" s="123">
        <v>2745</v>
      </c>
      <c r="B3192" s="123" t="s">
        <v>23120</v>
      </c>
      <c r="C3192" s="123" t="s">
        <v>18885</v>
      </c>
      <c r="D3192" s="126" t="s">
        <v>8669</v>
      </c>
    </row>
    <row r="3193" spans="1:4" x14ac:dyDescent="0.2">
      <c r="A3193" s="123">
        <v>2751</v>
      </c>
      <c r="B3193" s="123" t="s">
        <v>23121</v>
      </c>
      <c r="C3193" s="123" t="s">
        <v>18885</v>
      </c>
      <c r="D3193" s="126" t="s">
        <v>1099</v>
      </c>
    </row>
    <row r="3194" spans="1:4" x14ac:dyDescent="0.2">
      <c r="A3194" s="123">
        <v>14439</v>
      </c>
      <c r="B3194" s="123" t="s">
        <v>23122</v>
      </c>
      <c r="C3194" s="123" t="s">
        <v>18885</v>
      </c>
      <c r="D3194" s="126" t="s">
        <v>329</v>
      </c>
    </row>
    <row r="3195" spans="1:4" x14ac:dyDescent="0.2">
      <c r="A3195" s="123">
        <v>2731</v>
      </c>
      <c r="B3195" s="123" t="s">
        <v>23123</v>
      </c>
      <c r="C3195" s="123" t="s">
        <v>18885</v>
      </c>
      <c r="D3195" s="126" t="s">
        <v>16744</v>
      </c>
    </row>
    <row r="3196" spans="1:4" x14ac:dyDescent="0.2">
      <c r="A3196" s="123">
        <v>21138</v>
      </c>
      <c r="B3196" s="123" t="s">
        <v>23124</v>
      </c>
      <c r="C3196" s="123" t="s">
        <v>18885</v>
      </c>
      <c r="D3196" s="126" t="s">
        <v>4560</v>
      </c>
    </row>
    <row r="3197" spans="1:4" x14ac:dyDescent="0.2">
      <c r="A3197" s="123">
        <v>2747</v>
      </c>
      <c r="B3197" s="123" t="s">
        <v>23125</v>
      </c>
      <c r="C3197" s="123" t="s">
        <v>18885</v>
      </c>
      <c r="D3197" s="126" t="s">
        <v>1162</v>
      </c>
    </row>
    <row r="3198" spans="1:4" x14ac:dyDescent="0.2">
      <c r="A3198" s="123">
        <v>4115</v>
      </c>
      <c r="B3198" s="123" t="s">
        <v>23126</v>
      </c>
      <c r="C3198" s="123" t="s">
        <v>18885</v>
      </c>
      <c r="D3198" s="126" t="s">
        <v>1669</v>
      </c>
    </row>
    <row r="3199" spans="1:4" x14ac:dyDescent="0.2">
      <c r="A3199" s="123">
        <v>2729</v>
      </c>
      <c r="B3199" s="123" t="s">
        <v>23127</v>
      </c>
      <c r="C3199" s="123" t="s">
        <v>18851</v>
      </c>
      <c r="D3199" s="126" t="s">
        <v>9146</v>
      </c>
    </row>
    <row r="3200" spans="1:4" x14ac:dyDescent="0.2">
      <c r="A3200" s="123">
        <v>4119</v>
      </c>
      <c r="B3200" s="123" t="s">
        <v>23128</v>
      </c>
      <c r="C3200" s="123" t="s">
        <v>18885</v>
      </c>
      <c r="D3200" s="126" t="s">
        <v>6485</v>
      </c>
    </row>
    <row r="3201" spans="1:4" x14ac:dyDescent="0.2">
      <c r="A3201" s="123">
        <v>2794</v>
      </c>
      <c r="B3201" s="123" t="s">
        <v>23129</v>
      </c>
      <c r="C3201" s="123" t="s">
        <v>18885</v>
      </c>
      <c r="D3201" s="126" t="s">
        <v>9196</v>
      </c>
    </row>
    <row r="3202" spans="1:4" x14ac:dyDescent="0.2">
      <c r="A3202" s="123">
        <v>2788</v>
      </c>
      <c r="B3202" s="123" t="s">
        <v>23130</v>
      </c>
      <c r="C3202" s="123" t="s">
        <v>18885</v>
      </c>
      <c r="D3202" s="126" t="s">
        <v>23131</v>
      </c>
    </row>
    <row r="3203" spans="1:4" x14ac:dyDescent="0.2">
      <c r="A3203" s="123">
        <v>4006</v>
      </c>
      <c r="B3203" s="123" t="s">
        <v>23132</v>
      </c>
      <c r="C3203" s="123" t="s">
        <v>19097</v>
      </c>
      <c r="D3203" s="126" t="s">
        <v>23133</v>
      </c>
    </row>
    <row r="3204" spans="1:4" x14ac:dyDescent="0.2">
      <c r="A3204" s="123">
        <v>36151</v>
      </c>
      <c r="B3204" s="123" t="s">
        <v>23134</v>
      </c>
      <c r="C3204" s="123" t="s">
        <v>18851</v>
      </c>
      <c r="D3204" s="126" t="s">
        <v>8338</v>
      </c>
    </row>
    <row r="3205" spans="1:4" x14ac:dyDescent="0.2">
      <c r="A3205" s="123">
        <v>37457</v>
      </c>
      <c r="B3205" s="123" t="s">
        <v>23135</v>
      </c>
      <c r="C3205" s="123" t="s">
        <v>18885</v>
      </c>
      <c r="D3205" s="126" t="s">
        <v>660</v>
      </c>
    </row>
    <row r="3206" spans="1:4" x14ac:dyDescent="0.2">
      <c r="A3206" s="123">
        <v>37456</v>
      </c>
      <c r="B3206" s="123" t="s">
        <v>23136</v>
      </c>
      <c r="C3206" s="123" t="s">
        <v>18885</v>
      </c>
      <c r="D3206" s="126" t="s">
        <v>815</v>
      </c>
    </row>
    <row r="3207" spans="1:4" x14ac:dyDescent="0.2">
      <c r="A3207" s="123">
        <v>37461</v>
      </c>
      <c r="B3207" s="123" t="s">
        <v>23137</v>
      </c>
      <c r="C3207" s="123" t="s">
        <v>18885</v>
      </c>
      <c r="D3207" s="126" t="s">
        <v>1941</v>
      </c>
    </row>
    <row r="3208" spans="1:4" x14ac:dyDescent="0.2">
      <c r="A3208" s="123">
        <v>37460</v>
      </c>
      <c r="B3208" s="123" t="s">
        <v>23138</v>
      </c>
      <c r="C3208" s="123" t="s">
        <v>18885</v>
      </c>
      <c r="D3208" s="126" t="s">
        <v>5403</v>
      </c>
    </row>
    <row r="3209" spans="1:4" x14ac:dyDescent="0.2">
      <c r="A3209" s="123">
        <v>37458</v>
      </c>
      <c r="B3209" s="123" t="s">
        <v>23139</v>
      </c>
      <c r="C3209" s="123" t="s">
        <v>18885</v>
      </c>
      <c r="D3209" s="126" t="s">
        <v>8464</v>
      </c>
    </row>
    <row r="3210" spans="1:4" x14ac:dyDescent="0.2">
      <c r="A3210" s="123">
        <v>37454</v>
      </c>
      <c r="B3210" s="123" t="s">
        <v>23140</v>
      </c>
      <c r="C3210" s="123" t="s">
        <v>18885</v>
      </c>
      <c r="D3210" s="126" t="s">
        <v>1145</v>
      </c>
    </row>
    <row r="3211" spans="1:4" x14ac:dyDescent="0.2">
      <c r="A3211" s="123">
        <v>37455</v>
      </c>
      <c r="B3211" s="123" t="s">
        <v>23141</v>
      </c>
      <c r="C3211" s="123" t="s">
        <v>18885</v>
      </c>
      <c r="D3211" s="126" t="s">
        <v>822</v>
      </c>
    </row>
    <row r="3212" spans="1:4" x14ac:dyDescent="0.2">
      <c r="A3212" s="123">
        <v>37459</v>
      </c>
      <c r="B3212" s="123" t="s">
        <v>23142</v>
      </c>
      <c r="C3212" s="123" t="s">
        <v>18885</v>
      </c>
      <c r="D3212" s="126" t="s">
        <v>3429</v>
      </c>
    </row>
    <row r="3213" spans="1:4" x14ac:dyDescent="0.2">
      <c r="A3213" s="123">
        <v>21029</v>
      </c>
      <c r="B3213" s="123" t="s">
        <v>23143</v>
      </c>
      <c r="C3213" s="123" t="s">
        <v>18851</v>
      </c>
      <c r="D3213" s="126" t="s">
        <v>23144</v>
      </c>
    </row>
    <row r="3214" spans="1:4" x14ac:dyDescent="0.2">
      <c r="A3214" s="123">
        <v>21030</v>
      </c>
      <c r="B3214" s="123" t="s">
        <v>23145</v>
      </c>
      <c r="C3214" s="123" t="s">
        <v>18851</v>
      </c>
      <c r="D3214" s="126" t="s">
        <v>23146</v>
      </c>
    </row>
    <row r="3215" spans="1:4" x14ac:dyDescent="0.2">
      <c r="A3215" s="123">
        <v>21031</v>
      </c>
      <c r="B3215" s="123" t="s">
        <v>23147</v>
      </c>
      <c r="C3215" s="123" t="s">
        <v>18851</v>
      </c>
      <c r="D3215" s="126" t="s">
        <v>23148</v>
      </c>
    </row>
    <row r="3216" spans="1:4" x14ac:dyDescent="0.2">
      <c r="A3216" s="123">
        <v>21032</v>
      </c>
      <c r="B3216" s="123" t="s">
        <v>23149</v>
      </c>
      <c r="C3216" s="123" t="s">
        <v>18851</v>
      </c>
      <c r="D3216" s="126" t="s">
        <v>23150</v>
      </c>
    </row>
    <row r="3217" spans="1:4" x14ac:dyDescent="0.2">
      <c r="A3217" s="123">
        <v>37527</v>
      </c>
      <c r="B3217" s="123" t="s">
        <v>23151</v>
      </c>
      <c r="C3217" s="123" t="s">
        <v>18851</v>
      </c>
      <c r="D3217" s="126" t="s">
        <v>23152</v>
      </c>
    </row>
    <row r="3218" spans="1:4" x14ac:dyDescent="0.2">
      <c r="A3218" s="123">
        <v>37528</v>
      </c>
      <c r="B3218" s="123" t="s">
        <v>23153</v>
      </c>
      <c r="C3218" s="123" t="s">
        <v>18851</v>
      </c>
      <c r="D3218" s="126" t="s">
        <v>23154</v>
      </c>
    </row>
    <row r="3219" spans="1:4" x14ac:dyDescent="0.2">
      <c r="A3219" s="123">
        <v>37529</v>
      </c>
      <c r="B3219" s="123" t="s">
        <v>23155</v>
      </c>
      <c r="C3219" s="123" t="s">
        <v>18851</v>
      </c>
      <c r="D3219" s="126" t="s">
        <v>23156</v>
      </c>
    </row>
    <row r="3220" spans="1:4" x14ac:dyDescent="0.2">
      <c r="A3220" s="123">
        <v>37530</v>
      </c>
      <c r="B3220" s="123" t="s">
        <v>23157</v>
      </c>
      <c r="C3220" s="123" t="s">
        <v>18851</v>
      </c>
      <c r="D3220" s="126" t="s">
        <v>23158</v>
      </c>
    </row>
    <row r="3221" spans="1:4" x14ac:dyDescent="0.2">
      <c r="A3221" s="123">
        <v>21034</v>
      </c>
      <c r="B3221" s="123" t="s">
        <v>23159</v>
      </c>
      <c r="C3221" s="123" t="s">
        <v>18851</v>
      </c>
      <c r="D3221" s="126" t="s">
        <v>23160</v>
      </c>
    </row>
    <row r="3222" spans="1:4" x14ac:dyDescent="0.2">
      <c r="A3222" s="123">
        <v>37531</v>
      </c>
      <c r="B3222" s="123" t="s">
        <v>23161</v>
      </c>
      <c r="C3222" s="123" t="s">
        <v>18851</v>
      </c>
      <c r="D3222" s="126" t="s">
        <v>23162</v>
      </c>
    </row>
    <row r="3223" spans="1:4" x14ac:dyDescent="0.2">
      <c r="A3223" s="123">
        <v>21036</v>
      </c>
      <c r="B3223" s="123" t="s">
        <v>23163</v>
      </c>
      <c r="C3223" s="123" t="s">
        <v>18851</v>
      </c>
      <c r="D3223" s="126" t="s">
        <v>23164</v>
      </c>
    </row>
    <row r="3224" spans="1:4" x14ac:dyDescent="0.2">
      <c r="A3224" s="123">
        <v>21037</v>
      </c>
      <c r="B3224" s="123" t="s">
        <v>23165</v>
      </c>
      <c r="C3224" s="123" t="s">
        <v>18851</v>
      </c>
      <c r="D3224" s="126" t="s">
        <v>23166</v>
      </c>
    </row>
    <row r="3225" spans="1:4" x14ac:dyDescent="0.2">
      <c r="A3225" s="123">
        <v>20185</v>
      </c>
      <c r="B3225" s="123" t="s">
        <v>23167</v>
      </c>
      <c r="C3225" s="123" t="s">
        <v>18885</v>
      </c>
      <c r="D3225" s="126" t="s">
        <v>4797</v>
      </c>
    </row>
    <row r="3226" spans="1:4" x14ac:dyDescent="0.2">
      <c r="A3226" s="123">
        <v>20260</v>
      </c>
      <c r="B3226" s="123" t="s">
        <v>23168</v>
      </c>
      <c r="C3226" s="123" t="s">
        <v>18851</v>
      </c>
      <c r="D3226" s="126" t="s">
        <v>13024</v>
      </c>
    </row>
    <row r="3227" spans="1:4" x14ac:dyDescent="0.2">
      <c r="A3227" s="123">
        <v>37523</v>
      </c>
      <c r="B3227" s="123" t="s">
        <v>23169</v>
      </c>
      <c r="C3227" s="123" t="s">
        <v>18851</v>
      </c>
      <c r="D3227" s="126" t="s">
        <v>23170</v>
      </c>
    </row>
    <row r="3228" spans="1:4" x14ac:dyDescent="0.2">
      <c r="A3228" s="123">
        <v>37515</v>
      </c>
      <c r="B3228" s="123" t="s">
        <v>23171</v>
      </c>
      <c r="C3228" s="123" t="s">
        <v>18851</v>
      </c>
      <c r="D3228" s="126" t="s">
        <v>23172</v>
      </c>
    </row>
    <row r="3229" spans="1:4" x14ac:dyDescent="0.2">
      <c r="A3229" s="123">
        <v>12899</v>
      </c>
      <c r="B3229" s="123" t="s">
        <v>23173</v>
      </c>
      <c r="C3229" s="123" t="s">
        <v>18851</v>
      </c>
      <c r="D3229" s="126" t="s">
        <v>8348</v>
      </c>
    </row>
    <row r="3230" spans="1:4" x14ac:dyDescent="0.2">
      <c r="A3230" s="123">
        <v>12898</v>
      </c>
      <c r="B3230" s="123" t="s">
        <v>23174</v>
      </c>
      <c r="C3230" s="123" t="s">
        <v>18851</v>
      </c>
      <c r="D3230" s="126" t="s">
        <v>6052</v>
      </c>
    </row>
    <row r="3231" spans="1:4" x14ac:dyDescent="0.2">
      <c r="A3231" s="123">
        <v>42528</v>
      </c>
      <c r="B3231" s="123" t="s">
        <v>23175</v>
      </c>
      <c r="C3231" s="123" t="s">
        <v>18868</v>
      </c>
      <c r="D3231" s="126" t="s">
        <v>9082</v>
      </c>
    </row>
    <row r="3232" spans="1:4" x14ac:dyDescent="0.2">
      <c r="A3232" s="123">
        <v>39696</v>
      </c>
      <c r="B3232" s="123" t="s">
        <v>23176</v>
      </c>
      <c r="C3232" s="123" t="s">
        <v>18868</v>
      </c>
      <c r="D3232" s="126" t="s">
        <v>547</v>
      </c>
    </row>
    <row r="3233" spans="1:4" x14ac:dyDescent="0.2">
      <c r="A3233" s="123">
        <v>39700</v>
      </c>
      <c r="B3233" s="123" t="s">
        <v>23177</v>
      </c>
      <c r="C3233" s="123" t="s">
        <v>18868</v>
      </c>
      <c r="D3233" s="126" t="s">
        <v>5463</v>
      </c>
    </row>
    <row r="3234" spans="1:4" x14ac:dyDescent="0.2">
      <c r="A3234" s="123">
        <v>11621</v>
      </c>
      <c r="B3234" s="123" t="s">
        <v>23178</v>
      </c>
      <c r="C3234" s="123" t="s">
        <v>18868</v>
      </c>
      <c r="D3234" s="126" t="s">
        <v>23179</v>
      </c>
    </row>
    <row r="3235" spans="1:4" x14ac:dyDescent="0.2">
      <c r="A3235" s="123">
        <v>4014</v>
      </c>
      <c r="B3235" s="123" t="s">
        <v>23180</v>
      </c>
      <c r="C3235" s="123" t="s">
        <v>18868</v>
      </c>
      <c r="D3235" s="126" t="s">
        <v>8795</v>
      </c>
    </row>
    <row r="3236" spans="1:4" x14ac:dyDescent="0.2">
      <c r="A3236" s="123">
        <v>4015</v>
      </c>
      <c r="B3236" s="123" t="s">
        <v>23181</v>
      </c>
      <c r="C3236" s="123" t="s">
        <v>18868</v>
      </c>
      <c r="D3236" s="126" t="s">
        <v>964</v>
      </c>
    </row>
    <row r="3237" spans="1:4" x14ac:dyDescent="0.2">
      <c r="A3237" s="123">
        <v>4017</v>
      </c>
      <c r="B3237" s="123" t="s">
        <v>23182</v>
      </c>
      <c r="C3237" s="123" t="s">
        <v>18868</v>
      </c>
      <c r="D3237" s="126" t="s">
        <v>23183</v>
      </c>
    </row>
    <row r="3238" spans="1:4" x14ac:dyDescent="0.2">
      <c r="A3238" s="123">
        <v>4016</v>
      </c>
      <c r="B3238" s="123" t="s">
        <v>23184</v>
      </c>
      <c r="C3238" s="123" t="s">
        <v>18868</v>
      </c>
      <c r="D3238" s="126" t="s">
        <v>15036</v>
      </c>
    </row>
    <row r="3239" spans="1:4" x14ac:dyDescent="0.2">
      <c r="A3239" s="123">
        <v>39699</v>
      </c>
      <c r="B3239" s="123" t="s">
        <v>23185</v>
      </c>
      <c r="C3239" s="123" t="s">
        <v>18868</v>
      </c>
      <c r="D3239" s="126" t="s">
        <v>3036</v>
      </c>
    </row>
    <row r="3240" spans="1:4" x14ac:dyDescent="0.2">
      <c r="A3240" s="123">
        <v>38544</v>
      </c>
      <c r="B3240" s="123" t="s">
        <v>23186</v>
      </c>
      <c r="C3240" s="123" t="s">
        <v>18868</v>
      </c>
      <c r="D3240" s="126" t="s">
        <v>492</v>
      </c>
    </row>
    <row r="3241" spans="1:4" x14ac:dyDescent="0.2">
      <c r="A3241" s="123">
        <v>38545</v>
      </c>
      <c r="B3241" s="123" t="s">
        <v>23187</v>
      </c>
      <c r="C3241" s="123" t="s">
        <v>18868</v>
      </c>
      <c r="D3241" s="126" t="s">
        <v>5654</v>
      </c>
    </row>
    <row r="3242" spans="1:4" x14ac:dyDescent="0.2">
      <c r="A3242" s="123">
        <v>42527</v>
      </c>
      <c r="B3242" s="123" t="s">
        <v>23188</v>
      </c>
      <c r="C3242" s="123" t="s">
        <v>18868</v>
      </c>
      <c r="D3242" s="126" t="s">
        <v>6445</v>
      </c>
    </row>
    <row r="3243" spans="1:4" x14ac:dyDescent="0.2">
      <c r="A3243" s="123">
        <v>39323</v>
      </c>
      <c r="B3243" s="123" t="s">
        <v>23189</v>
      </c>
      <c r="C3243" s="123" t="s">
        <v>18868</v>
      </c>
      <c r="D3243" s="126" t="s">
        <v>12393</v>
      </c>
    </row>
    <row r="3244" spans="1:4" x14ac:dyDescent="0.2">
      <c r="A3244" s="123">
        <v>626</v>
      </c>
      <c r="B3244" s="123" t="s">
        <v>23190</v>
      </c>
      <c r="C3244" s="123" t="s">
        <v>18940</v>
      </c>
      <c r="D3244" s="126" t="s">
        <v>4887</v>
      </c>
    </row>
    <row r="3245" spans="1:4" x14ac:dyDescent="0.2">
      <c r="A3245" s="123">
        <v>25860</v>
      </c>
      <c r="B3245" s="123" t="s">
        <v>23191</v>
      </c>
      <c r="C3245" s="123" t="s">
        <v>18868</v>
      </c>
      <c r="D3245" s="126" t="s">
        <v>23192</v>
      </c>
    </row>
    <row r="3246" spans="1:4" x14ac:dyDescent="0.2">
      <c r="A3246" s="123">
        <v>25861</v>
      </c>
      <c r="B3246" s="123" t="s">
        <v>23193</v>
      </c>
      <c r="C3246" s="123" t="s">
        <v>18868</v>
      </c>
      <c r="D3246" s="126" t="s">
        <v>8765</v>
      </c>
    </row>
    <row r="3247" spans="1:4" x14ac:dyDescent="0.2">
      <c r="A3247" s="123">
        <v>25862</v>
      </c>
      <c r="B3247" s="123" t="s">
        <v>23194</v>
      </c>
      <c r="C3247" s="123" t="s">
        <v>18868</v>
      </c>
      <c r="D3247" s="126" t="s">
        <v>3420</v>
      </c>
    </row>
    <row r="3248" spans="1:4" x14ac:dyDescent="0.2">
      <c r="A3248" s="123">
        <v>25863</v>
      </c>
      <c r="B3248" s="123" t="s">
        <v>23195</v>
      </c>
      <c r="C3248" s="123" t="s">
        <v>18868</v>
      </c>
      <c r="D3248" s="126" t="s">
        <v>23196</v>
      </c>
    </row>
    <row r="3249" spans="1:4" x14ac:dyDescent="0.2">
      <c r="A3249" s="123">
        <v>25864</v>
      </c>
      <c r="B3249" s="123" t="s">
        <v>23197</v>
      </c>
      <c r="C3249" s="123" t="s">
        <v>18868</v>
      </c>
      <c r="D3249" s="126" t="s">
        <v>3251</v>
      </c>
    </row>
    <row r="3250" spans="1:4" x14ac:dyDescent="0.2">
      <c r="A3250" s="123">
        <v>25865</v>
      </c>
      <c r="B3250" s="123" t="s">
        <v>23198</v>
      </c>
      <c r="C3250" s="123" t="s">
        <v>18868</v>
      </c>
      <c r="D3250" s="126" t="s">
        <v>23199</v>
      </c>
    </row>
    <row r="3251" spans="1:4" x14ac:dyDescent="0.2">
      <c r="A3251" s="123">
        <v>25866</v>
      </c>
      <c r="B3251" s="123" t="s">
        <v>23200</v>
      </c>
      <c r="C3251" s="123" t="s">
        <v>18868</v>
      </c>
      <c r="D3251" s="126" t="s">
        <v>9212</v>
      </c>
    </row>
    <row r="3252" spans="1:4" x14ac:dyDescent="0.2">
      <c r="A3252" s="123">
        <v>25868</v>
      </c>
      <c r="B3252" s="123" t="s">
        <v>23201</v>
      </c>
      <c r="C3252" s="123" t="s">
        <v>18868</v>
      </c>
      <c r="D3252" s="126" t="s">
        <v>316</v>
      </c>
    </row>
    <row r="3253" spans="1:4" x14ac:dyDescent="0.2">
      <c r="A3253" s="123">
        <v>25869</v>
      </c>
      <c r="B3253" s="123" t="s">
        <v>23202</v>
      </c>
      <c r="C3253" s="123" t="s">
        <v>18868</v>
      </c>
      <c r="D3253" s="126" t="s">
        <v>6936</v>
      </c>
    </row>
    <row r="3254" spans="1:4" x14ac:dyDescent="0.2">
      <c r="A3254" s="123">
        <v>25870</v>
      </c>
      <c r="B3254" s="123" t="s">
        <v>23203</v>
      </c>
      <c r="C3254" s="123" t="s">
        <v>18868</v>
      </c>
      <c r="D3254" s="126" t="s">
        <v>10905</v>
      </c>
    </row>
    <row r="3255" spans="1:4" x14ac:dyDescent="0.2">
      <c r="A3255" s="123">
        <v>25871</v>
      </c>
      <c r="B3255" s="123" t="s">
        <v>23204</v>
      </c>
      <c r="C3255" s="123" t="s">
        <v>18868</v>
      </c>
      <c r="D3255" s="126" t="s">
        <v>3650</v>
      </c>
    </row>
    <row r="3256" spans="1:4" x14ac:dyDescent="0.2">
      <c r="A3256" s="123">
        <v>25867</v>
      </c>
      <c r="B3256" s="123" t="s">
        <v>23205</v>
      </c>
      <c r="C3256" s="123" t="s">
        <v>18868</v>
      </c>
      <c r="D3256" s="126" t="s">
        <v>23206</v>
      </c>
    </row>
    <row r="3257" spans="1:4" x14ac:dyDescent="0.2">
      <c r="A3257" s="123">
        <v>25872</v>
      </c>
      <c r="B3257" s="123" t="s">
        <v>23207</v>
      </c>
      <c r="C3257" s="123" t="s">
        <v>18868</v>
      </c>
      <c r="D3257" s="126" t="s">
        <v>1003</v>
      </c>
    </row>
    <row r="3258" spans="1:4" x14ac:dyDescent="0.2">
      <c r="A3258" s="123">
        <v>25873</v>
      </c>
      <c r="B3258" s="123" t="s">
        <v>23208</v>
      </c>
      <c r="C3258" s="123" t="s">
        <v>18868</v>
      </c>
      <c r="D3258" s="126" t="s">
        <v>9141</v>
      </c>
    </row>
    <row r="3259" spans="1:4" x14ac:dyDescent="0.2">
      <c r="A3259" s="123">
        <v>40637</v>
      </c>
      <c r="B3259" s="123" t="s">
        <v>23209</v>
      </c>
      <c r="C3259" s="123" t="s">
        <v>18851</v>
      </c>
      <c r="D3259" s="126" t="s">
        <v>8892</v>
      </c>
    </row>
    <row r="3260" spans="1:4" x14ac:dyDescent="0.2">
      <c r="A3260" s="123">
        <v>13836</v>
      </c>
      <c r="B3260" s="123" t="s">
        <v>23210</v>
      </c>
      <c r="C3260" s="123" t="s">
        <v>18851</v>
      </c>
      <c r="D3260" s="126" t="s">
        <v>8893</v>
      </c>
    </row>
    <row r="3261" spans="1:4" x14ac:dyDescent="0.2">
      <c r="A3261" s="123">
        <v>14534</v>
      </c>
      <c r="B3261" s="123" t="s">
        <v>23211</v>
      </c>
      <c r="C3261" s="123" t="s">
        <v>18851</v>
      </c>
      <c r="D3261" s="126" t="s">
        <v>8894</v>
      </c>
    </row>
    <row r="3262" spans="1:4" x14ac:dyDescent="0.2">
      <c r="A3262" s="123">
        <v>14619</v>
      </c>
      <c r="B3262" s="123" t="s">
        <v>23212</v>
      </c>
      <c r="C3262" s="123" t="s">
        <v>18851</v>
      </c>
      <c r="D3262" s="126" t="s">
        <v>23213</v>
      </c>
    </row>
    <row r="3263" spans="1:4" x14ac:dyDescent="0.2">
      <c r="A3263" s="123">
        <v>14535</v>
      </c>
      <c r="B3263" s="123" t="s">
        <v>23214</v>
      </c>
      <c r="C3263" s="123" t="s">
        <v>18851</v>
      </c>
      <c r="D3263" s="126" t="s">
        <v>8895</v>
      </c>
    </row>
    <row r="3264" spans="1:4" x14ac:dyDescent="0.2">
      <c r="A3264" s="123">
        <v>39813</v>
      </c>
      <c r="B3264" s="123" t="s">
        <v>23215</v>
      </c>
      <c r="C3264" s="123" t="s">
        <v>18851</v>
      </c>
      <c r="D3264" s="126" t="s">
        <v>23216</v>
      </c>
    </row>
    <row r="3265" spans="1:4" x14ac:dyDescent="0.2">
      <c r="A3265" s="123">
        <v>40403</v>
      </c>
      <c r="B3265" s="123" t="s">
        <v>23217</v>
      </c>
      <c r="C3265" s="123" t="s">
        <v>18851</v>
      </c>
      <c r="D3265" s="126" t="s">
        <v>23218</v>
      </c>
    </row>
    <row r="3266" spans="1:4" x14ac:dyDescent="0.2">
      <c r="A3266" s="123">
        <v>12868</v>
      </c>
      <c r="B3266" s="123" t="s">
        <v>23219</v>
      </c>
      <c r="C3266" s="123" t="s">
        <v>18871</v>
      </c>
      <c r="D3266" s="126" t="s">
        <v>17158</v>
      </c>
    </row>
    <row r="3267" spans="1:4" x14ac:dyDescent="0.2">
      <c r="A3267" s="123">
        <v>40916</v>
      </c>
      <c r="B3267" s="123" t="s">
        <v>23220</v>
      </c>
      <c r="C3267" s="123" t="s">
        <v>19101</v>
      </c>
      <c r="D3267" s="126" t="s">
        <v>23221</v>
      </c>
    </row>
    <row r="3268" spans="1:4" x14ac:dyDescent="0.2">
      <c r="A3268" s="123">
        <v>4755</v>
      </c>
      <c r="B3268" s="123" t="s">
        <v>23222</v>
      </c>
      <c r="C3268" s="123" t="s">
        <v>18871</v>
      </c>
      <c r="D3268" s="126" t="s">
        <v>8904</v>
      </c>
    </row>
    <row r="3269" spans="1:4" x14ac:dyDescent="0.2">
      <c r="A3269" s="123">
        <v>41067</v>
      </c>
      <c r="B3269" s="123" t="s">
        <v>23223</v>
      </c>
      <c r="C3269" s="123" t="s">
        <v>19101</v>
      </c>
      <c r="D3269" s="126" t="s">
        <v>23224</v>
      </c>
    </row>
    <row r="3270" spans="1:4" x14ac:dyDescent="0.2">
      <c r="A3270" s="123">
        <v>38463</v>
      </c>
      <c r="B3270" s="123" t="s">
        <v>23225</v>
      </c>
      <c r="C3270" s="123" t="s">
        <v>18851</v>
      </c>
      <c r="D3270" s="126" t="s">
        <v>23226</v>
      </c>
    </row>
    <row r="3271" spans="1:4" x14ac:dyDescent="0.2">
      <c r="A3271" s="123">
        <v>40703</v>
      </c>
      <c r="B3271" s="123" t="s">
        <v>23227</v>
      </c>
      <c r="C3271" s="123" t="s">
        <v>18851</v>
      </c>
      <c r="D3271" s="126" t="s">
        <v>23228</v>
      </c>
    </row>
    <row r="3272" spans="1:4" x14ac:dyDescent="0.2">
      <c r="A3272" s="123">
        <v>14531</v>
      </c>
      <c r="B3272" s="123" t="s">
        <v>23229</v>
      </c>
      <c r="C3272" s="123" t="s">
        <v>18851</v>
      </c>
      <c r="D3272" s="126" t="s">
        <v>23230</v>
      </c>
    </row>
    <row r="3273" spans="1:4" x14ac:dyDescent="0.2">
      <c r="A3273" s="123">
        <v>36533</v>
      </c>
      <c r="B3273" s="123" t="s">
        <v>23231</v>
      </c>
      <c r="C3273" s="123" t="s">
        <v>18851</v>
      </c>
      <c r="D3273" s="126" t="s">
        <v>23232</v>
      </c>
    </row>
    <row r="3274" spans="1:4" x14ac:dyDescent="0.2">
      <c r="A3274" s="123">
        <v>11616</v>
      </c>
      <c r="B3274" s="123" t="s">
        <v>23233</v>
      </c>
      <c r="C3274" s="123" t="s">
        <v>18851</v>
      </c>
      <c r="D3274" s="126" t="s">
        <v>23234</v>
      </c>
    </row>
    <row r="3275" spans="1:4" x14ac:dyDescent="0.2">
      <c r="A3275" s="123">
        <v>41898</v>
      </c>
      <c r="B3275" s="123" t="s">
        <v>23235</v>
      </c>
      <c r="C3275" s="123" t="s">
        <v>18851</v>
      </c>
      <c r="D3275" s="126" t="s">
        <v>23236</v>
      </c>
    </row>
    <row r="3276" spans="1:4" x14ac:dyDescent="0.2">
      <c r="A3276" s="123">
        <v>13447</v>
      </c>
      <c r="B3276" s="123" t="s">
        <v>23237</v>
      </c>
      <c r="C3276" s="123" t="s">
        <v>18851</v>
      </c>
      <c r="D3276" s="126" t="s">
        <v>23238</v>
      </c>
    </row>
    <row r="3277" spans="1:4" x14ac:dyDescent="0.2">
      <c r="A3277" s="123">
        <v>14529</v>
      </c>
      <c r="B3277" s="123" t="s">
        <v>23239</v>
      </c>
      <c r="C3277" s="123" t="s">
        <v>18851</v>
      </c>
      <c r="D3277" s="126" t="s">
        <v>23240</v>
      </c>
    </row>
    <row r="3278" spans="1:4" x14ac:dyDescent="0.2">
      <c r="A3278" s="123">
        <v>10747</v>
      </c>
      <c r="B3278" s="123" t="s">
        <v>23241</v>
      </c>
      <c r="C3278" s="123" t="s">
        <v>18851</v>
      </c>
      <c r="D3278" s="126" t="s">
        <v>23242</v>
      </c>
    </row>
    <row r="3279" spans="1:4" x14ac:dyDescent="0.2">
      <c r="A3279" s="123">
        <v>36141</v>
      </c>
      <c r="B3279" s="123" t="s">
        <v>23243</v>
      </c>
      <c r="C3279" s="123" t="s">
        <v>18851</v>
      </c>
      <c r="D3279" s="126" t="s">
        <v>2338</v>
      </c>
    </row>
    <row r="3280" spans="1:4" x14ac:dyDescent="0.2">
      <c r="A3280" s="123">
        <v>4053</v>
      </c>
      <c r="B3280" s="123" t="s">
        <v>23244</v>
      </c>
      <c r="C3280" s="123" t="s">
        <v>22003</v>
      </c>
      <c r="D3280" s="126" t="s">
        <v>21376</v>
      </c>
    </row>
    <row r="3281" spans="1:4" x14ac:dyDescent="0.2">
      <c r="A3281" s="123">
        <v>4052</v>
      </c>
      <c r="B3281" s="123" t="s">
        <v>23245</v>
      </c>
      <c r="C3281" s="123" t="s">
        <v>19080</v>
      </c>
      <c r="D3281" s="126" t="s">
        <v>23246</v>
      </c>
    </row>
    <row r="3282" spans="1:4" x14ac:dyDescent="0.2">
      <c r="A3282" s="123">
        <v>4056</v>
      </c>
      <c r="B3282" s="123" t="s">
        <v>23247</v>
      </c>
      <c r="C3282" s="123" t="s">
        <v>22003</v>
      </c>
      <c r="D3282" s="126" t="s">
        <v>23248</v>
      </c>
    </row>
    <row r="3283" spans="1:4" x14ac:dyDescent="0.2">
      <c r="A3283" s="123">
        <v>4051</v>
      </c>
      <c r="B3283" s="123" t="s">
        <v>23249</v>
      </c>
      <c r="C3283" s="123" t="s">
        <v>19080</v>
      </c>
      <c r="D3283" s="126" t="s">
        <v>23250</v>
      </c>
    </row>
    <row r="3284" spans="1:4" x14ac:dyDescent="0.2">
      <c r="A3284" s="123">
        <v>4048</v>
      </c>
      <c r="B3284" s="123" t="s">
        <v>23249</v>
      </c>
      <c r="C3284" s="123" t="s">
        <v>18942</v>
      </c>
      <c r="D3284" s="126" t="s">
        <v>828</v>
      </c>
    </row>
    <row r="3285" spans="1:4" x14ac:dyDescent="0.2">
      <c r="A3285" s="123">
        <v>4047</v>
      </c>
      <c r="B3285" s="123" t="s">
        <v>23249</v>
      </c>
      <c r="C3285" s="123" t="s">
        <v>22003</v>
      </c>
      <c r="D3285" s="126" t="s">
        <v>8624</v>
      </c>
    </row>
    <row r="3286" spans="1:4" x14ac:dyDescent="0.2">
      <c r="A3286" s="123">
        <v>39434</v>
      </c>
      <c r="B3286" s="123" t="s">
        <v>23251</v>
      </c>
      <c r="C3286" s="123" t="s">
        <v>18940</v>
      </c>
      <c r="D3286" s="126" t="s">
        <v>1279</v>
      </c>
    </row>
    <row r="3287" spans="1:4" x14ac:dyDescent="0.2">
      <c r="A3287" s="123">
        <v>39433</v>
      </c>
      <c r="B3287" s="123" t="s">
        <v>23252</v>
      </c>
      <c r="C3287" s="123" t="s">
        <v>18940</v>
      </c>
      <c r="D3287" s="126" t="s">
        <v>7753</v>
      </c>
    </row>
    <row r="3288" spans="1:4" x14ac:dyDescent="0.2">
      <c r="A3288" s="123">
        <v>4049</v>
      </c>
      <c r="B3288" s="123" t="s">
        <v>23253</v>
      </c>
      <c r="C3288" s="123" t="s">
        <v>18942</v>
      </c>
      <c r="D3288" s="126" t="s">
        <v>10639</v>
      </c>
    </row>
    <row r="3289" spans="1:4" x14ac:dyDescent="0.2">
      <c r="A3289" s="123">
        <v>38120</v>
      </c>
      <c r="B3289" s="123" t="s">
        <v>23254</v>
      </c>
      <c r="C3289" s="123" t="s">
        <v>18940</v>
      </c>
      <c r="D3289" s="126" t="s">
        <v>5269</v>
      </c>
    </row>
    <row r="3290" spans="1:4" x14ac:dyDescent="0.2">
      <c r="A3290" s="123">
        <v>38877</v>
      </c>
      <c r="B3290" s="123" t="s">
        <v>23255</v>
      </c>
      <c r="C3290" s="123" t="s">
        <v>18940</v>
      </c>
      <c r="D3290" s="126" t="s">
        <v>8534</v>
      </c>
    </row>
    <row r="3291" spans="1:4" x14ac:dyDescent="0.2">
      <c r="A3291" s="123">
        <v>34546</v>
      </c>
      <c r="B3291" s="123" t="s">
        <v>23256</v>
      </c>
      <c r="C3291" s="123" t="s">
        <v>18940</v>
      </c>
      <c r="D3291" s="126" t="s">
        <v>3534</v>
      </c>
    </row>
    <row r="3292" spans="1:4" x14ac:dyDescent="0.2">
      <c r="A3292" s="123">
        <v>10498</v>
      </c>
      <c r="B3292" s="123" t="s">
        <v>23257</v>
      </c>
      <c r="C3292" s="123" t="s">
        <v>18940</v>
      </c>
      <c r="D3292" s="126" t="s">
        <v>13212</v>
      </c>
    </row>
    <row r="3293" spans="1:4" x14ac:dyDescent="0.2">
      <c r="A3293" s="123">
        <v>4823</v>
      </c>
      <c r="B3293" s="123" t="s">
        <v>23258</v>
      </c>
      <c r="C3293" s="123" t="s">
        <v>18940</v>
      </c>
      <c r="D3293" s="126" t="s">
        <v>157</v>
      </c>
    </row>
    <row r="3294" spans="1:4" x14ac:dyDescent="0.2">
      <c r="A3294" s="123">
        <v>12357</v>
      </c>
      <c r="B3294" s="123" t="s">
        <v>23259</v>
      </c>
      <c r="C3294" s="123" t="s">
        <v>18851</v>
      </c>
      <c r="D3294" s="126" t="s">
        <v>8898</v>
      </c>
    </row>
    <row r="3295" spans="1:4" x14ac:dyDescent="0.2">
      <c r="A3295" s="123">
        <v>12358</v>
      </c>
      <c r="B3295" s="123" t="s">
        <v>23260</v>
      </c>
      <c r="C3295" s="123" t="s">
        <v>18851</v>
      </c>
      <c r="D3295" s="126" t="s">
        <v>8899</v>
      </c>
    </row>
    <row r="3296" spans="1:4" x14ac:dyDescent="0.2">
      <c r="A3296" s="123">
        <v>11079</v>
      </c>
      <c r="B3296" s="123" t="s">
        <v>23261</v>
      </c>
      <c r="C3296" s="123" t="s">
        <v>19097</v>
      </c>
      <c r="D3296" s="126" t="s">
        <v>23262</v>
      </c>
    </row>
    <row r="3297" spans="1:4" x14ac:dyDescent="0.2">
      <c r="A3297" s="123">
        <v>11082</v>
      </c>
      <c r="B3297" s="123" t="s">
        <v>23263</v>
      </c>
      <c r="C3297" s="123" t="s">
        <v>19097</v>
      </c>
      <c r="D3297" s="126" t="s">
        <v>23264</v>
      </c>
    </row>
    <row r="3298" spans="1:4" x14ac:dyDescent="0.2">
      <c r="A3298" s="123">
        <v>4058</v>
      </c>
      <c r="B3298" s="123" t="s">
        <v>23265</v>
      </c>
      <c r="C3298" s="123" t="s">
        <v>18871</v>
      </c>
      <c r="D3298" s="126" t="s">
        <v>8819</v>
      </c>
    </row>
    <row r="3299" spans="1:4" x14ac:dyDescent="0.2">
      <c r="A3299" s="123">
        <v>40974</v>
      </c>
      <c r="B3299" s="123" t="s">
        <v>23266</v>
      </c>
      <c r="C3299" s="123" t="s">
        <v>19101</v>
      </c>
      <c r="D3299" s="126" t="s">
        <v>23267</v>
      </c>
    </row>
    <row r="3300" spans="1:4" x14ac:dyDescent="0.2">
      <c r="A3300" s="123">
        <v>34794</v>
      </c>
      <c r="B3300" s="123" t="s">
        <v>23268</v>
      </c>
      <c r="C3300" s="123" t="s">
        <v>18871</v>
      </c>
      <c r="D3300" s="126" t="s">
        <v>10897</v>
      </c>
    </row>
    <row r="3301" spans="1:4" x14ac:dyDescent="0.2">
      <c r="A3301" s="123">
        <v>40925</v>
      </c>
      <c r="B3301" s="123" t="s">
        <v>23269</v>
      </c>
      <c r="C3301" s="123" t="s">
        <v>19101</v>
      </c>
      <c r="D3301" s="126" t="s">
        <v>23270</v>
      </c>
    </row>
    <row r="3302" spans="1:4" x14ac:dyDescent="0.2">
      <c r="A3302" s="123">
        <v>13741</v>
      </c>
      <c r="B3302" s="123" t="s">
        <v>23271</v>
      </c>
      <c r="C3302" s="123" t="s">
        <v>18851</v>
      </c>
      <c r="D3302" s="126" t="s">
        <v>23272</v>
      </c>
    </row>
    <row r="3303" spans="1:4" x14ac:dyDescent="0.2">
      <c r="A3303" s="123">
        <v>3288</v>
      </c>
      <c r="B3303" s="123" t="s">
        <v>23273</v>
      </c>
      <c r="C3303" s="123" t="s">
        <v>18885</v>
      </c>
      <c r="D3303" s="126" t="s">
        <v>1301</v>
      </c>
    </row>
    <row r="3304" spans="1:4" x14ac:dyDescent="0.2">
      <c r="A3304" s="123">
        <v>13587</v>
      </c>
      <c r="B3304" s="123" t="s">
        <v>23274</v>
      </c>
      <c r="C3304" s="123" t="s">
        <v>18885</v>
      </c>
      <c r="D3304" s="126" t="s">
        <v>9766</v>
      </c>
    </row>
    <row r="3305" spans="1:4" x14ac:dyDescent="0.2">
      <c r="A3305" s="123">
        <v>38598</v>
      </c>
      <c r="B3305" s="123" t="s">
        <v>23275</v>
      </c>
      <c r="C3305" s="123" t="s">
        <v>18851</v>
      </c>
      <c r="D3305" s="126" t="s">
        <v>6990</v>
      </c>
    </row>
    <row r="3306" spans="1:4" x14ac:dyDescent="0.2">
      <c r="A3306" s="123">
        <v>38595</v>
      </c>
      <c r="B3306" s="123" t="s">
        <v>23276</v>
      </c>
      <c r="C3306" s="123" t="s">
        <v>18851</v>
      </c>
      <c r="D3306" s="126" t="s">
        <v>721</v>
      </c>
    </row>
    <row r="3307" spans="1:4" x14ac:dyDescent="0.2">
      <c r="A3307" s="123">
        <v>38592</v>
      </c>
      <c r="B3307" s="123" t="s">
        <v>23277</v>
      </c>
      <c r="C3307" s="123" t="s">
        <v>18851</v>
      </c>
      <c r="D3307" s="126" t="s">
        <v>8256</v>
      </c>
    </row>
    <row r="3308" spans="1:4" x14ac:dyDescent="0.2">
      <c r="A3308" s="123">
        <v>38588</v>
      </c>
      <c r="B3308" s="123" t="s">
        <v>23278</v>
      </c>
      <c r="C3308" s="123" t="s">
        <v>18851</v>
      </c>
      <c r="D3308" s="126" t="s">
        <v>1829</v>
      </c>
    </row>
    <row r="3309" spans="1:4" x14ac:dyDescent="0.2">
      <c r="A3309" s="123">
        <v>38593</v>
      </c>
      <c r="B3309" s="123" t="s">
        <v>23279</v>
      </c>
      <c r="C3309" s="123" t="s">
        <v>18851</v>
      </c>
      <c r="D3309" s="126" t="s">
        <v>346</v>
      </c>
    </row>
    <row r="3310" spans="1:4" x14ac:dyDescent="0.2">
      <c r="A3310" s="123">
        <v>38589</v>
      </c>
      <c r="B3310" s="123" t="s">
        <v>23280</v>
      </c>
      <c r="C3310" s="123" t="s">
        <v>18851</v>
      </c>
      <c r="D3310" s="126" t="s">
        <v>721</v>
      </c>
    </row>
    <row r="3311" spans="1:4" x14ac:dyDescent="0.2">
      <c r="A3311" s="123">
        <v>38594</v>
      </c>
      <c r="B3311" s="123" t="s">
        <v>23281</v>
      </c>
      <c r="C3311" s="123" t="s">
        <v>18851</v>
      </c>
      <c r="D3311" s="126" t="s">
        <v>1642</v>
      </c>
    </row>
    <row r="3312" spans="1:4" x14ac:dyDescent="0.2">
      <c r="A3312" s="123">
        <v>34787</v>
      </c>
      <c r="B3312" s="123" t="s">
        <v>23282</v>
      </c>
      <c r="C3312" s="123" t="s">
        <v>18851</v>
      </c>
      <c r="D3312" s="126" t="s">
        <v>1145</v>
      </c>
    </row>
    <row r="3313" spans="1:4" x14ac:dyDescent="0.2">
      <c r="A3313" s="123">
        <v>34788</v>
      </c>
      <c r="B3313" s="123" t="s">
        <v>23283</v>
      </c>
      <c r="C3313" s="123" t="s">
        <v>18851</v>
      </c>
      <c r="D3313" s="126" t="s">
        <v>8901</v>
      </c>
    </row>
    <row r="3314" spans="1:4" x14ac:dyDescent="0.2">
      <c r="A3314" s="123">
        <v>34784</v>
      </c>
      <c r="B3314" s="123" t="s">
        <v>23284</v>
      </c>
      <c r="C3314" s="123" t="s">
        <v>18851</v>
      </c>
      <c r="D3314" s="126" t="s">
        <v>1296</v>
      </c>
    </row>
    <row r="3315" spans="1:4" x14ac:dyDescent="0.2">
      <c r="A3315" s="123">
        <v>34781</v>
      </c>
      <c r="B3315" s="123" t="s">
        <v>23285</v>
      </c>
      <c r="C3315" s="123" t="s">
        <v>18851</v>
      </c>
      <c r="D3315" s="126" t="s">
        <v>1795</v>
      </c>
    </row>
    <row r="3316" spans="1:4" x14ac:dyDescent="0.2">
      <c r="A3316" s="123">
        <v>34773</v>
      </c>
      <c r="B3316" s="123" t="s">
        <v>23286</v>
      </c>
      <c r="C3316" s="123" t="s">
        <v>18851</v>
      </c>
      <c r="D3316" s="126" t="s">
        <v>8257</v>
      </c>
    </row>
    <row r="3317" spans="1:4" x14ac:dyDescent="0.2">
      <c r="A3317" s="123">
        <v>34769</v>
      </c>
      <c r="B3317" s="123" t="s">
        <v>23287</v>
      </c>
      <c r="C3317" s="123" t="s">
        <v>18851</v>
      </c>
      <c r="D3317" s="126" t="s">
        <v>7766</v>
      </c>
    </row>
    <row r="3318" spans="1:4" x14ac:dyDescent="0.2">
      <c r="A3318" s="123">
        <v>34763</v>
      </c>
      <c r="B3318" s="123" t="s">
        <v>23288</v>
      </c>
      <c r="C3318" s="123" t="s">
        <v>18851</v>
      </c>
      <c r="D3318" s="126" t="s">
        <v>6516</v>
      </c>
    </row>
    <row r="3319" spans="1:4" x14ac:dyDescent="0.2">
      <c r="A3319" s="123">
        <v>34774</v>
      </c>
      <c r="B3319" s="123" t="s">
        <v>23289</v>
      </c>
      <c r="C3319" s="123" t="s">
        <v>18851</v>
      </c>
      <c r="D3319" s="126" t="s">
        <v>8361</v>
      </c>
    </row>
    <row r="3320" spans="1:4" x14ac:dyDescent="0.2">
      <c r="A3320" s="123">
        <v>34771</v>
      </c>
      <c r="B3320" s="123" t="s">
        <v>23290</v>
      </c>
      <c r="C3320" s="123" t="s">
        <v>18851</v>
      </c>
      <c r="D3320" s="126" t="s">
        <v>8367</v>
      </c>
    </row>
    <row r="3321" spans="1:4" x14ac:dyDescent="0.2">
      <c r="A3321" s="123">
        <v>34764</v>
      </c>
      <c r="B3321" s="123" t="s">
        <v>23291</v>
      </c>
      <c r="C3321" s="123" t="s">
        <v>18851</v>
      </c>
      <c r="D3321" s="126" t="s">
        <v>1145</v>
      </c>
    </row>
    <row r="3322" spans="1:4" x14ac:dyDescent="0.2">
      <c r="A3322" s="123">
        <v>4062</v>
      </c>
      <c r="B3322" s="123" t="s">
        <v>23292</v>
      </c>
      <c r="C3322" s="123" t="s">
        <v>18851</v>
      </c>
      <c r="D3322" s="126" t="s">
        <v>5992</v>
      </c>
    </row>
    <row r="3323" spans="1:4" x14ac:dyDescent="0.2">
      <c r="A3323" s="123">
        <v>4059</v>
      </c>
      <c r="B3323" s="123" t="s">
        <v>23293</v>
      </c>
      <c r="C3323" s="123" t="s">
        <v>18885</v>
      </c>
      <c r="D3323" s="126" t="s">
        <v>5772</v>
      </c>
    </row>
    <row r="3324" spans="1:4" x14ac:dyDescent="0.2">
      <c r="A3324" s="123">
        <v>4061</v>
      </c>
      <c r="B3324" s="123" t="s">
        <v>23294</v>
      </c>
      <c r="C3324" s="123" t="s">
        <v>18851</v>
      </c>
      <c r="D3324" s="126" t="s">
        <v>8524</v>
      </c>
    </row>
    <row r="3325" spans="1:4" x14ac:dyDescent="0.2">
      <c r="A3325" s="123">
        <v>10608</v>
      </c>
      <c r="B3325" s="123" t="s">
        <v>23295</v>
      </c>
      <c r="C3325" s="123" t="s">
        <v>18851</v>
      </c>
      <c r="D3325" s="126" t="s">
        <v>8902</v>
      </c>
    </row>
    <row r="3326" spans="1:4" x14ac:dyDescent="0.2">
      <c r="A3326" s="123">
        <v>4069</v>
      </c>
      <c r="B3326" s="123" t="s">
        <v>23296</v>
      </c>
      <c r="C3326" s="123" t="s">
        <v>18871</v>
      </c>
      <c r="D3326" s="126" t="s">
        <v>10130</v>
      </c>
    </row>
    <row r="3327" spans="1:4" x14ac:dyDescent="0.2">
      <c r="A3327" s="123">
        <v>40819</v>
      </c>
      <c r="B3327" s="123" t="s">
        <v>23297</v>
      </c>
      <c r="C3327" s="123" t="s">
        <v>19101</v>
      </c>
      <c r="D3327" s="126" t="s">
        <v>23298</v>
      </c>
    </row>
    <row r="3328" spans="1:4" x14ac:dyDescent="0.2">
      <c r="A3328" s="123">
        <v>34361</v>
      </c>
      <c r="B3328" s="123" t="s">
        <v>23299</v>
      </c>
      <c r="C3328" s="123" t="s">
        <v>18940</v>
      </c>
      <c r="D3328" s="126" t="s">
        <v>1424</v>
      </c>
    </row>
    <row r="3329" spans="1:4" x14ac:dyDescent="0.2">
      <c r="A3329" s="123">
        <v>36512</v>
      </c>
      <c r="B3329" s="123" t="s">
        <v>23300</v>
      </c>
      <c r="C3329" s="123" t="s">
        <v>18851</v>
      </c>
      <c r="D3329" s="126" t="s">
        <v>23301</v>
      </c>
    </row>
    <row r="3330" spans="1:4" x14ac:dyDescent="0.2">
      <c r="A3330" s="123">
        <v>25972</v>
      </c>
      <c r="B3330" s="123" t="s">
        <v>23302</v>
      </c>
      <c r="C3330" s="123" t="s">
        <v>18940</v>
      </c>
      <c r="D3330" s="126" t="s">
        <v>8440</v>
      </c>
    </row>
    <row r="3331" spans="1:4" x14ac:dyDescent="0.2">
      <c r="A3331" s="123">
        <v>25973</v>
      </c>
      <c r="B3331" s="123" t="s">
        <v>23303</v>
      </c>
      <c r="C3331" s="123" t="s">
        <v>18940</v>
      </c>
      <c r="D3331" s="126" t="s">
        <v>8440</v>
      </c>
    </row>
    <row r="3332" spans="1:4" x14ac:dyDescent="0.2">
      <c r="A3332" s="123">
        <v>11697</v>
      </c>
      <c r="B3332" s="123" t="s">
        <v>23304</v>
      </c>
      <c r="C3332" s="123" t="s">
        <v>18851</v>
      </c>
      <c r="D3332" s="126" t="s">
        <v>23305</v>
      </c>
    </row>
    <row r="3333" spans="1:4" x14ac:dyDescent="0.2">
      <c r="A3333" s="123">
        <v>11698</v>
      </c>
      <c r="B3333" s="123" t="s">
        <v>23306</v>
      </c>
      <c r="C3333" s="123" t="s">
        <v>18851</v>
      </c>
      <c r="D3333" s="126" t="s">
        <v>23307</v>
      </c>
    </row>
    <row r="3334" spans="1:4" x14ac:dyDescent="0.2">
      <c r="A3334" s="123">
        <v>11699</v>
      </c>
      <c r="B3334" s="123" t="s">
        <v>23308</v>
      </c>
      <c r="C3334" s="123" t="s">
        <v>18851</v>
      </c>
      <c r="D3334" s="126" t="s">
        <v>23309</v>
      </c>
    </row>
    <row r="3335" spans="1:4" x14ac:dyDescent="0.2">
      <c r="A3335" s="123">
        <v>10432</v>
      </c>
      <c r="B3335" s="123" t="s">
        <v>23310</v>
      </c>
      <c r="C3335" s="123" t="s">
        <v>18851</v>
      </c>
      <c r="D3335" s="126" t="s">
        <v>23311</v>
      </c>
    </row>
    <row r="3336" spans="1:4" x14ac:dyDescent="0.2">
      <c r="A3336" s="123">
        <v>10430</v>
      </c>
      <c r="B3336" s="123" t="s">
        <v>23312</v>
      </c>
      <c r="C3336" s="123" t="s">
        <v>18851</v>
      </c>
      <c r="D3336" s="126" t="s">
        <v>23313</v>
      </c>
    </row>
    <row r="3337" spans="1:4" x14ac:dyDescent="0.2">
      <c r="A3337" s="123">
        <v>37514</v>
      </c>
      <c r="B3337" s="123" t="s">
        <v>23314</v>
      </c>
      <c r="C3337" s="123" t="s">
        <v>18851</v>
      </c>
      <c r="D3337" s="126" t="s">
        <v>23315</v>
      </c>
    </row>
    <row r="3338" spans="1:4" x14ac:dyDescent="0.2">
      <c r="A3338" s="123">
        <v>37519</v>
      </c>
      <c r="B3338" s="123" t="s">
        <v>23316</v>
      </c>
      <c r="C3338" s="123" t="s">
        <v>18851</v>
      </c>
      <c r="D3338" s="126" t="s">
        <v>23317</v>
      </c>
    </row>
    <row r="3339" spans="1:4" x14ac:dyDescent="0.2">
      <c r="A3339" s="123">
        <v>37520</v>
      </c>
      <c r="B3339" s="123" t="s">
        <v>23318</v>
      </c>
      <c r="C3339" s="123" t="s">
        <v>18851</v>
      </c>
      <c r="D3339" s="126" t="s">
        <v>23319</v>
      </c>
    </row>
    <row r="3340" spans="1:4" x14ac:dyDescent="0.2">
      <c r="A3340" s="123">
        <v>37521</v>
      </c>
      <c r="B3340" s="123" t="s">
        <v>23320</v>
      </c>
      <c r="C3340" s="123" t="s">
        <v>18851</v>
      </c>
      <c r="D3340" s="126" t="s">
        <v>23321</v>
      </c>
    </row>
    <row r="3341" spans="1:4" x14ac:dyDescent="0.2">
      <c r="A3341" s="123">
        <v>37522</v>
      </c>
      <c r="B3341" s="123" t="s">
        <v>23322</v>
      </c>
      <c r="C3341" s="123" t="s">
        <v>18851</v>
      </c>
      <c r="D3341" s="126" t="s">
        <v>23323</v>
      </c>
    </row>
    <row r="3342" spans="1:4" x14ac:dyDescent="0.2">
      <c r="A3342" s="123">
        <v>21109</v>
      </c>
      <c r="B3342" s="123" t="s">
        <v>23324</v>
      </c>
      <c r="C3342" s="123" t="s">
        <v>18851</v>
      </c>
      <c r="D3342" s="126" t="s">
        <v>1554</v>
      </c>
    </row>
    <row r="3343" spans="1:4" x14ac:dyDescent="0.2">
      <c r="A3343" s="123">
        <v>36800</v>
      </c>
      <c r="B3343" s="123" t="s">
        <v>23325</v>
      </c>
      <c r="C3343" s="123" t="s">
        <v>18851</v>
      </c>
      <c r="D3343" s="126" t="s">
        <v>23326</v>
      </c>
    </row>
    <row r="3344" spans="1:4" x14ac:dyDescent="0.2">
      <c r="A3344" s="123">
        <v>11769</v>
      </c>
      <c r="B3344" s="123" t="s">
        <v>23327</v>
      </c>
      <c r="C3344" s="123" t="s">
        <v>18851</v>
      </c>
      <c r="D3344" s="126" t="s">
        <v>23328</v>
      </c>
    </row>
    <row r="3345" spans="1:4" x14ac:dyDescent="0.2">
      <c r="A3345" s="123">
        <v>36793</v>
      </c>
      <c r="B3345" s="123" t="s">
        <v>23329</v>
      </c>
      <c r="C3345" s="123" t="s">
        <v>18851</v>
      </c>
      <c r="D3345" s="126" t="s">
        <v>23330</v>
      </c>
    </row>
    <row r="3346" spans="1:4" x14ac:dyDescent="0.2">
      <c r="A3346" s="123">
        <v>37546</v>
      </c>
      <c r="B3346" s="123" t="s">
        <v>23331</v>
      </c>
      <c r="C3346" s="123" t="s">
        <v>18851</v>
      </c>
      <c r="D3346" s="126" t="s">
        <v>23332</v>
      </c>
    </row>
    <row r="3347" spans="1:4" x14ac:dyDescent="0.2">
      <c r="A3347" s="123">
        <v>37544</v>
      </c>
      <c r="B3347" s="123" t="s">
        <v>23333</v>
      </c>
      <c r="C3347" s="123" t="s">
        <v>18851</v>
      </c>
      <c r="D3347" s="126" t="s">
        <v>23334</v>
      </c>
    </row>
    <row r="3348" spans="1:4" x14ac:dyDescent="0.2">
      <c r="A3348" s="123">
        <v>37545</v>
      </c>
      <c r="B3348" s="123" t="s">
        <v>23335</v>
      </c>
      <c r="C3348" s="123" t="s">
        <v>18851</v>
      </c>
      <c r="D3348" s="126" t="s">
        <v>23336</v>
      </c>
    </row>
    <row r="3349" spans="1:4" x14ac:dyDescent="0.2">
      <c r="A3349" s="123">
        <v>11771</v>
      </c>
      <c r="B3349" s="123" t="s">
        <v>23337</v>
      </c>
      <c r="C3349" s="123" t="s">
        <v>18851</v>
      </c>
      <c r="D3349" s="126" t="s">
        <v>23338</v>
      </c>
    </row>
    <row r="3350" spans="1:4" x14ac:dyDescent="0.2">
      <c r="A3350" s="123">
        <v>39919</v>
      </c>
      <c r="B3350" s="123" t="s">
        <v>23339</v>
      </c>
      <c r="C3350" s="123" t="s">
        <v>18851</v>
      </c>
      <c r="D3350" s="126" t="s">
        <v>23340</v>
      </c>
    </row>
    <row r="3351" spans="1:4" x14ac:dyDescent="0.2">
      <c r="A3351" s="123">
        <v>38385</v>
      </c>
      <c r="B3351" s="123" t="s">
        <v>23341</v>
      </c>
      <c r="C3351" s="123" t="s">
        <v>18851</v>
      </c>
      <c r="D3351" s="126" t="s">
        <v>8772</v>
      </c>
    </row>
    <row r="3352" spans="1:4" x14ac:dyDescent="0.2">
      <c r="A3352" s="123">
        <v>37587</v>
      </c>
      <c r="B3352" s="123" t="s">
        <v>23342</v>
      </c>
      <c r="C3352" s="123" t="s">
        <v>18851</v>
      </c>
      <c r="D3352" s="126" t="s">
        <v>23343</v>
      </c>
    </row>
    <row r="3353" spans="1:4" x14ac:dyDescent="0.2">
      <c r="A3353" s="123">
        <v>11571</v>
      </c>
      <c r="B3353" s="123" t="s">
        <v>23344</v>
      </c>
      <c r="C3353" s="123" t="s">
        <v>18851</v>
      </c>
      <c r="D3353" s="126" t="s">
        <v>23345</v>
      </c>
    </row>
    <row r="3354" spans="1:4" x14ac:dyDescent="0.2">
      <c r="A3354" s="123">
        <v>11561</v>
      </c>
      <c r="B3354" s="123" t="s">
        <v>23346</v>
      </c>
      <c r="C3354" s="123" t="s">
        <v>18851</v>
      </c>
      <c r="D3354" s="126" t="s">
        <v>23347</v>
      </c>
    </row>
    <row r="3355" spans="1:4" x14ac:dyDescent="0.2">
      <c r="A3355" s="123">
        <v>11560</v>
      </c>
      <c r="B3355" s="123" t="s">
        <v>23348</v>
      </c>
      <c r="C3355" s="123" t="s">
        <v>18851</v>
      </c>
      <c r="D3355" s="126" t="s">
        <v>23349</v>
      </c>
    </row>
    <row r="3356" spans="1:4" x14ac:dyDescent="0.2">
      <c r="A3356" s="123">
        <v>11499</v>
      </c>
      <c r="B3356" s="123" t="s">
        <v>23350</v>
      </c>
      <c r="C3356" s="123" t="s">
        <v>18851</v>
      </c>
      <c r="D3356" s="126" t="s">
        <v>23351</v>
      </c>
    </row>
    <row r="3357" spans="1:4" x14ac:dyDescent="0.2">
      <c r="A3357" s="123">
        <v>34761</v>
      </c>
      <c r="B3357" s="123" t="s">
        <v>23352</v>
      </c>
      <c r="C3357" s="123" t="s">
        <v>18871</v>
      </c>
      <c r="D3357" s="126" t="s">
        <v>5408</v>
      </c>
    </row>
    <row r="3358" spans="1:4" x14ac:dyDescent="0.2">
      <c r="A3358" s="123">
        <v>40924</v>
      </c>
      <c r="B3358" s="123" t="s">
        <v>23353</v>
      </c>
      <c r="C3358" s="123" t="s">
        <v>19101</v>
      </c>
      <c r="D3358" s="126" t="s">
        <v>23354</v>
      </c>
    </row>
    <row r="3359" spans="1:4" x14ac:dyDescent="0.2">
      <c r="A3359" s="123">
        <v>25957</v>
      </c>
      <c r="B3359" s="123" t="s">
        <v>23355</v>
      </c>
      <c r="C3359" s="123" t="s">
        <v>18871</v>
      </c>
      <c r="D3359" s="126" t="s">
        <v>23356</v>
      </c>
    </row>
    <row r="3360" spans="1:4" x14ac:dyDescent="0.2">
      <c r="A3360" s="123">
        <v>40983</v>
      </c>
      <c r="B3360" s="123" t="s">
        <v>23357</v>
      </c>
      <c r="C3360" s="123" t="s">
        <v>19101</v>
      </c>
      <c r="D3360" s="126" t="s">
        <v>23358</v>
      </c>
    </row>
    <row r="3361" spans="1:4" x14ac:dyDescent="0.2">
      <c r="A3361" s="123">
        <v>2437</v>
      </c>
      <c r="B3361" s="123" t="s">
        <v>23359</v>
      </c>
      <c r="C3361" s="123" t="s">
        <v>18871</v>
      </c>
      <c r="D3361" s="126" t="s">
        <v>4723</v>
      </c>
    </row>
    <row r="3362" spans="1:4" x14ac:dyDescent="0.2">
      <c r="A3362" s="123">
        <v>40921</v>
      </c>
      <c r="B3362" s="123" t="s">
        <v>23360</v>
      </c>
      <c r="C3362" s="123" t="s">
        <v>19101</v>
      </c>
      <c r="D3362" s="126" t="s">
        <v>23361</v>
      </c>
    </row>
    <row r="3363" spans="1:4" x14ac:dyDescent="0.2">
      <c r="A3363" s="123">
        <v>40534</v>
      </c>
      <c r="B3363" s="123" t="s">
        <v>23362</v>
      </c>
      <c r="C3363" s="123" t="s">
        <v>18851</v>
      </c>
      <c r="D3363" s="126" t="s">
        <v>23363</v>
      </c>
    </row>
    <row r="3364" spans="1:4" x14ac:dyDescent="0.2">
      <c r="A3364" s="123">
        <v>14252</v>
      </c>
      <c r="B3364" s="123" t="s">
        <v>23364</v>
      </c>
      <c r="C3364" s="123" t="s">
        <v>18851</v>
      </c>
      <c r="D3364" s="126" t="s">
        <v>23365</v>
      </c>
    </row>
    <row r="3365" spans="1:4" x14ac:dyDescent="0.2">
      <c r="A3365" s="123">
        <v>730</v>
      </c>
      <c r="B3365" s="123" t="s">
        <v>23366</v>
      </c>
      <c r="C3365" s="123" t="s">
        <v>18851</v>
      </c>
      <c r="D3365" s="126" t="s">
        <v>23367</v>
      </c>
    </row>
    <row r="3366" spans="1:4" x14ac:dyDescent="0.2">
      <c r="A3366" s="123">
        <v>723</v>
      </c>
      <c r="B3366" s="123" t="s">
        <v>23368</v>
      </c>
      <c r="C3366" s="123" t="s">
        <v>18851</v>
      </c>
      <c r="D3366" s="126" t="s">
        <v>23369</v>
      </c>
    </row>
    <row r="3367" spans="1:4" x14ac:dyDescent="0.2">
      <c r="A3367" s="123">
        <v>36502</v>
      </c>
      <c r="B3367" s="123" t="s">
        <v>23370</v>
      </c>
      <c r="C3367" s="123" t="s">
        <v>18851</v>
      </c>
      <c r="D3367" s="126" t="s">
        <v>23371</v>
      </c>
    </row>
    <row r="3368" spans="1:4" x14ac:dyDescent="0.2">
      <c r="A3368" s="123">
        <v>36503</v>
      </c>
      <c r="B3368" s="123" t="s">
        <v>23372</v>
      </c>
      <c r="C3368" s="123" t="s">
        <v>18851</v>
      </c>
      <c r="D3368" s="126" t="s">
        <v>23373</v>
      </c>
    </row>
    <row r="3369" spans="1:4" x14ac:dyDescent="0.2">
      <c r="A3369" s="123">
        <v>4090</v>
      </c>
      <c r="B3369" s="123" t="s">
        <v>23374</v>
      </c>
      <c r="C3369" s="123" t="s">
        <v>18851</v>
      </c>
      <c r="D3369" s="126" t="s">
        <v>23375</v>
      </c>
    </row>
    <row r="3370" spans="1:4" x14ac:dyDescent="0.2">
      <c r="A3370" s="123">
        <v>13227</v>
      </c>
      <c r="B3370" s="123" t="s">
        <v>23376</v>
      </c>
      <c r="C3370" s="123" t="s">
        <v>18851</v>
      </c>
      <c r="D3370" s="126" t="s">
        <v>23377</v>
      </c>
    </row>
    <row r="3371" spans="1:4" x14ac:dyDescent="0.2">
      <c r="A3371" s="123">
        <v>10597</v>
      </c>
      <c r="B3371" s="123" t="s">
        <v>23378</v>
      </c>
      <c r="C3371" s="123" t="s">
        <v>18851</v>
      </c>
      <c r="D3371" s="126" t="s">
        <v>23379</v>
      </c>
    </row>
    <row r="3372" spans="1:4" x14ac:dyDescent="0.2">
      <c r="A3372" s="123">
        <v>39628</v>
      </c>
      <c r="B3372" s="123" t="s">
        <v>23380</v>
      </c>
      <c r="C3372" s="123" t="s">
        <v>18851</v>
      </c>
      <c r="D3372" s="126" t="s">
        <v>23381</v>
      </c>
    </row>
    <row r="3373" spans="1:4" x14ac:dyDescent="0.2">
      <c r="A3373" s="123">
        <v>39404</v>
      </c>
      <c r="B3373" s="123" t="s">
        <v>23382</v>
      </c>
      <c r="C3373" s="123" t="s">
        <v>18851</v>
      </c>
      <c r="D3373" s="126" t="s">
        <v>23383</v>
      </c>
    </row>
    <row r="3374" spans="1:4" x14ac:dyDescent="0.2">
      <c r="A3374" s="123">
        <v>39402</v>
      </c>
      <c r="B3374" s="123" t="s">
        <v>23384</v>
      </c>
      <c r="C3374" s="123" t="s">
        <v>18851</v>
      </c>
      <c r="D3374" s="126" t="s">
        <v>23385</v>
      </c>
    </row>
    <row r="3375" spans="1:4" x14ac:dyDescent="0.2">
      <c r="A3375" s="123">
        <v>39403</v>
      </c>
      <c r="B3375" s="123" t="s">
        <v>23386</v>
      </c>
      <c r="C3375" s="123" t="s">
        <v>18851</v>
      </c>
      <c r="D3375" s="126" t="s">
        <v>23387</v>
      </c>
    </row>
    <row r="3376" spans="1:4" x14ac:dyDescent="0.2">
      <c r="A3376" s="123">
        <v>4093</v>
      </c>
      <c r="B3376" s="123" t="s">
        <v>23388</v>
      </c>
      <c r="C3376" s="123" t="s">
        <v>18871</v>
      </c>
      <c r="D3376" s="126" t="s">
        <v>3813</v>
      </c>
    </row>
    <row r="3377" spans="1:4" x14ac:dyDescent="0.2">
      <c r="A3377" s="123">
        <v>10512</v>
      </c>
      <c r="B3377" s="123" t="s">
        <v>23389</v>
      </c>
      <c r="C3377" s="123" t="s">
        <v>19101</v>
      </c>
      <c r="D3377" s="126" t="s">
        <v>23390</v>
      </c>
    </row>
    <row r="3378" spans="1:4" x14ac:dyDescent="0.2">
      <c r="A3378" s="123">
        <v>20020</v>
      </c>
      <c r="B3378" s="123" t="s">
        <v>23391</v>
      </c>
      <c r="C3378" s="123" t="s">
        <v>18871</v>
      </c>
      <c r="D3378" s="126" t="s">
        <v>13535</v>
      </c>
    </row>
    <row r="3379" spans="1:4" x14ac:dyDescent="0.2">
      <c r="A3379" s="123">
        <v>41038</v>
      </c>
      <c r="B3379" s="123" t="s">
        <v>23392</v>
      </c>
      <c r="C3379" s="123" t="s">
        <v>19101</v>
      </c>
      <c r="D3379" s="126" t="s">
        <v>23393</v>
      </c>
    </row>
    <row r="3380" spans="1:4" x14ac:dyDescent="0.2">
      <c r="A3380" s="123">
        <v>4094</v>
      </c>
      <c r="B3380" s="123" t="s">
        <v>23394</v>
      </c>
      <c r="C3380" s="123" t="s">
        <v>18871</v>
      </c>
      <c r="D3380" s="126" t="s">
        <v>7085</v>
      </c>
    </row>
    <row r="3381" spans="1:4" x14ac:dyDescent="0.2">
      <c r="A3381" s="123">
        <v>40988</v>
      </c>
      <c r="B3381" s="123" t="s">
        <v>23395</v>
      </c>
      <c r="C3381" s="123" t="s">
        <v>19101</v>
      </c>
      <c r="D3381" s="126" t="s">
        <v>23396</v>
      </c>
    </row>
    <row r="3382" spans="1:4" x14ac:dyDescent="0.2">
      <c r="A3382" s="123">
        <v>4095</v>
      </c>
      <c r="B3382" s="123" t="s">
        <v>23397</v>
      </c>
      <c r="C3382" s="123" t="s">
        <v>18871</v>
      </c>
      <c r="D3382" s="126" t="s">
        <v>6490</v>
      </c>
    </row>
    <row r="3383" spans="1:4" x14ac:dyDescent="0.2">
      <c r="A3383" s="123">
        <v>40990</v>
      </c>
      <c r="B3383" s="123" t="s">
        <v>23398</v>
      </c>
      <c r="C3383" s="123" t="s">
        <v>19101</v>
      </c>
      <c r="D3383" s="126" t="s">
        <v>23399</v>
      </c>
    </row>
    <row r="3384" spans="1:4" x14ac:dyDescent="0.2">
      <c r="A3384" s="123">
        <v>4097</v>
      </c>
      <c r="B3384" s="123" t="s">
        <v>23400</v>
      </c>
      <c r="C3384" s="123" t="s">
        <v>18871</v>
      </c>
      <c r="D3384" s="126" t="s">
        <v>3462</v>
      </c>
    </row>
    <row r="3385" spans="1:4" x14ac:dyDescent="0.2">
      <c r="A3385" s="123">
        <v>40994</v>
      </c>
      <c r="B3385" s="123" t="s">
        <v>23401</v>
      </c>
      <c r="C3385" s="123" t="s">
        <v>19101</v>
      </c>
      <c r="D3385" s="126" t="s">
        <v>23402</v>
      </c>
    </row>
    <row r="3386" spans="1:4" x14ac:dyDescent="0.2">
      <c r="A3386" s="123">
        <v>4096</v>
      </c>
      <c r="B3386" s="123" t="s">
        <v>23403</v>
      </c>
      <c r="C3386" s="123" t="s">
        <v>18871</v>
      </c>
      <c r="D3386" s="126" t="s">
        <v>15864</v>
      </c>
    </row>
    <row r="3387" spans="1:4" x14ac:dyDescent="0.2">
      <c r="A3387" s="123">
        <v>40992</v>
      </c>
      <c r="B3387" s="123" t="s">
        <v>23404</v>
      </c>
      <c r="C3387" s="123" t="s">
        <v>19101</v>
      </c>
      <c r="D3387" s="126" t="s">
        <v>23405</v>
      </c>
    </row>
    <row r="3388" spans="1:4" x14ac:dyDescent="0.2">
      <c r="A3388" s="123">
        <v>13955</v>
      </c>
      <c r="B3388" s="123" t="s">
        <v>23406</v>
      </c>
      <c r="C3388" s="123" t="s">
        <v>18851</v>
      </c>
      <c r="D3388" s="126" t="s">
        <v>23407</v>
      </c>
    </row>
    <row r="3389" spans="1:4" x14ac:dyDescent="0.2">
      <c r="A3389" s="123">
        <v>4114</v>
      </c>
      <c r="B3389" s="123" t="s">
        <v>23408</v>
      </c>
      <c r="C3389" s="123" t="s">
        <v>18851</v>
      </c>
      <c r="D3389" s="126" t="s">
        <v>6783</v>
      </c>
    </row>
    <row r="3390" spans="1:4" x14ac:dyDescent="0.2">
      <c r="A3390" s="123">
        <v>36797</v>
      </c>
      <c r="B3390" s="123" t="s">
        <v>23409</v>
      </c>
      <c r="C3390" s="123" t="s">
        <v>18851</v>
      </c>
      <c r="D3390" s="126" t="s">
        <v>21862</v>
      </c>
    </row>
    <row r="3391" spans="1:4" x14ac:dyDescent="0.2">
      <c r="A3391" s="123">
        <v>4107</v>
      </c>
      <c r="B3391" s="123" t="s">
        <v>23410</v>
      </c>
      <c r="C3391" s="123" t="s">
        <v>18851</v>
      </c>
      <c r="D3391" s="126" t="s">
        <v>15746</v>
      </c>
    </row>
    <row r="3392" spans="1:4" x14ac:dyDescent="0.2">
      <c r="A3392" s="123">
        <v>36799</v>
      </c>
      <c r="B3392" s="123" t="s">
        <v>23411</v>
      </c>
      <c r="C3392" s="123" t="s">
        <v>18851</v>
      </c>
      <c r="D3392" s="126" t="s">
        <v>23412</v>
      </c>
    </row>
    <row r="3393" spans="1:4" x14ac:dyDescent="0.2">
      <c r="A3393" s="123">
        <v>4108</v>
      </c>
      <c r="B3393" s="123" t="s">
        <v>23413</v>
      </c>
      <c r="C3393" s="123" t="s">
        <v>18851</v>
      </c>
      <c r="D3393" s="126" t="s">
        <v>23414</v>
      </c>
    </row>
    <row r="3394" spans="1:4" x14ac:dyDescent="0.2">
      <c r="A3394" s="123">
        <v>4102</v>
      </c>
      <c r="B3394" s="123" t="s">
        <v>23415</v>
      </c>
      <c r="C3394" s="123" t="s">
        <v>18851</v>
      </c>
      <c r="D3394" s="126" t="s">
        <v>23416</v>
      </c>
    </row>
    <row r="3395" spans="1:4" x14ac:dyDescent="0.2">
      <c r="A3395" s="123">
        <v>10826</v>
      </c>
      <c r="B3395" s="123" t="s">
        <v>23417</v>
      </c>
      <c r="C3395" s="123" t="s">
        <v>18851</v>
      </c>
      <c r="D3395" s="126" t="s">
        <v>8908</v>
      </c>
    </row>
    <row r="3396" spans="1:4" x14ac:dyDescent="0.2">
      <c r="A3396" s="123">
        <v>365</v>
      </c>
      <c r="B3396" s="123" t="s">
        <v>23418</v>
      </c>
      <c r="C3396" s="123" t="s">
        <v>18851</v>
      </c>
      <c r="D3396" s="126" t="s">
        <v>8909</v>
      </c>
    </row>
    <row r="3397" spans="1:4" x14ac:dyDescent="0.2">
      <c r="A3397" s="123">
        <v>38639</v>
      </c>
      <c r="B3397" s="123" t="s">
        <v>23419</v>
      </c>
      <c r="C3397" s="123" t="s">
        <v>18851</v>
      </c>
      <c r="D3397" s="126" t="s">
        <v>8910</v>
      </c>
    </row>
    <row r="3398" spans="1:4" x14ac:dyDescent="0.2">
      <c r="A3398" s="123">
        <v>38640</v>
      </c>
      <c r="B3398" s="123" t="s">
        <v>23420</v>
      </c>
      <c r="C3398" s="123" t="s">
        <v>18851</v>
      </c>
      <c r="D3398" s="126" t="s">
        <v>8911</v>
      </c>
    </row>
    <row r="3399" spans="1:4" x14ac:dyDescent="0.2">
      <c r="A3399" s="123">
        <v>358</v>
      </c>
      <c r="B3399" s="123" t="s">
        <v>23421</v>
      </c>
      <c r="C3399" s="123" t="s">
        <v>18851</v>
      </c>
      <c r="D3399" s="126" t="s">
        <v>8912</v>
      </c>
    </row>
    <row r="3400" spans="1:4" x14ac:dyDescent="0.2">
      <c r="A3400" s="123">
        <v>359</v>
      </c>
      <c r="B3400" s="123" t="s">
        <v>23422</v>
      </c>
      <c r="C3400" s="123" t="s">
        <v>18851</v>
      </c>
      <c r="D3400" s="126" t="s">
        <v>8913</v>
      </c>
    </row>
    <row r="3401" spans="1:4" x14ac:dyDescent="0.2">
      <c r="A3401" s="123">
        <v>38641</v>
      </c>
      <c r="B3401" s="123" t="s">
        <v>23423</v>
      </c>
      <c r="C3401" s="123" t="s">
        <v>18851</v>
      </c>
      <c r="D3401" s="126" t="s">
        <v>8914</v>
      </c>
    </row>
    <row r="3402" spans="1:4" x14ac:dyDescent="0.2">
      <c r="A3402" s="123">
        <v>360</v>
      </c>
      <c r="B3402" s="123" t="s">
        <v>23424</v>
      </c>
      <c r="C3402" s="123" t="s">
        <v>18851</v>
      </c>
      <c r="D3402" s="126" t="s">
        <v>8363</v>
      </c>
    </row>
    <row r="3403" spans="1:4" x14ac:dyDescent="0.2">
      <c r="A3403" s="123">
        <v>4127</v>
      </c>
      <c r="B3403" s="123" t="s">
        <v>23425</v>
      </c>
      <c r="C3403" s="123" t="s">
        <v>18851</v>
      </c>
      <c r="D3403" s="126" t="s">
        <v>8915</v>
      </c>
    </row>
    <row r="3404" spans="1:4" x14ac:dyDescent="0.2">
      <c r="A3404" s="123">
        <v>4154</v>
      </c>
      <c r="B3404" s="123" t="s">
        <v>23426</v>
      </c>
      <c r="C3404" s="123" t="s">
        <v>18851</v>
      </c>
      <c r="D3404" s="126" t="s">
        <v>8916</v>
      </c>
    </row>
    <row r="3405" spans="1:4" x14ac:dyDescent="0.2">
      <c r="A3405" s="123">
        <v>4168</v>
      </c>
      <c r="B3405" s="123" t="s">
        <v>23427</v>
      </c>
      <c r="C3405" s="123" t="s">
        <v>18851</v>
      </c>
      <c r="D3405" s="126" t="s">
        <v>8917</v>
      </c>
    </row>
    <row r="3406" spans="1:4" x14ac:dyDescent="0.2">
      <c r="A3406" s="123">
        <v>4161</v>
      </c>
      <c r="B3406" s="123" t="s">
        <v>23428</v>
      </c>
      <c r="C3406" s="123" t="s">
        <v>18851</v>
      </c>
      <c r="D3406" s="126" t="s">
        <v>8918</v>
      </c>
    </row>
    <row r="3407" spans="1:4" x14ac:dyDescent="0.2">
      <c r="A3407" s="123">
        <v>42430</v>
      </c>
      <c r="B3407" s="123" t="s">
        <v>23429</v>
      </c>
      <c r="C3407" s="123" t="s">
        <v>18851</v>
      </c>
      <c r="D3407" s="126" t="s">
        <v>23430</v>
      </c>
    </row>
    <row r="3408" spans="1:4" x14ac:dyDescent="0.2">
      <c r="A3408" s="123">
        <v>4214</v>
      </c>
      <c r="B3408" s="123" t="s">
        <v>23431</v>
      </c>
      <c r="C3408" s="123" t="s">
        <v>18851</v>
      </c>
      <c r="D3408" s="126" t="s">
        <v>8303</v>
      </c>
    </row>
    <row r="3409" spans="1:4" x14ac:dyDescent="0.2">
      <c r="A3409" s="123">
        <v>4215</v>
      </c>
      <c r="B3409" s="123" t="s">
        <v>23432</v>
      </c>
      <c r="C3409" s="123" t="s">
        <v>18851</v>
      </c>
      <c r="D3409" s="126" t="s">
        <v>8794</v>
      </c>
    </row>
    <row r="3410" spans="1:4" x14ac:dyDescent="0.2">
      <c r="A3410" s="123">
        <v>4210</v>
      </c>
      <c r="B3410" s="123" t="s">
        <v>23433</v>
      </c>
      <c r="C3410" s="123" t="s">
        <v>18851</v>
      </c>
      <c r="D3410" s="126" t="s">
        <v>1431</v>
      </c>
    </row>
    <row r="3411" spans="1:4" x14ac:dyDescent="0.2">
      <c r="A3411" s="123">
        <v>4212</v>
      </c>
      <c r="B3411" s="123" t="s">
        <v>23434</v>
      </c>
      <c r="C3411" s="123" t="s">
        <v>18851</v>
      </c>
      <c r="D3411" s="126" t="s">
        <v>8255</v>
      </c>
    </row>
    <row r="3412" spans="1:4" x14ac:dyDescent="0.2">
      <c r="A3412" s="123">
        <v>4213</v>
      </c>
      <c r="B3412" s="123" t="s">
        <v>23435</v>
      </c>
      <c r="C3412" s="123" t="s">
        <v>18851</v>
      </c>
      <c r="D3412" s="126" t="s">
        <v>13024</v>
      </c>
    </row>
    <row r="3413" spans="1:4" x14ac:dyDescent="0.2">
      <c r="A3413" s="123">
        <v>4211</v>
      </c>
      <c r="B3413" s="123" t="s">
        <v>23436</v>
      </c>
      <c r="C3413" s="123" t="s">
        <v>18851</v>
      </c>
      <c r="D3413" s="126" t="s">
        <v>7825</v>
      </c>
    </row>
    <row r="3414" spans="1:4" x14ac:dyDescent="0.2">
      <c r="A3414" s="123">
        <v>4209</v>
      </c>
      <c r="B3414" s="123" t="s">
        <v>23437</v>
      </c>
      <c r="C3414" s="123" t="s">
        <v>18851</v>
      </c>
      <c r="D3414" s="126" t="s">
        <v>5360</v>
      </c>
    </row>
    <row r="3415" spans="1:4" x14ac:dyDescent="0.2">
      <c r="A3415" s="123">
        <v>4180</v>
      </c>
      <c r="B3415" s="123" t="s">
        <v>23438</v>
      </c>
      <c r="C3415" s="123" t="s">
        <v>18851</v>
      </c>
      <c r="D3415" s="126" t="s">
        <v>3413</v>
      </c>
    </row>
    <row r="3416" spans="1:4" x14ac:dyDescent="0.2">
      <c r="A3416" s="123">
        <v>4177</v>
      </c>
      <c r="B3416" s="123" t="s">
        <v>23439</v>
      </c>
      <c r="C3416" s="123" t="s">
        <v>18851</v>
      </c>
      <c r="D3416" s="126" t="s">
        <v>23440</v>
      </c>
    </row>
    <row r="3417" spans="1:4" x14ac:dyDescent="0.2">
      <c r="A3417" s="123">
        <v>4179</v>
      </c>
      <c r="B3417" s="123" t="s">
        <v>23441</v>
      </c>
      <c r="C3417" s="123" t="s">
        <v>18851</v>
      </c>
      <c r="D3417" s="126" t="s">
        <v>8866</v>
      </c>
    </row>
    <row r="3418" spans="1:4" x14ac:dyDescent="0.2">
      <c r="A3418" s="123">
        <v>4208</v>
      </c>
      <c r="B3418" s="123" t="s">
        <v>23442</v>
      </c>
      <c r="C3418" s="123" t="s">
        <v>18851</v>
      </c>
      <c r="D3418" s="126" t="s">
        <v>18317</v>
      </c>
    </row>
    <row r="3419" spans="1:4" x14ac:dyDescent="0.2">
      <c r="A3419" s="123">
        <v>4181</v>
      </c>
      <c r="B3419" s="123" t="s">
        <v>23443</v>
      </c>
      <c r="C3419" s="123" t="s">
        <v>18851</v>
      </c>
      <c r="D3419" s="126" t="s">
        <v>8507</v>
      </c>
    </row>
    <row r="3420" spans="1:4" x14ac:dyDescent="0.2">
      <c r="A3420" s="123">
        <v>4178</v>
      </c>
      <c r="B3420" s="123" t="s">
        <v>23444</v>
      </c>
      <c r="C3420" s="123" t="s">
        <v>18851</v>
      </c>
      <c r="D3420" s="126" t="s">
        <v>1223</v>
      </c>
    </row>
    <row r="3421" spans="1:4" x14ac:dyDescent="0.2">
      <c r="A3421" s="123">
        <v>4182</v>
      </c>
      <c r="B3421" s="123" t="s">
        <v>23445</v>
      </c>
      <c r="C3421" s="123" t="s">
        <v>18851</v>
      </c>
      <c r="D3421" s="126" t="s">
        <v>23446</v>
      </c>
    </row>
    <row r="3422" spans="1:4" x14ac:dyDescent="0.2">
      <c r="A3422" s="123">
        <v>4183</v>
      </c>
      <c r="B3422" s="123" t="s">
        <v>23447</v>
      </c>
      <c r="C3422" s="123" t="s">
        <v>18851</v>
      </c>
      <c r="D3422" s="126" t="s">
        <v>12990</v>
      </c>
    </row>
    <row r="3423" spans="1:4" x14ac:dyDescent="0.2">
      <c r="A3423" s="123">
        <v>4184</v>
      </c>
      <c r="B3423" s="123" t="s">
        <v>23448</v>
      </c>
      <c r="C3423" s="123" t="s">
        <v>18851</v>
      </c>
      <c r="D3423" s="126" t="s">
        <v>23449</v>
      </c>
    </row>
    <row r="3424" spans="1:4" x14ac:dyDescent="0.2">
      <c r="A3424" s="123">
        <v>4185</v>
      </c>
      <c r="B3424" s="123" t="s">
        <v>23450</v>
      </c>
      <c r="C3424" s="123" t="s">
        <v>18851</v>
      </c>
      <c r="D3424" s="126" t="s">
        <v>15256</v>
      </c>
    </row>
    <row r="3425" spans="1:4" x14ac:dyDescent="0.2">
      <c r="A3425" s="123">
        <v>4205</v>
      </c>
      <c r="B3425" s="123" t="s">
        <v>23451</v>
      </c>
      <c r="C3425" s="123" t="s">
        <v>18851</v>
      </c>
      <c r="D3425" s="126" t="s">
        <v>15370</v>
      </c>
    </row>
    <row r="3426" spans="1:4" x14ac:dyDescent="0.2">
      <c r="A3426" s="123">
        <v>4192</v>
      </c>
      <c r="B3426" s="123" t="s">
        <v>23452</v>
      </c>
      <c r="C3426" s="123" t="s">
        <v>18851</v>
      </c>
      <c r="D3426" s="126" t="s">
        <v>15370</v>
      </c>
    </row>
    <row r="3427" spans="1:4" x14ac:dyDescent="0.2">
      <c r="A3427" s="123">
        <v>4191</v>
      </c>
      <c r="B3427" s="123" t="s">
        <v>23453</v>
      </c>
      <c r="C3427" s="123" t="s">
        <v>18851</v>
      </c>
      <c r="D3427" s="126" t="s">
        <v>15370</v>
      </c>
    </row>
    <row r="3428" spans="1:4" x14ac:dyDescent="0.2">
      <c r="A3428" s="123">
        <v>4207</v>
      </c>
      <c r="B3428" s="123" t="s">
        <v>23454</v>
      </c>
      <c r="C3428" s="123" t="s">
        <v>18851</v>
      </c>
      <c r="D3428" s="126" t="s">
        <v>5408</v>
      </c>
    </row>
    <row r="3429" spans="1:4" x14ac:dyDescent="0.2">
      <c r="A3429" s="123">
        <v>4206</v>
      </c>
      <c r="B3429" s="123" t="s">
        <v>23455</v>
      </c>
      <c r="C3429" s="123" t="s">
        <v>18851</v>
      </c>
      <c r="D3429" s="126" t="s">
        <v>8799</v>
      </c>
    </row>
    <row r="3430" spans="1:4" x14ac:dyDescent="0.2">
      <c r="A3430" s="123">
        <v>4190</v>
      </c>
      <c r="B3430" s="123" t="s">
        <v>23456</v>
      </c>
      <c r="C3430" s="123" t="s">
        <v>18851</v>
      </c>
      <c r="D3430" s="126" t="s">
        <v>8799</v>
      </c>
    </row>
    <row r="3431" spans="1:4" x14ac:dyDescent="0.2">
      <c r="A3431" s="123">
        <v>4186</v>
      </c>
      <c r="B3431" s="123" t="s">
        <v>23457</v>
      </c>
      <c r="C3431" s="123" t="s">
        <v>18851</v>
      </c>
      <c r="D3431" s="126" t="s">
        <v>3936</v>
      </c>
    </row>
    <row r="3432" spans="1:4" x14ac:dyDescent="0.2">
      <c r="A3432" s="123">
        <v>4188</v>
      </c>
      <c r="B3432" s="123" t="s">
        <v>23458</v>
      </c>
      <c r="C3432" s="123" t="s">
        <v>18851</v>
      </c>
      <c r="D3432" s="126" t="s">
        <v>4767</v>
      </c>
    </row>
    <row r="3433" spans="1:4" x14ac:dyDescent="0.2">
      <c r="A3433" s="123">
        <v>4189</v>
      </c>
      <c r="B3433" s="123" t="s">
        <v>23459</v>
      </c>
      <c r="C3433" s="123" t="s">
        <v>18851</v>
      </c>
      <c r="D3433" s="126" t="s">
        <v>4767</v>
      </c>
    </row>
    <row r="3434" spans="1:4" x14ac:dyDescent="0.2">
      <c r="A3434" s="123">
        <v>4197</v>
      </c>
      <c r="B3434" s="123" t="s">
        <v>23460</v>
      </c>
      <c r="C3434" s="123" t="s">
        <v>18851</v>
      </c>
      <c r="D3434" s="126" t="s">
        <v>23461</v>
      </c>
    </row>
    <row r="3435" spans="1:4" x14ac:dyDescent="0.2">
      <c r="A3435" s="123">
        <v>4194</v>
      </c>
      <c r="B3435" s="123" t="s">
        <v>23462</v>
      </c>
      <c r="C3435" s="123" t="s">
        <v>18851</v>
      </c>
      <c r="D3435" s="126" t="s">
        <v>3970</v>
      </c>
    </row>
    <row r="3436" spans="1:4" x14ac:dyDescent="0.2">
      <c r="A3436" s="123">
        <v>4193</v>
      </c>
      <c r="B3436" s="123" t="s">
        <v>23463</v>
      </c>
      <c r="C3436" s="123" t="s">
        <v>18851</v>
      </c>
      <c r="D3436" s="126" t="s">
        <v>3970</v>
      </c>
    </row>
    <row r="3437" spans="1:4" x14ac:dyDescent="0.2">
      <c r="A3437" s="123">
        <v>4204</v>
      </c>
      <c r="B3437" s="123" t="s">
        <v>23464</v>
      </c>
      <c r="C3437" s="123" t="s">
        <v>18851</v>
      </c>
      <c r="D3437" s="126" t="s">
        <v>3970</v>
      </c>
    </row>
    <row r="3438" spans="1:4" x14ac:dyDescent="0.2">
      <c r="A3438" s="123">
        <v>4187</v>
      </c>
      <c r="B3438" s="123" t="s">
        <v>23465</v>
      </c>
      <c r="C3438" s="123" t="s">
        <v>18851</v>
      </c>
      <c r="D3438" s="126" t="s">
        <v>16642</v>
      </c>
    </row>
    <row r="3439" spans="1:4" x14ac:dyDescent="0.2">
      <c r="A3439" s="123">
        <v>4202</v>
      </c>
      <c r="B3439" s="123" t="s">
        <v>23466</v>
      </c>
      <c r="C3439" s="123" t="s">
        <v>18851</v>
      </c>
      <c r="D3439" s="126" t="s">
        <v>23467</v>
      </c>
    </row>
    <row r="3440" spans="1:4" x14ac:dyDescent="0.2">
      <c r="A3440" s="123">
        <v>4203</v>
      </c>
      <c r="B3440" s="123" t="s">
        <v>23468</v>
      </c>
      <c r="C3440" s="123" t="s">
        <v>18851</v>
      </c>
      <c r="D3440" s="126" t="s">
        <v>8575</v>
      </c>
    </row>
    <row r="3441" spans="1:4" x14ac:dyDescent="0.2">
      <c r="A3441" s="123">
        <v>40368</v>
      </c>
      <c r="B3441" s="123" t="s">
        <v>23469</v>
      </c>
      <c r="C3441" s="123" t="s">
        <v>18851</v>
      </c>
      <c r="D3441" s="126" t="s">
        <v>8810</v>
      </c>
    </row>
    <row r="3442" spans="1:4" x14ac:dyDescent="0.2">
      <c r="A3442" s="123">
        <v>40365</v>
      </c>
      <c r="B3442" s="123" t="s">
        <v>23470</v>
      </c>
      <c r="C3442" s="123" t="s">
        <v>18851</v>
      </c>
      <c r="D3442" s="126" t="s">
        <v>8897</v>
      </c>
    </row>
    <row r="3443" spans="1:4" x14ac:dyDescent="0.2">
      <c r="A3443" s="123">
        <v>40356</v>
      </c>
      <c r="B3443" s="123" t="s">
        <v>23471</v>
      </c>
      <c r="C3443" s="123" t="s">
        <v>18851</v>
      </c>
      <c r="D3443" s="126" t="s">
        <v>3416</v>
      </c>
    </row>
    <row r="3444" spans="1:4" x14ac:dyDescent="0.2">
      <c r="A3444" s="123">
        <v>40362</v>
      </c>
      <c r="B3444" s="123" t="s">
        <v>23472</v>
      </c>
      <c r="C3444" s="123" t="s">
        <v>18851</v>
      </c>
      <c r="D3444" s="126" t="s">
        <v>8818</v>
      </c>
    </row>
    <row r="3445" spans="1:4" x14ac:dyDescent="0.2">
      <c r="A3445" s="123">
        <v>40374</v>
      </c>
      <c r="B3445" s="123" t="s">
        <v>23473</v>
      </c>
      <c r="C3445" s="123" t="s">
        <v>18851</v>
      </c>
      <c r="D3445" s="126" t="s">
        <v>8644</v>
      </c>
    </row>
    <row r="3446" spans="1:4" x14ac:dyDescent="0.2">
      <c r="A3446" s="123">
        <v>40371</v>
      </c>
      <c r="B3446" s="123" t="s">
        <v>23474</v>
      </c>
      <c r="C3446" s="123" t="s">
        <v>18851</v>
      </c>
      <c r="D3446" s="126" t="s">
        <v>23475</v>
      </c>
    </row>
    <row r="3447" spans="1:4" x14ac:dyDescent="0.2">
      <c r="A3447" s="123">
        <v>40359</v>
      </c>
      <c r="B3447" s="123" t="s">
        <v>23476</v>
      </c>
      <c r="C3447" s="123" t="s">
        <v>18851</v>
      </c>
      <c r="D3447" s="126" t="s">
        <v>8551</v>
      </c>
    </row>
    <row r="3448" spans="1:4" x14ac:dyDescent="0.2">
      <c r="A3448" s="123">
        <v>7595</v>
      </c>
      <c r="B3448" s="123" t="s">
        <v>23477</v>
      </c>
      <c r="C3448" s="123" t="s">
        <v>18871</v>
      </c>
      <c r="D3448" s="126" t="s">
        <v>18364</v>
      </c>
    </row>
    <row r="3449" spans="1:4" x14ac:dyDescent="0.2">
      <c r="A3449" s="123">
        <v>41094</v>
      </c>
      <c r="B3449" s="123" t="s">
        <v>23478</v>
      </c>
      <c r="C3449" s="123" t="s">
        <v>19101</v>
      </c>
      <c r="D3449" s="126" t="s">
        <v>23479</v>
      </c>
    </row>
    <row r="3450" spans="1:4" x14ac:dyDescent="0.2">
      <c r="A3450" s="123">
        <v>38175</v>
      </c>
      <c r="B3450" s="123" t="s">
        <v>23480</v>
      </c>
      <c r="C3450" s="123" t="s">
        <v>18851</v>
      </c>
      <c r="D3450" s="126" t="s">
        <v>23481</v>
      </c>
    </row>
    <row r="3451" spans="1:4" x14ac:dyDescent="0.2">
      <c r="A3451" s="123">
        <v>38176</v>
      </c>
      <c r="B3451" s="123" t="s">
        <v>23482</v>
      </c>
      <c r="C3451" s="123" t="s">
        <v>18851</v>
      </c>
      <c r="D3451" s="126" t="s">
        <v>1841</v>
      </c>
    </row>
    <row r="3452" spans="1:4" x14ac:dyDescent="0.2">
      <c r="A3452" s="123">
        <v>36152</v>
      </c>
      <c r="B3452" s="123" t="s">
        <v>23483</v>
      </c>
      <c r="C3452" s="123" t="s">
        <v>18851</v>
      </c>
      <c r="D3452" s="126" t="s">
        <v>272</v>
      </c>
    </row>
    <row r="3453" spans="1:4" x14ac:dyDescent="0.2">
      <c r="A3453" s="123">
        <v>11138</v>
      </c>
      <c r="B3453" s="123" t="s">
        <v>23484</v>
      </c>
      <c r="C3453" s="123" t="s">
        <v>18942</v>
      </c>
      <c r="D3453" s="126" t="s">
        <v>1108</v>
      </c>
    </row>
    <row r="3454" spans="1:4" x14ac:dyDescent="0.2">
      <c r="A3454" s="123">
        <v>5333</v>
      </c>
      <c r="B3454" s="123" t="s">
        <v>23485</v>
      </c>
      <c r="C3454" s="123" t="s">
        <v>18942</v>
      </c>
      <c r="D3454" s="126" t="s">
        <v>2439</v>
      </c>
    </row>
    <row r="3455" spans="1:4" x14ac:dyDescent="0.2">
      <c r="A3455" s="123">
        <v>4221</v>
      </c>
      <c r="B3455" s="123" t="s">
        <v>23486</v>
      </c>
      <c r="C3455" s="123" t="s">
        <v>18942</v>
      </c>
      <c r="D3455" s="126" t="s">
        <v>7315</v>
      </c>
    </row>
    <row r="3456" spans="1:4" x14ac:dyDescent="0.2">
      <c r="A3456" s="123">
        <v>4227</v>
      </c>
      <c r="B3456" s="123" t="s">
        <v>23487</v>
      </c>
      <c r="C3456" s="123" t="s">
        <v>18942</v>
      </c>
      <c r="D3456" s="126" t="s">
        <v>8338</v>
      </c>
    </row>
    <row r="3457" spans="1:4" x14ac:dyDescent="0.2">
      <c r="A3457" s="123">
        <v>38170</v>
      </c>
      <c r="B3457" s="123" t="s">
        <v>23488</v>
      </c>
      <c r="C3457" s="123" t="s">
        <v>18851</v>
      </c>
      <c r="D3457" s="126" t="s">
        <v>9090</v>
      </c>
    </row>
    <row r="3458" spans="1:4" x14ac:dyDescent="0.2">
      <c r="A3458" s="123">
        <v>4252</v>
      </c>
      <c r="B3458" s="123" t="s">
        <v>23489</v>
      </c>
      <c r="C3458" s="123" t="s">
        <v>18871</v>
      </c>
      <c r="D3458" s="126" t="s">
        <v>23490</v>
      </c>
    </row>
    <row r="3459" spans="1:4" x14ac:dyDescent="0.2">
      <c r="A3459" s="123">
        <v>40980</v>
      </c>
      <c r="B3459" s="123" t="s">
        <v>23491</v>
      </c>
      <c r="C3459" s="123" t="s">
        <v>19101</v>
      </c>
      <c r="D3459" s="126" t="s">
        <v>23492</v>
      </c>
    </row>
    <row r="3460" spans="1:4" x14ac:dyDescent="0.2">
      <c r="A3460" s="123">
        <v>4243</v>
      </c>
      <c r="B3460" s="123" t="s">
        <v>23493</v>
      </c>
      <c r="C3460" s="123" t="s">
        <v>18871</v>
      </c>
      <c r="D3460" s="126" t="s">
        <v>9164</v>
      </c>
    </row>
    <row r="3461" spans="1:4" x14ac:dyDescent="0.2">
      <c r="A3461" s="123">
        <v>41031</v>
      </c>
      <c r="B3461" s="123" t="s">
        <v>23494</v>
      </c>
      <c r="C3461" s="123" t="s">
        <v>19101</v>
      </c>
      <c r="D3461" s="126" t="s">
        <v>23495</v>
      </c>
    </row>
    <row r="3462" spans="1:4" x14ac:dyDescent="0.2">
      <c r="A3462" s="123">
        <v>40986</v>
      </c>
      <c r="B3462" s="123" t="s">
        <v>23496</v>
      </c>
      <c r="C3462" s="123" t="s">
        <v>19101</v>
      </c>
      <c r="D3462" s="126" t="s">
        <v>23497</v>
      </c>
    </row>
    <row r="3463" spans="1:4" x14ac:dyDescent="0.2">
      <c r="A3463" s="123">
        <v>37666</v>
      </c>
      <c r="B3463" s="123" t="s">
        <v>23498</v>
      </c>
      <c r="C3463" s="123" t="s">
        <v>18871</v>
      </c>
      <c r="D3463" s="126" t="s">
        <v>7312</v>
      </c>
    </row>
    <row r="3464" spans="1:4" x14ac:dyDescent="0.2">
      <c r="A3464" s="123">
        <v>4250</v>
      </c>
      <c r="B3464" s="123" t="s">
        <v>23499</v>
      </c>
      <c r="C3464" s="123" t="s">
        <v>18871</v>
      </c>
      <c r="D3464" s="126" t="s">
        <v>23500</v>
      </c>
    </row>
    <row r="3465" spans="1:4" x14ac:dyDescent="0.2">
      <c r="A3465" s="123">
        <v>40978</v>
      </c>
      <c r="B3465" s="123" t="s">
        <v>23501</v>
      </c>
      <c r="C3465" s="123" t="s">
        <v>19101</v>
      </c>
      <c r="D3465" s="126" t="s">
        <v>23502</v>
      </c>
    </row>
    <row r="3466" spans="1:4" x14ac:dyDescent="0.2">
      <c r="A3466" s="123">
        <v>25960</v>
      </c>
      <c r="B3466" s="123" t="s">
        <v>23503</v>
      </c>
      <c r="C3466" s="123" t="s">
        <v>18871</v>
      </c>
      <c r="D3466" s="126" t="s">
        <v>5125</v>
      </c>
    </row>
    <row r="3467" spans="1:4" x14ac:dyDescent="0.2">
      <c r="A3467" s="123">
        <v>41043</v>
      </c>
      <c r="B3467" s="123" t="s">
        <v>23504</v>
      </c>
      <c r="C3467" s="123" t="s">
        <v>19101</v>
      </c>
      <c r="D3467" s="126" t="s">
        <v>23505</v>
      </c>
    </row>
    <row r="3468" spans="1:4" x14ac:dyDescent="0.2">
      <c r="A3468" s="123">
        <v>4234</v>
      </c>
      <c r="B3468" s="123" t="s">
        <v>23506</v>
      </c>
      <c r="C3468" s="123" t="s">
        <v>18871</v>
      </c>
      <c r="D3468" s="126" t="s">
        <v>16384</v>
      </c>
    </row>
    <row r="3469" spans="1:4" x14ac:dyDescent="0.2">
      <c r="A3469" s="123">
        <v>40987</v>
      </c>
      <c r="B3469" s="123" t="s">
        <v>23507</v>
      </c>
      <c r="C3469" s="123" t="s">
        <v>19101</v>
      </c>
      <c r="D3469" s="126" t="s">
        <v>23390</v>
      </c>
    </row>
    <row r="3470" spans="1:4" x14ac:dyDescent="0.2">
      <c r="A3470" s="123">
        <v>4253</v>
      </c>
      <c r="B3470" s="123" t="s">
        <v>23508</v>
      </c>
      <c r="C3470" s="123" t="s">
        <v>18871</v>
      </c>
      <c r="D3470" s="126" t="s">
        <v>6490</v>
      </c>
    </row>
    <row r="3471" spans="1:4" x14ac:dyDescent="0.2">
      <c r="A3471" s="123">
        <v>40981</v>
      </c>
      <c r="B3471" s="123" t="s">
        <v>23509</v>
      </c>
      <c r="C3471" s="123" t="s">
        <v>19101</v>
      </c>
      <c r="D3471" s="126" t="s">
        <v>23510</v>
      </c>
    </row>
    <row r="3472" spans="1:4" x14ac:dyDescent="0.2">
      <c r="A3472" s="123">
        <v>4254</v>
      </c>
      <c r="B3472" s="123" t="s">
        <v>23511</v>
      </c>
      <c r="C3472" s="123" t="s">
        <v>18871</v>
      </c>
      <c r="D3472" s="126" t="s">
        <v>6298</v>
      </c>
    </row>
    <row r="3473" spans="1:4" x14ac:dyDescent="0.2">
      <c r="A3473" s="123">
        <v>41036</v>
      </c>
      <c r="B3473" s="123" t="s">
        <v>23512</v>
      </c>
      <c r="C3473" s="123" t="s">
        <v>19101</v>
      </c>
      <c r="D3473" s="126" t="s">
        <v>23513</v>
      </c>
    </row>
    <row r="3474" spans="1:4" x14ac:dyDescent="0.2">
      <c r="A3474" s="123">
        <v>4251</v>
      </c>
      <c r="B3474" s="123" t="s">
        <v>23514</v>
      </c>
      <c r="C3474" s="123" t="s">
        <v>18871</v>
      </c>
      <c r="D3474" s="126" t="s">
        <v>5146</v>
      </c>
    </row>
    <row r="3475" spans="1:4" x14ac:dyDescent="0.2">
      <c r="A3475" s="123">
        <v>40979</v>
      </c>
      <c r="B3475" s="123" t="s">
        <v>23515</v>
      </c>
      <c r="C3475" s="123" t="s">
        <v>19101</v>
      </c>
      <c r="D3475" s="126" t="s">
        <v>23516</v>
      </c>
    </row>
    <row r="3476" spans="1:4" x14ac:dyDescent="0.2">
      <c r="A3476" s="123">
        <v>4230</v>
      </c>
      <c r="B3476" s="123" t="s">
        <v>23517</v>
      </c>
      <c r="C3476" s="123" t="s">
        <v>18871</v>
      </c>
      <c r="D3476" s="126" t="s">
        <v>185</v>
      </c>
    </row>
    <row r="3477" spans="1:4" x14ac:dyDescent="0.2">
      <c r="A3477" s="123">
        <v>40998</v>
      </c>
      <c r="B3477" s="123" t="s">
        <v>23518</v>
      </c>
      <c r="C3477" s="123" t="s">
        <v>19101</v>
      </c>
      <c r="D3477" s="126" t="s">
        <v>23519</v>
      </c>
    </row>
    <row r="3478" spans="1:4" x14ac:dyDescent="0.2">
      <c r="A3478" s="123">
        <v>4257</v>
      </c>
      <c r="B3478" s="123" t="s">
        <v>23520</v>
      </c>
      <c r="C3478" s="123" t="s">
        <v>18871</v>
      </c>
      <c r="D3478" s="126" t="s">
        <v>8426</v>
      </c>
    </row>
    <row r="3479" spans="1:4" x14ac:dyDescent="0.2">
      <c r="A3479" s="123">
        <v>40982</v>
      </c>
      <c r="B3479" s="123" t="s">
        <v>23521</v>
      </c>
      <c r="C3479" s="123" t="s">
        <v>19101</v>
      </c>
      <c r="D3479" s="126" t="s">
        <v>23522</v>
      </c>
    </row>
    <row r="3480" spans="1:4" x14ac:dyDescent="0.2">
      <c r="A3480" s="123">
        <v>4240</v>
      </c>
      <c r="B3480" s="123" t="s">
        <v>23523</v>
      </c>
      <c r="C3480" s="123" t="s">
        <v>18871</v>
      </c>
      <c r="D3480" s="126" t="s">
        <v>4015</v>
      </c>
    </row>
    <row r="3481" spans="1:4" x14ac:dyDescent="0.2">
      <c r="A3481" s="123">
        <v>41026</v>
      </c>
      <c r="B3481" s="123" t="s">
        <v>23524</v>
      </c>
      <c r="C3481" s="123" t="s">
        <v>19101</v>
      </c>
      <c r="D3481" s="126" t="s">
        <v>23525</v>
      </c>
    </row>
    <row r="3482" spans="1:4" x14ac:dyDescent="0.2">
      <c r="A3482" s="123">
        <v>4239</v>
      </c>
      <c r="B3482" s="123" t="s">
        <v>23526</v>
      </c>
      <c r="C3482" s="123" t="s">
        <v>18871</v>
      </c>
      <c r="D3482" s="126" t="s">
        <v>18574</v>
      </c>
    </row>
    <row r="3483" spans="1:4" x14ac:dyDescent="0.2">
      <c r="A3483" s="123">
        <v>41024</v>
      </c>
      <c r="B3483" s="123" t="s">
        <v>23527</v>
      </c>
      <c r="C3483" s="123" t="s">
        <v>19101</v>
      </c>
      <c r="D3483" s="126" t="s">
        <v>23528</v>
      </c>
    </row>
    <row r="3484" spans="1:4" x14ac:dyDescent="0.2">
      <c r="A3484" s="123">
        <v>4248</v>
      </c>
      <c r="B3484" s="123" t="s">
        <v>23529</v>
      </c>
      <c r="C3484" s="123" t="s">
        <v>18871</v>
      </c>
      <c r="D3484" s="126" t="s">
        <v>8459</v>
      </c>
    </row>
    <row r="3485" spans="1:4" x14ac:dyDescent="0.2">
      <c r="A3485" s="123">
        <v>41033</v>
      </c>
      <c r="B3485" s="123" t="s">
        <v>23530</v>
      </c>
      <c r="C3485" s="123" t="s">
        <v>19101</v>
      </c>
      <c r="D3485" s="126" t="s">
        <v>23531</v>
      </c>
    </row>
    <row r="3486" spans="1:4" x14ac:dyDescent="0.2">
      <c r="A3486" s="123">
        <v>25959</v>
      </c>
      <c r="B3486" s="123" t="s">
        <v>23532</v>
      </c>
      <c r="C3486" s="123" t="s">
        <v>18871</v>
      </c>
      <c r="D3486" s="126" t="s">
        <v>7757</v>
      </c>
    </row>
    <row r="3487" spans="1:4" x14ac:dyDescent="0.2">
      <c r="A3487" s="123">
        <v>41040</v>
      </c>
      <c r="B3487" s="123" t="s">
        <v>23533</v>
      </c>
      <c r="C3487" s="123" t="s">
        <v>19101</v>
      </c>
      <c r="D3487" s="126" t="s">
        <v>23534</v>
      </c>
    </row>
    <row r="3488" spans="1:4" x14ac:dyDescent="0.2">
      <c r="A3488" s="123">
        <v>4238</v>
      </c>
      <c r="B3488" s="123" t="s">
        <v>23535</v>
      </c>
      <c r="C3488" s="123" t="s">
        <v>18871</v>
      </c>
      <c r="D3488" s="126" t="s">
        <v>9071</v>
      </c>
    </row>
    <row r="3489" spans="1:4" x14ac:dyDescent="0.2">
      <c r="A3489" s="123">
        <v>41012</v>
      </c>
      <c r="B3489" s="123" t="s">
        <v>23536</v>
      </c>
      <c r="C3489" s="123" t="s">
        <v>19101</v>
      </c>
      <c r="D3489" s="126" t="s">
        <v>23537</v>
      </c>
    </row>
    <row r="3490" spans="1:4" x14ac:dyDescent="0.2">
      <c r="A3490" s="123">
        <v>4237</v>
      </c>
      <c r="B3490" s="123" t="s">
        <v>23538</v>
      </c>
      <c r="C3490" s="123" t="s">
        <v>18871</v>
      </c>
      <c r="D3490" s="126" t="s">
        <v>23539</v>
      </c>
    </row>
    <row r="3491" spans="1:4" x14ac:dyDescent="0.2">
      <c r="A3491" s="123">
        <v>41002</v>
      </c>
      <c r="B3491" s="123" t="s">
        <v>23540</v>
      </c>
      <c r="C3491" s="123" t="s">
        <v>19101</v>
      </c>
      <c r="D3491" s="126" t="s">
        <v>23541</v>
      </c>
    </row>
    <row r="3492" spans="1:4" x14ac:dyDescent="0.2">
      <c r="A3492" s="123">
        <v>4233</v>
      </c>
      <c r="B3492" s="123" t="s">
        <v>23542</v>
      </c>
      <c r="C3492" s="123" t="s">
        <v>18871</v>
      </c>
      <c r="D3492" s="126" t="s">
        <v>3813</v>
      </c>
    </row>
    <row r="3493" spans="1:4" x14ac:dyDescent="0.2">
      <c r="A3493" s="123">
        <v>41001</v>
      </c>
      <c r="B3493" s="123" t="s">
        <v>23543</v>
      </c>
      <c r="C3493" s="123" t="s">
        <v>19101</v>
      </c>
      <c r="D3493" s="126" t="s">
        <v>23544</v>
      </c>
    </row>
    <row r="3494" spans="1:4" x14ac:dyDescent="0.2">
      <c r="A3494" s="123">
        <v>2</v>
      </c>
      <c r="B3494" s="123" t="s">
        <v>23545</v>
      </c>
      <c r="C3494" s="123" t="s">
        <v>19097</v>
      </c>
      <c r="D3494" s="126" t="s">
        <v>6932</v>
      </c>
    </row>
    <row r="3495" spans="1:4" x14ac:dyDescent="0.2">
      <c r="A3495" s="123">
        <v>36517</v>
      </c>
      <c r="B3495" s="123" t="s">
        <v>23546</v>
      </c>
      <c r="C3495" s="123" t="s">
        <v>18851</v>
      </c>
      <c r="D3495" s="126" t="s">
        <v>23547</v>
      </c>
    </row>
    <row r="3496" spans="1:4" x14ac:dyDescent="0.2">
      <c r="A3496" s="123">
        <v>4262</v>
      </c>
      <c r="B3496" s="123" t="s">
        <v>23548</v>
      </c>
      <c r="C3496" s="123" t="s">
        <v>18851</v>
      </c>
      <c r="D3496" s="126" t="s">
        <v>23549</v>
      </c>
    </row>
    <row r="3497" spans="1:4" x14ac:dyDescent="0.2">
      <c r="A3497" s="123">
        <v>4263</v>
      </c>
      <c r="B3497" s="123" t="s">
        <v>23550</v>
      </c>
      <c r="C3497" s="123" t="s">
        <v>18851</v>
      </c>
      <c r="D3497" s="126" t="s">
        <v>23551</v>
      </c>
    </row>
    <row r="3498" spans="1:4" x14ac:dyDescent="0.2">
      <c r="A3498" s="123">
        <v>36518</v>
      </c>
      <c r="B3498" s="123" t="s">
        <v>23552</v>
      </c>
      <c r="C3498" s="123" t="s">
        <v>18851</v>
      </c>
      <c r="D3498" s="126" t="s">
        <v>23553</v>
      </c>
    </row>
    <row r="3499" spans="1:4" x14ac:dyDescent="0.2">
      <c r="A3499" s="123">
        <v>14221</v>
      </c>
      <c r="B3499" s="123" t="s">
        <v>23554</v>
      </c>
      <c r="C3499" s="123" t="s">
        <v>18851</v>
      </c>
      <c r="D3499" s="126" t="s">
        <v>23555</v>
      </c>
    </row>
    <row r="3500" spans="1:4" x14ac:dyDescent="0.2">
      <c r="A3500" s="123">
        <v>38402</v>
      </c>
      <c r="B3500" s="123" t="s">
        <v>23556</v>
      </c>
      <c r="C3500" s="123" t="s">
        <v>18851</v>
      </c>
      <c r="D3500" s="126" t="s">
        <v>144</v>
      </c>
    </row>
    <row r="3501" spans="1:4" x14ac:dyDescent="0.2">
      <c r="A3501" s="123">
        <v>3412</v>
      </c>
      <c r="B3501" s="123" t="s">
        <v>23557</v>
      </c>
      <c r="C3501" s="123" t="s">
        <v>18868</v>
      </c>
      <c r="D3501" s="126" t="s">
        <v>13203</v>
      </c>
    </row>
    <row r="3502" spans="1:4" x14ac:dyDescent="0.2">
      <c r="A3502" s="123">
        <v>3413</v>
      </c>
      <c r="B3502" s="123" t="s">
        <v>23558</v>
      </c>
      <c r="C3502" s="123" t="s">
        <v>18868</v>
      </c>
      <c r="D3502" s="126" t="s">
        <v>11739</v>
      </c>
    </row>
    <row r="3503" spans="1:4" x14ac:dyDescent="0.2">
      <c r="A3503" s="123">
        <v>39744</v>
      </c>
      <c r="B3503" s="123" t="s">
        <v>23559</v>
      </c>
      <c r="C3503" s="123" t="s">
        <v>18868</v>
      </c>
      <c r="D3503" s="126" t="s">
        <v>3661</v>
      </c>
    </row>
    <row r="3504" spans="1:4" x14ac:dyDescent="0.2">
      <c r="A3504" s="123">
        <v>39745</v>
      </c>
      <c r="B3504" s="123" t="s">
        <v>23560</v>
      </c>
      <c r="C3504" s="123" t="s">
        <v>18868</v>
      </c>
      <c r="D3504" s="126" t="s">
        <v>8489</v>
      </c>
    </row>
    <row r="3505" spans="1:4" x14ac:dyDescent="0.2">
      <c r="A3505" s="123">
        <v>39637</v>
      </c>
      <c r="B3505" s="123" t="s">
        <v>23561</v>
      </c>
      <c r="C3505" s="123" t="s">
        <v>18868</v>
      </c>
      <c r="D3505" s="126" t="s">
        <v>23562</v>
      </c>
    </row>
    <row r="3506" spans="1:4" x14ac:dyDescent="0.2">
      <c r="A3506" s="123">
        <v>39638</v>
      </c>
      <c r="B3506" s="123" t="s">
        <v>23563</v>
      </c>
      <c r="C3506" s="123" t="s">
        <v>18868</v>
      </c>
      <c r="D3506" s="126" t="s">
        <v>23564</v>
      </c>
    </row>
    <row r="3507" spans="1:4" x14ac:dyDescent="0.2">
      <c r="A3507" s="123">
        <v>39639</v>
      </c>
      <c r="B3507" s="123" t="s">
        <v>23565</v>
      </c>
      <c r="C3507" s="123" t="s">
        <v>18868</v>
      </c>
      <c r="D3507" s="126" t="s">
        <v>23566</v>
      </c>
    </row>
    <row r="3508" spans="1:4" x14ac:dyDescent="0.2">
      <c r="A3508" s="123">
        <v>39517</v>
      </c>
      <c r="B3508" s="123" t="s">
        <v>23567</v>
      </c>
      <c r="C3508" s="123" t="s">
        <v>18868</v>
      </c>
      <c r="D3508" s="126" t="s">
        <v>23568</v>
      </c>
    </row>
    <row r="3509" spans="1:4" x14ac:dyDescent="0.2">
      <c r="A3509" s="123">
        <v>39518</v>
      </c>
      <c r="B3509" s="123" t="s">
        <v>23569</v>
      </c>
      <c r="C3509" s="123" t="s">
        <v>18868</v>
      </c>
      <c r="D3509" s="126" t="s">
        <v>23570</v>
      </c>
    </row>
    <row r="3510" spans="1:4" x14ac:dyDescent="0.2">
      <c r="A3510" s="123">
        <v>38366</v>
      </c>
      <c r="B3510" s="123" t="s">
        <v>23571</v>
      </c>
      <c r="C3510" s="123" t="s">
        <v>18868</v>
      </c>
      <c r="D3510" s="126" t="s">
        <v>894</v>
      </c>
    </row>
    <row r="3511" spans="1:4" x14ac:dyDescent="0.2">
      <c r="A3511" s="123">
        <v>11703</v>
      </c>
      <c r="B3511" s="123" t="s">
        <v>23572</v>
      </c>
      <c r="C3511" s="123" t="s">
        <v>18851</v>
      </c>
      <c r="D3511" s="126" t="s">
        <v>8629</v>
      </c>
    </row>
    <row r="3512" spans="1:4" x14ac:dyDescent="0.2">
      <c r="A3512" s="123">
        <v>37400</v>
      </c>
      <c r="B3512" s="123" t="s">
        <v>23573</v>
      </c>
      <c r="C3512" s="123" t="s">
        <v>18851</v>
      </c>
      <c r="D3512" s="126" t="s">
        <v>2885</v>
      </c>
    </row>
    <row r="3513" spans="1:4" x14ac:dyDescent="0.2">
      <c r="A3513" s="123">
        <v>25400</v>
      </c>
      <c r="B3513" s="123" t="s">
        <v>23574</v>
      </c>
      <c r="C3513" s="123" t="s">
        <v>18851</v>
      </c>
      <c r="D3513" s="126" t="s">
        <v>23575</v>
      </c>
    </row>
    <row r="3514" spans="1:4" x14ac:dyDescent="0.2">
      <c r="A3514" s="123">
        <v>4272</v>
      </c>
      <c r="B3514" s="123" t="s">
        <v>23576</v>
      </c>
      <c r="C3514" s="123" t="s">
        <v>18851</v>
      </c>
      <c r="D3514" s="126" t="s">
        <v>8589</v>
      </c>
    </row>
    <row r="3515" spans="1:4" x14ac:dyDescent="0.2">
      <c r="A3515" s="123">
        <v>4276</v>
      </c>
      <c r="B3515" s="123" t="s">
        <v>23577</v>
      </c>
      <c r="C3515" s="123" t="s">
        <v>18851</v>
      </c>
      <c r="D3515" s="126" t="s">
        <v>8934</v>
      </c>
    </row>
    <row r="3516" spans="1:4" x14ac:dyDescent="0.2">
      <c r="A3516" s="123">
        <v>4273</v>
      </c>
      <c r="B3516" s="123" t="s">
        <v>23578</v>
      </c>
      <c r="C3516" s="123" t="s">
        <v>18851</v>
      </c>
      <c r="D3516" s="126" t="s">
        <v>8935</v>
      </c>
    </row>
    <row r="3517" spans="1:4" x14ac:dyDescent="0.2">
      <c r="A3517" s="123">
        <v>4274</v>
      </c>
      <c r="B3517" s="123" t="s">
        <v>23579</v>
      </c>
      <c r="C3517" s="123" t="s">
        <v>18851</v>
      </c>
      <c r="D3517" s="126" t="s">
        <v>8936</v>
      </c>
    </row>
    <row r="3518" spans="1:4" x14ac:dyDescent="0.2">
      <c r="A3518" s="123">
        <v>39438</v>
      </c>
      <c r="B3518" s="123" t="s">
        <v>23580</v>
      </c>
      <c r="C3518" s="123" t="s">
        <v>18851</v>
      </c>
      <c r="D3518" s="126" t="s">
        <v>1166</v>
      </c>
    </row>
    <row r="3519" spans="1:4" x14ac:dyDescent="0.2">
      <c r="A3519" s="123">
        <v>11963</v>
      </c>
      <c r="B3519" s="123" t="s">
        <v>23581</v>
      </c>
      <c r="C3519" s="123" t="s">
        <v>18851</v>
      </c>
      <c r="D3519" s="126" t="s">
        <v>4471</v>
      </c>
    </row>
    <row r="3520" spans="1:4" x14ac:dyDescent="0.2">
      <c r="A3520" s="123">
        <v>11964</v>
      </c>
      <c r="B3520" s="123" t="s">
        <v>23582</v>
      </c>
      <c r="C3520" s="123" t="s">
        <v>18851</v>
      </c>
      <c r="D3520" s="126" t="s">
        <v>7763</v>
      </c>
    </row>
    <row r="3521" spans="1:4" x14ac:dyDescent="0.2">
      <c r="A3521" s="123">
        <v>4379</v>
      </c>
      <c r="B3521" s="123" t="s">
        <v>23583</v>
      </c>
      <c r="C3521" s="123" t="s">
        <v>18851</v>
      </c>
      <c r="D3521" s="126" t="s">
        <v>900</v>
      </c>
    </row>
    <row r="3522" spans="1:4" x14ac:dyDescent="0.2">
      <c r="A3522" s="123">
        <v>4377</v>
      </c>
      <c r="B3522" s="123" t="s">
        <v>23584</v>
      </c>
      <c r="C3522" s="123" t="s">
        <v>18851</v>
      </c>
      <c r="D3522" s="126" t="s">
        <v>937</v>
      </c>
    </row>
    <row r="3523" spans="1:4" x14ac:dyDescent="0.2">
      <c r="A3523" s="123">
        <v>4356</v>
      </c>
      <c r="B3523" s="123" t="s">
        <v>23585</v>
      </c>
      <c r="C3523" s="123" t="s">
        <v>18851</v>
      </c>
      <c r="D3523" s="126" t="s">
        <v>1166</v>
      </c>
    </row>
    <row r="3524" spans="1:4" x14ac:dyDescent="0.2">
      <c r="A3524" s="123">
        <v>13246</v>
      </c>
      <c r="B3524" s="123" t="s">
        <v>23586</v>
      </c>
      <c r="C3524" s="123" t="s">
        <v>18851</v>
      </c>
      <c r="D3524" s="126" t="s">
        <v>7745</v>
      </c>
    </row>
    <row r="3525" spans="1:4" x14ac:dyDescent="0.2">
      <c r="A3525" s="123">
        <v>4346</v>
      </c>
      <c r="B3525" s="123" t="s">
        <v>23587</v>
      </c>
      <c r="C3525" s="123" t="s">
        <v>18851</v>
      </c>
      <c r="D3525" s="126" t="s">
        <v>6416</v>
      </c>
    </row>
    <row r="3526" spans="1:4" x14ac:dyDescent="0.2">
      <c r="A3526" s="123">
        <v>11955</v>
      </c>
      <c r="B3526" s="123" t="s">
        <v>23588</v>
      </c>
      <c r="C3526" s="123" t="s">
        <v>18851</v>
      </c>
      <c r="D3526" s="126" t="s">
        <v>1642</v>
      </c>
    </row>
    <row r="3527" spans="1:4" x14ac:dyDescent="0.2">
      <c r="A3527" s="123">
        <v>11960</v>
      </c>
      <c r="B3527" s="123" t="s">
        <v>23589</v>
      </c>
      <c r="C3527" s="123" t="s">
        <v>18851</v>
      </c>
      <c r="D3527" s="126" t="s">
        <v>1697</v>
      </c>
    </row>
    <row r="3528" spans="1:4" x14ac:dyDescent="0.2">
      <c r="A3528" s="123">
        <v>4333</v>
      </c>
      <c r="B3528" s="123" t="s">
        <v>23590</v>
      </c>
      <c r="C3528" s="123" t="s">
        <v>18851</v>
      </c>
      <c r="D3528" s="126" t="s">
        <v>1166</v>
      </c>
    </row>
    <row r="3529" spans="1:4" x14ac:dyDescent="0.2">
      <c r="A3529" s="123">
        <v>4358</v>
      </c>
      <c r="B3529" s="123" t="s">
        <v>23591</v>
      </c>
      <c r="C3529" s="123" t="s">
        <v>18851</v>
      </c>
      <c r="D3529" s="126" t="s">
        <v>8900</v>
      </c>
    </row>
    <row r="3530" spans="1:4" x14ac:dyDescent="0.2">
      <c r="A3530" s="123">
        <v>39435</v>
      </c>
      <c r="B3530" s="123" t="s">
        <v>23592</v>
      </c>
      <c r="C3530" s="123" t="s">
        <v>18851</v>
      </c>
      <c r="D3530" s="126" t="s">
        <v>1516</v>
      </c>
    </row>
    <row r="3531" spans="1:4" x14ac:dyDescent="0.2">
      <c r="A3531" s="123">
        <v>39436</v>
      </c>
      <c r="B3531" s="123" t="s">
        <v>23593</v>
      </c>
      <c r="C3531" s="123" t="s">
        <v>18851</v>
      </c>
      <c r="D3531" s="126" t="s">
        <v>1124</v>
      </c>
    </row>
    <row r="3532" spans="1:4" x14ac:dyDescent="0.2">
      <c r="A3532" s="123">
        <v>39437</v>
      </c>
      <c r="B3532" s="123" t="s">
        <v>23594</v>
      </c>
      <c r="C3532" s="123" t="s">
        <v>18851</v>
      </c>
      <c r="D3532" s="126" t="s">
        <v>1117</v>
      </c>
    </row>
    <row r="3533" spans="1:4" x14ac:dyDescent="0.2">
      <c r="A3533" s="123">
        <v>39439</v>
      </c>
      <c r="B3533" s="123" t="s">
        <v>23595</v>
      </c>
      <c r="C3533" s="123" t="s">
        <v>18851</v>
      </c>
      <c r="D3533" s="126" t="s">
        <v>1697</v>
      </c>
    </row>
    <row r="3534" spans="1:4" x14ac:dyDescent="0.2">
      <c r="A3534" s="123">
        <v>39440</v>
      </c>
      <c r="B3534" s="123" t="s">
        <v>23596</v>
      </c>
      <c r="C3534" s="123" t="s">
        <v>18851</v>
      </c>
      <c r="D3534" s="126" t="s">
        <v>1355</v>
      </c>
    </row>
    <row r="3535" spans="1:4" x14ac:dyDescent="0.2">
      <c r="A3535" s="123">
        <v>39441</v>
      </c>
      <c r="B3535" s="123" t="s">
        <v>23597</v>
      </c>
      <c r="C3535" s="123" t="s">
        <v>18851</v>
      </c>
      <c r="D3535" s="126" t="s">
        <v>1166</v>
      </c>
    </row>
    <row r="3536" spans="1:4" x14ac:dyDescent="0.2">
      <c r="A3536" s="123">
        <v>39442</v>
      </c>
      <c r="B3536" s="123" t="s">
        <v>23598</v>
      </c>
      <c r="C3536" s="123" t="s">
        <v>18851</v>
      </c>
      <c r="D3536" s="126" t="s">
        <v>937</v>
      </c>
    </row>
    <row r="3537" spans="1:4" x14ac:dyDescent="0.2">
      <c r="A3537" s="123">
        <v>39443</v>
      </c>
      <c r="B3537" s="123" t="s">
        <v>23599</v>
      </c>
      <c r="C3537" s="123" t="s">
        <v>18851</v>
      </c>
      <c r="D3537" s="126" t="s">
        <v>662</v>
      </c>
    </row>
    <row r="3538" spans="1:4" x14ac:dyDescent="0.2">
      <c r="A3538" s="123">
        <v>4329</v>
      </c>
      <c r="B3538" s="123" t="s">
        <v>23600</v>
      </c>
      <c r="C3538" s="123" t="s">
        <v>18851</v>
      </c>
      <c r="D3538" s="126" t="s">
        <v>1560</v>
      </c>
    </row>
    <row r="3539" spans="1:4" x14ac:dyDescent="0.2">
      <c r="A3539" s="123">
        <v>4383</v>
      </c>
      <c r="B3539" s="123" t="s">
        <v>23601</v>
      </c>
      <c r="C3539" s="123" t="s">
        <v>18851</v>
      </c>
      <c r="D3539" s="126" t="s">
        <v>4402</v>
      </c>
    </row>
    <row r="3540" spans="1:4" x14ac:dyDescent="0.2">
      <c r="A3540" s="123">
        <v>4344</v>
      </c>
      <c r="B3540" s="123" t="s">
        <v>23602</v>
      </c>
      <c r="C3540" s="123" t="s">
        <v>18851</v>
      </c>
      <c r="D3540" s="126" t="s">
        <v>23603</v>
      </c>
    </row>
    <row r="3541" spans="1:4" x14ac:dyDescent="0.2">
      <c r="A3541" s="123">
        <v>436</v>
      </c>
      <c r="B3541" s="123" t="s">
        <v>23604</v>
      </c>
      <c r="C3541" s="123" t="s">
        <v>18851</v>
      </c>
      <c r="D3541" s="126" t="s">
        <v>6414</v>
      </c>
    </row>
    <row r="3542" spans="1:4" x14ac:dyDescent="0.2">
      <c r="A3542" s="123">
        <v>442</v>
      </c>
      <c r="B3542" s="123" t="s">
        <v>23605</v>
      </c>
      <c r="C3542" s="123" t="s">
        <v>18851</v>
      </c>
      <c r="D3542" s="126" t="s">
        <v>1036</v>
      </c>
    </row>
    <row r="3543" spans="1:4" x14ac:dyDescent="0.2">
      <c r="A3543" s="123">
        <v>11953</v>
      </c>
      <c r="B3543" s="123" t="s">
        <v>23606</v>
      </c>
      <c r="C3543" s="123" t="s">
        <v>18851</v>
      </c>
      <c r="D3543" s="126" t="s">
        <v>8663</v>
      </c>
    </row>
    <row r="3544" spans="1:4" x14ac:dyDescent="0.2">
      <c r="A3544" s="123">
        <v>4335</v>
      </c>
      <c r="B3544" s="123" t="s">
        <v>23607</v>
      </c>
      <c r="C3544" s="123" t="s">
        <v>18851</v>
      </c>
      <c r="D3544" s="126" t="s">
        <v>4608</v>
      </c>
    </row>
    <row r="3545" spans="1:4" x14ac:dyDescent="0.2">
      <c r="A3545" s="123">
        <v>4334</v>
      </c>
      <c r="B3545" s="123" t="s">
        <v>23608</v>
      </c>
      <c r="C3545" s="123" t="s">
        <v>18851</v>
      </c>
      <c r="D3545" s="126" t="s">
        <v>22696</v>
      </c>
    </row>
    <row r="3546" spans="1:4" x14ac:dyDescent="0.2">
      <c r="A3546" s="123">
        <v>4343</v>
      </c>
      <c r="B3546" s="123" t="s">
        <v>23609</v>
      </c>
      <c r="C3546" s="123" t="s">
        <v>18851</v>
      </c>
      <c r="D3546" s="126" t="s">
        <v>7761</v>
      </c>
    </row>
    <row r="3547" spans="1:4" x14ac:dyDescent="0.2">
      <c r="A3547" s="123">
        <v>430</v>
      </c>
      <c r="B3547" s="123" t="s">
        <v>23610</v>
      </c>
      <c r="C3547" s="123" t="s">
        <v>18851</v>
      </c>
      <c r="D3547" s="126" t="s">
        <v>2335</v>
      </c>
    </row>
    <row r="3548" spans="1:4" x14ac:dyDescent="0.2">
      <c r="A3548" s="123">
        <v>441</v>
      </c>
      <c r="B3548" s="123" t="s">
        <v>23611</v>
      </c>
      <c r="C3548" s="123" t="s">
        <v>18851</v>
      </c>
      <c r="D3548" s="126" t="s">
        <v>4543</v>
      </c>
    </row>
    <row r="3549" spans="1:4" x14ac:dyDescent="0.2">
      <c r="A3549" s="123">
        <v>431</v>
      </c>
      <c r="B3549" s="123" t="s">
        <v>23612</v>
      </c>
      <c r="C3549" s="123" t="s">
        <v>18851</v>
      </c>
      <c r="D3549" s="126" t="s">
        <v>308</v>
      </c>
    </row>
    <row r="3550" spans="1:4" x14ac:dyDescent="0.2">
      <c r="A3550" s="123">
        <v>432</v>
      </c>
      <c r="B3550" s="123" t="s">
        <v>23613</v>
      </c>
      <c r="C3550" s="123" t="s">
        <v>18851</v>
      </c>
      <c r="D3550" s="126" t="s">
        <v>1359</v>
      </c>
    </row>
    <row r="3551" spans="1:4" x14ac:dyDescent="0.2">
      <c r="A3551" s="123">
        <v>429</v>
      </c>
      <c r="B3551" s="123" t="s">
        <v>23614</v>
      </c>
      <c r="C3551" s="123" t="s">
        <v>18851</v>
      </c>
      <c r="D3551" s="126" t="s">
        <v>8390</v>
      </c>
    </row>
    <row r="3552" spans="1:4" x14ac:dyDescent="0.2">
      <c r="A3552" s="123">
        <v>439</v>
      </c>
      <c r="B3552" s="123" t="s">
        <v>23615</v>
      </c>
      <c r="C3552" s="123" t="s">
        <v>18851</v>
      </c>
      <c r="D3552" s="126" t="s">
        <v>4788</v>
      </c>
    </row>
    <row r="3553" spans="1:4" x14ac:dyDescent="0.2">
      <c r="A3553" s="123">
        <v>433</v>
      </c>
      <c r="B3553" s="123" t="s">
        <v>23616</v>
      </c>
      <c r="C3553" s="123" t="s">
        <v>18851</v>
      </c>
      <c r="D3553" s="126" t="s">
        <v>2343</v>
      </c>
    </row>
    <row r="3554" spans="1:4" x14ac:dyDescent="0.2">
      <c r="A3554" s="123">
        <v>437</v>
      </c>
      <c r="B3554" s="123" t="s">
        <v>23617</v>
      </c>
      <c r="C3554" s="123" t="s">
        <v>18851</v>
      </c>
      <c r="D3554" s="126" t="s">
        <v>14599</v>
      </c>
    </row>
    <row r="3555" spans="1:4" x14ac:dyDescent="0.2">
      <c r="A3555" s="123">
        <v>11790</v>
      </c>
      <c r="B3555" s="123" t="s">
        <v>23618</v>
      </c>
      <c r="C3555" s="123" t="s">
        <v>18851</v>
      </c>
      <c r="D3555" s="126" t="s">
        <v>8739</v>
      </c>
    </row>
    <row r="3556" spans="1:4" x14ac:dyDescent="0.2">
      <c r="A3556" s="123">
        <v>428</v>
      </c>
      <c r="B3556" s="123" t="s">
        <v>23619</v>
      </c>
      <c r="C3556" s="123" t="s">
        <v>18851</v>
      </c>
      <c r="D3556" s="126" t="s">
        <v>15619</v>
      </c>
    </row>
    <row r="3557" spans="1:4" x14ac:dyDescent="0.2">
      <c r="A3557" s="123">
        <v>4384</v>
      </c>
      <c r="B3557" s="123" t="s">
        <v>23620</v>
      </c>
      <c r="C3557" s="123" t="s">
        <v>18851</v>
      </c>
      <c r="D3557" s="126" t="s">
        <v>10784</v>
      </c>
    </row>
    <row r="3558" spans="1:4" x14ac:dyDescent="0.2">
      <c r="A3558" s="123">
        <v>4351</v>
      </c>
      <c r="B3558" s="123" t="s">
        <v>23621</v>
      </c>
      <c r="C3558" s="123" t="s">
        <v>18851</v>
      </c>
      <c r="D3558" s="126" t="s">
        <v>8559</v>
      </c>
    </row>
    <row r="3559" spans="1:4" x14ac:dyDescent="0.2">
      <c r="A3559" s="123">
        <v>11054</v>
      </c>
      <c r="B3559" s="123" t="s">
        <v>23622</v>
      </c>
      <c r="C3559" s="123" t="s">
        <v>18851</v>
      </c>
      <c r="D3559" s="126" t="s">
        <v>900</v>
      </c>
    </row>
    <row r="3560" spans="1:4" x14ac:dyDescent="0.2">
      <c r="A3560" s="123">
        <v>11055</v>
      </c>
      <c r="B3560" s="123" t="s">
        <v>23623</v>
      </c>
      <c r="C3560" s="123" t="s">
        <v>18851</v>
      </c>
      <c r="D3560" s="126" t="s">
        <v>1104</v>
      </c>
    </row>
    <row r="3561" spans="1:4" x14ac:dyDescent="0.2">
      <c r="A3561" s="123">
        <v>11056</v>
      </c>
      <c r="B3561" s="123" t="s">
        <v>23624</v>
      </c>
      <c r="C3561" s="123" t="s">
        <v>18851</v>
      </c>
      <c r="D3561" s="126" t="s">
        <v>1104</v>
      </c>
    </row>
    <row r="3562" spans="1:4" x14ac:dyDescent="0.2">
      <c r="A3562" s="123">
        <v>11057</v>
      </c>
      <c r="B3562" s="123" t="s">
        <v>23625</v>
      </c>
      <c r="C3562" s="123" t="s">
        <v>18851</v>
      </c>
      <c r="D3562" s="126" t="s">
        <v>937</v>
      </c>
    </row>
    <row r="3563" spans="1:4" x14ac:dyDescent="0.2">
      <c r="A3563" s="123">
        <v>11059</v>
      </c>
      <c r="B3563" s="123" t="s">
        <v>23626</v>
      </c>
      <c r="C3563" s="123" t="s">
        <v>18851</v>
      </c>
      <c r="D3563" s="126" t="s">
        <v>798</v>
      </c>
    </row>
    <row r="3564" spans="1:4" x14ac:dyDescent="0.2">
      <c r="A3564" s="123">
        <v>11058</v>
      </c>
      <c r="B3564" s="123" t="s">
        <v>23627</v>
      </c>
      <c r="C3564" s="123" t="s">
        <v>18851</v>
      </c>
      <c r="D3564" s="126" t="s">
        <v>882</v>
      </c>
    </row>
    <row r="3565" spans="1:4" x14ac:dyDescent="0.2">
      <c r="A3565" s="123">
        <v>4380</v>
      </c>
      <c r="B3565" s="123" t="s">
        <v>23628</v>
      </c>
      <c r="C3565" s="123" t="s">
        <v>18851</v>
      </c>
      <c r="D3565" s="126" t="s">
        <v>8816</v>
      </c>
    </row>
    <row r="3566" spans="1:4" x14ac:dyDescent="0.2">
      <c r="A3566" s="123">
        <v>4299</v>
      </c>
      <c r="B3566" s="123" t="s">
        <v>23629</v>
      </c>
      <c r="C3566" s="123" t="s">
        <v>18851</v>
      </c>
      <c r="D3566" s="126" t="s">
        <v>1487</v>
      </c>
    </row>
    <row r="3567" spans="1:4" x14ac:dyDescent="0.2">
      <c r="A3567" s="123">
        <v>4304</v>
      </c>
      <c r="B3567" s="123" t="s">
        <v>23630</v>
      </c>
      <c r="C3567" s="123" t="s">
        <v>18851</v>
      </c>
      <c r="D3567" s="126" t="s">
        <v>8900</v>
      </c>
    </row>
    <row r="3568" spans="1:4" x14ac:dyDescent="0.2">
      <c r="A3568" s="123">
        <v>4305</v>
      </c>
      <c r="B3568" s="123" t="s">
        <v>23631</v>
      </c>
      <c r="C3568" s="123" t="s">
        <v>18851</v>
      </c>
      <c r="D3568" s="126" t="s">
        <v>603</v>
      </c>
    </row>
    <row r="3569" spans="1:4" x14ac:dyDescent="0.2">
      <c r="A3569" s="123">
        <v>4306</v>
      </c>
      <c r="B3569" s="123" t="s">
        <v>23632</v>
      </c>
      <c r="C3569" s="123" t="s">
        <v>18851</v>
      </c>
      <c r="D3569" s="126" t="s">
        <v>6578</v>
      </c>
    </row>
    <row r="3570" spans="1:4" x14ac:dyDescent="0.2">
      <c r="A3570" s="123">
        <v>4308</v>
      </c>
      <c r="B3570" s="123" t="s">
        <v>23633</v>
      </c>
      <c r="C3570" s="123" t="s">
        <v>18851</v>
      </c>
      <c r="D3570" s="126" t="s">
        <v>1379</v>
      </c>
    </row>
    <row r="3571" spans="1:4" x14ac:dyDescent="0.2">
      <c r="A3571" s="123">
        <v>4302</v>
      </c>
      <c r="B3571" s="123" t="s">
        <v>23634</v>
      </c>
      <c r="C3571" s="123" t="s">
        <v>18851</v>
      </c>
      <c r="D3571" s="126" t="s">
        <v>1343</v>
      </c>
    </row>
    <row r="3572" spans="1:4" x14ac:dyDescent="0.2">
      <c r="A3572" s="123">
        <v>4300</v>
      </c>
      <c r="B3572" s="123" t="s">
        <v>23635</v>
      </c>
      <c r="C3572" s="123" t="s">
        <v>18851</v>
      </c>
      <c r="D3572" s="126" t="s">
        <v>1357</v>
      </c>
    </row>
    <row r="3573" spans="1:4" x14ac:dyDescent="0.2">
      <c r="A3573" s="123">
        <v>4301</v>
      </c>
      <c r="B3573" s="123" t="s">
        <v>23636</v>
      </c>
      <c r="C3573" s="123" t="s">
        <v>18851</v>
      </c>
      <c r="D3573" s="126" t="s">
        <v>469</v>
      </c>
    </row>
    <row r="3574" spans="1:4" x14ac:dyDescent="0.2">
      <c r="A3574" s="123">
        <v>4320</v>
      </c>
      <c r="B3574" s="123" t="s">
        <v>23637</v>
      </c>
      <c r="C3574" s="123" t="s">
        <v>18851</v>
      </c>
      <c r="D3574" s="126" t="s">
        <v>1108</v>
      </c>
    </row>
    <row r="3575" spans="1:4" x14ac:dyDescent="0.2">
      <c r="A3575" s="123">
        <v>4318</v>
      </c>
      <c r="B3575" s="123" t="s">
        <v>23638</v>
      </c>
      <c r="C3575" s="123" t="s">
        <v>18851</v>
      </c>
      <c r="D3575" s="126" t="s">
        <v>363</v>
      </c>
    </row>
    <row r="3576" spans="1:4" x14ac:dyDescent="0.2">
      <c r="A3576" s="123">
        <v>40547</v>
      </c>
      <c r="B3576" s="123" t="s">
        <v>23639</v>
      </c>
      <c r="C3576" s="123" t="s">
        <v>21896</v>
      </c>
      <c r="D3576" s="126" t="s">
        <v>9024</v>
      </c>
    </row>
    <row r="3577" spans="1:4" x14ac:dyDescent="0.2">
      <c r="A3577" s="123">
        <v>11962</v>
      </c>
      <c r="B3577" s="123" t="s">
        <v>23640</v>
      </c>
      <c r="C3577" s="123" t="s">
        <v>18851</v>
      </c>
      <c r="D3577" s="126" t="s">
        <v>1117</v>
      </c>
    </row>
    <row r="3578" spans="1:4" x14ac:dyDescent="0.2">
      <c r="A3578" s="123">
        <v>4332</v>
      </c>
      <c r="B3578" s="123" t="s">
        <v>23641</v>
      </c>
      <c r="C3578" s="123" t="s">
        <v>18851</v>
      </c>
      <c r="D3578" s="126" t="s">
        <v>1483</v>
      </c>
    </row>
    <row r="3579" spans="1:4" x14ac:dyDescent="0.2">
      <c r="A3579" s="123">
        <v>4331</v>
      </c>
      <c r="B3579" s="123" t="s">
        <v>23642</v>
      </c>
      <c r="C3579" s="123" t="s">
        <v>18851</v>
      </c>
      <c r="D3579" s="126" t="s">
        <v>1143</v>
      </c>
    </row>
    <row r="3580" spans="1:4" x14ac:dyDescent="0.2">
      <c r="A3580" s="123">
        <v>4336</v>
      </c>
      <c r="B3580" s="123" t="s">
        <v>23643</v>
      </c>
      <c r="C3580" s="123" t="s">
        <v>18851</v>
      </c>
      <c r="D3580" s="126" t="s">
        <v>359</v>
      </c>
    </row>
    <row r="3581" spans="1:4" x14ac:dyDescent="0.2">
      <c r="A3581" s="123">
        <v>13294</v>
      </c>
      <c r="B3581" s="123" t="s">
        <v>23644</v>
      </c>
      <c r="C3581" s="123" t="s">
        <v>18851</v>
      </c>
      <c r="D3581" s="126" t="s">
        <v>1487</v>
      </c>
    </row>
    <row r="3582" spans="1:4" x14ac:dyDescent="0.2">
      <c r="A3582" s="123">
        <v>11948</v>
      </c>
      <c r="B3582" s="123" t="s">
        <v>23645</v>
      </c>
      <c r="C3582" s="123" t="s">
        <v>18851</v>
      </c>
      <c r="D3582" s="126" t="s">
        <v>1714</v>
      </c>
    </row>
    <row r="3583" spans="1:4" x14ac:dyDescent="0.2">
      <c r="A3583" s="123">
        <v>4382</v>
      </c>
      <c r="B3583" s="123" t="s">
        <v>23646</v>
      </c>
      <c r="C3583" s="123" t="s">
        <v>18851</v>
      </c>
      <c r="D3583" s="126" t="s">
        <v>830</v>
      </c>
    </row>
    <row r="3584" spans="1:4" x14ac:dyDescent="0.2">
      <c r="A3584" s="123">
        <v>4354</v>
      </c>
      <c r="B3584" s="123" t="s">
        <v>23647</v>
      </c>
      <c r="C3584" s="123" t="s">
        <v>18851</v>
      </c>
      <c r="D3584" s="126" t="s">
        <v>1886</v>
      </c>
    </row>
    <row r="3585" spans="1:4" x14ac:dyDescent="0.2">
      <c r="A3585" s="123">
        <v>40839</v>
      </c>
      <c r="B3585" s="123" t="s">
        <v>23648</v>
      </c>
      <c r="C3585" s="123" t="s">
        <v>21896</v>
      </c>
      <c r="D3585" s="126" t="s">
        <v>23649</v>
      </c>
    </row>
    <row r="3586" spans="1:4" x14ac:dyDescent="0.2">
      <c r="A3586" s="123">
        <v>40552</v>
      </c>
      <c r="B3586" s="123" t="s">
        <v>23650</v>
      </c>
      <c r="C3586" s="123" t="s">
        <v>21896</v>
      </c>
      <c r="D3586" s="126" t="s">
        <v>22216</v>
      </c>
    </row>
    <row r="3587" spans="1:4" x14ac:dyDescent="0.2">
      <c r="A3587" s="123">
        <v>40549</v>
      </c>
      <c r="B3587" s="123" t="s">
        <v>23651</v>
      </c>
      <c r="C3587" s="123" t="s">
        <v>21896</v>
      </c>
      <c r="D3587" s="126" t="s">
        <v>23652</v>
      </c>
    </row>
    <row r="3588" spans="1:4" x14ac:dyDescent="0.2">
      <c r="A3588" s="123">
        <v>4385</v>
      </c>
      <c r="B3588" s="123" t="s">
        <v>23653</v>
      </c>
      <c r="C3588" s="123" t="s">
        <v>19557</v>
      </c>
      <c r="D3588" s="126" t="s">
        <v>23654</v>
      </c>
    </row>
    <row r="3589" spans="1:4" x14ac:dyDescent="0.2">
      <c r="A3589" s="123">
        <v>38397</v>
      </c>
      <c r="B3589" s="123" t="s">
        <v>23655</v>
      </c>
      <c r="C3589" s="123" t="s">
        <v>18940</v>
      </c>
      <c r="D3589" s="126" t="s">
        <v>9122</v>
      </c>
    </row>
    <row r="3590" spans="1:4" x14ac:dyDescent="0.2">
      <c r="A3590" s="123">
        <v>20078</v>
      </c>
      <c r="B3590" s="123" t="s">
        <v>23656</v>
      </c>
      <c r="C3590" s="123" t="s">
        <v>18851</v>
      </c>
      <c r="D3590" s="126" t="s">
        <v>3522</v>
      </c>
    </row>
    <row r="3591" spans="1:4" x14ac:dyDescent="0.2">
      <c r="A3591" s="123">
        <v>20079</v>
      </c>
      <c r="B3591" s="123" t="s">
        <v>23657</v>
      </c>
      <c r="C3591" s="123" t="s">
        <v>18851</v>
      </c>
      <c r="D3591" s="126" t="s">
        <v>23658</v>
      </c>
    </row>
    <row r="3592" spans="1:4" x14ac:dyDescent="0.2">
      <c r="A3592" s="123">
        <v>39897</v>
      </c>
      <c r="B3592" s="123" t="s">
        <v>23659</v>
      </c>
      <c r="C3592" s="123" t="s">
        <v>18851</v>
      </c>
      <c r="D3592" s="126" t="s">
        <v>18270</v>
      </c>
    </row>
    <row r="3593" spans="1:4" x14ac:dyDescent="0.2">
      <c r="A3593" s="123">
        <v>118</v>
      </c>
      <c r="B3593" s="123" t="s">
        <v>23660</v>
      </c>
      <c r="C3593" s="123" t="s">
        <v>18851</v>
      </c>
      <c r="D3593" s="126" t="s">
        <v>23661</v>
      </c>
    </row>
    <row r="3594" spans="1:4" x14ac:dyDescent="0.2">
      <c r="A3594" s="123">
        <v>4396</v>
      </c>
      <c r="B3594" s="123" t="s">
        <v>23662</v>
      </c>
      <c r="C3594" s="123" t="s">
        <v>18868</v>
      </c>
      <c r="D3594" s="126" t="s">
        <v>5810</v>
      </c>
    </row>
    <row r="3595" spans="1:4" x14ac:dyDescent="0.2">
      <c r="A3595" s="123">
        <v>36881</v>
      </c>
      <c r="B3595" s="123" t="s">
        <v>23663</v>
      </c>
      <c r="C3595" s="123" t="s">
        <v>18868</v>
      </c>
      <c r="D3595" s="126" t="s">
        <v>23664</v>
      </c>
    </row>
    <row r="3596" spans="1:4" x14ac:dyDescent="0.2">
      <c r="A3596" s="123">
        <v>36882</v>
      </c>
      <c r="B3596" s="123" t="s">
        <v>23665</v>
      </c>
      <c r="C3596" s="123" t="s">
        <v>18868</v>
      </c>
      <c r="D3596" s="126" t="s">
        <v>23666</v>
      </c>
    </row>
    <row r="3597" spans="1:4" x14ac:dyDescent="0.2">
      <c r="A3597" s="123">
        <v>4397</v>
      </c>
      <c r="B3597" s="123" t="s">
        <v>23667</v>
      </c>
      <c r="C3597" s="123" t="s">
        <v>18868</v>
      </c>
      <c r="D3597" s="126" t="s">
        <v>23668</v>
      </c>
    </row>
    <row r="3598" spans="1:4" x14ac:dyDescent="0.2">
      <c r="A3598" s="123">
        <v>34754</v>
      </c>
      <c r="B3598" s="123" t="s">
        <v>23669</v>
      </c>
      <c r="C3598" s="123" t="s">
        <v>18868</v>
      </c>
      <c r="D3598" s="126" t="s">
        <v>23670</v>
      </c>
    </row>
    <row r="3599" spans="1:4" x14ac:dyDescent="0.2">
      <c r="A3599" s="123">
        <v>25962</v>
      </c>
      <c r="B3599" s="123" t="s">
        <v>23671</v>
      </c>
      <c r="C3599" s="123" t="s">
        <v>18868</v>
      </c>
      <c r="D3599" s="126" t="s">
        <v>23672</v>
      </c>
    </row>
    <row r="3600" spans="1:4" x14ac:dyDescent="0.2">
      <c r="A3600" s="123">
        <v>34752</v>
      </c>
      <c r="B3600" s="123" t="s">
        <v>23673</v>
      </c>
      <c r="C3600" s="123" t="s">
        <v>18868</v>
      </c>
      <c r="D3600" s="126" t="s">
        <v>23674</v>
      </c>
    </row>
    <row r="3601" spans="1:4" x14ac:dyDescent="0.2">
      <c r="A3601" s="123">
        <v>4751</v>
      </c>
      <c r="B3601" s="123" t="s">
        <v>23675</v>
      </c>
      <c r="C3601" s="123" t="s">
        <v>18871</v>
      </c>
      <c r="D3601" s="126" t="s">
        <v>8904</v>
      </c>
    </row>
    <row r="3602" spans="1:4" x14ac:dyDescent="0.2">
      <c r="A3602" s="123">
        <v>41066</v>
      </c>
      <c r="B3602" s="123" t="s">
        <v>23676</v>
      </c>
      <c r="C3602" s="123" t="s">
        <v>19101</v>
      </c>
      <c r="D3602" s="126" t="s">
        <v>23677</v>
      </c>
    </row>
    <row r="3603" spans="1:4" x14ac:dyDescent="0.2">
      <c r="A3603" s="123">
        <v>39604</v>
      </c>
      <c r="B3603" s="123" t="s">
        <v>23678</v>
      </c>
      <c r="C3603" s="123" t="s">
        <v>18851</v>
      </c>
      <c r="D3603" s="126" t="s">
        <v>5371</v>
      </c>
    </row>
    <row r="3604" spans="1:4" x14ac:dyDescent="0.2">
      <c r="A3604" s="123">
        <v>39605</v>
      </c>
      <c r="B3604" s="123" t="s">
        <v>23679</v>
      </c>
      <c r="C3604" s="123" t="s">
        <v>18851</v>
      </c>
      <c r="D3604" s="126" t="s">
        <v>8871</v>
      </c>
    </row>
    <row r="3605" spans="1:4" x14ac:dyDescent="0.2">
      <c r="A3605" s="123">
        <v>39606</v>
      </c>
      <c r="B3605" s="123" t="s">
        <v>23680</v>
      </c>
      <c r="C3605" s="123" t="s">
        <v>18851</v>
      </c>
      <c r="D3605" s="126" t="s">
        <v>8615</v>
      </c>
    </row>
    <row r="3606" spans="1:4" x14ac:dyDescent="0.2">
      <c r="A3606" s="123">
        <v>39607</v>
      </c>
      <c r="B3606" s="123" t="s">
        <v>23681</v>
      </c>
      <c r="C3606" s="123" t="s">
        <v>18851</v>
      </c>
      <c r="D3606" s="126" t="s">
        <v>8658</v>
      </c>
    </row>
    <row r="3607" spans="1:4" x14ac:dyDescent="0.2">
      <c r="A3607" s="123">
        <v>39594</v>
      </c>
      <c r="B3607" s="123" t="s">
        <v>23682</v>
      </c>
      <c r="C3607" s="123" t="s">
        <v>18851</v>
      </c>
      <c r="D3607" s="126" t="s">
        <v>23683</v>
      </c>
    </row>
    <row r="3608" spans="1:4" x14ac:dyDescent="0.2">
      <c r="A3608" s="123">
        <v>39596</v>
      </c>
      <c r="B3608" s="123" t="s">
        <v>23684</v>
      </c>
      <c r="C3608" s="123" t="s">
        <v>18851</v>
      </c>
      <c r="D3608" s="126" t="s">
        <v>23685</v>
      </c>
    </row>
    <row r="3609" spans="1:4" x14ac:dyDescent="0.2">
      <c r="A3609" s="123">
        <v>39595</v>
      </c>
      <c r="B3609" s="123" t="s">
        <v>23686</v>
      </c>
      <c r="C3609" s="123" t="s">
        <v>18851</v>
      </c>
      <c r="D3609" s="126" t="s">
        <v>23687</v>
      </c>
    </row>
    <row r="3610" spans="1:4" x14ac:dyDescent="0.2">
      <c r="A3610" s="123">
        <v>39597</v>
      </c>
      <c r="B3610" s="123" t="s">
        <v>23688</v>
      </c>
      <c r="C3610" s="123" t="s">
        <v>18851</v>
      </c>
      <c r="D3610" s="126" t="s">
        <v>23689</v>
      </c>
    </row>
    <row r="3611" spans="1:4" x14ac:dyDescent="0.2">
      <c r="A3611" s="123">
        <v>20209</v>
      </c>
      <c r="B3611" s="123" t="s">
        <v>23690</v>
      </c>
      <c r="C3611" s="123" t="s">
        <v>18885</v>
      </c>
      <c r="D3611" s="126" t="s">
        <v>4905</v>
      </c>
    </row>
    <row r="3612" spans="1:4" x14ac:dyDescent="0.2">
      <c r="A3612" s="123">
        <v>4433</v>
      </c>
      <c r="B3612" s="123" t="s">
        <v>23691</v>
      </c>
      <c r="C3612" s="123" t="s">
        <v>18885</v>
      </c>
      <c r="D3612" s="126" t="s">
        <v>4636</v>
      </c>
    </row>
    <row r="3613" spans="1:4" x14ac:dyDescent="0.2">
      <c r="A3613" s="123">
        <v>10731</v>
      </c>
      <c r="B3613" s="123" t="s">
        <v>23692</v>
      </c>
      <c r="C3613" s="123" t="s">
        <v>18868</v>
      </c>
      <c r="D3613" s="126" t="s">
        <v>23693</v>
      </c>
    </row>
    <row r="3614" spans="1:4" x14ac:dyDescent="0.2">
      <c r="A3614" s="123">
        <v>4704</v>
      </c>
      <c r="B3614" s="123" t="s">
        <v>23694</v>
      </c>
      <c r="C3614" s="123" t="s">
        <v>18868</v>
      </c>
      <c r="D3614" s="126" t="s">
        <v>17225</v>
      </c>
    </row>
    <row r="3615" spans="1:4" x14ac:dyDescent="0.2">
      <c r="A3615" s="123">
        <v>10730</v>
      </c>
      <c r="B3615" s="123" t="s">
        <v>23695</v>
      </c>
      <c r="C3615" s="123" t="s">
        <v>18868</v>
      </c>
      <c r="D3615" s="126" t="s">
        <v>12596</v>
      </c>
    </row>
    <row r="3616" spans="1:4" x14ac:dyDescent="0.2">
      <c r="A3616" s="123">
        <v>4729</v>
      </c>
      <c r="B3616" s="123" t="s">
        <v>23696</v>
      </c>
      <c r="C3616" s="123" t="s">
        <v>19097</v>
      </c>
      <c r="D3616" s="126" t="s">
        <v>23697</v>
      </c>
    </row>
    <row r="3617" spans="1:4" x14ac:dyDescent="0.2">
      <c r="A3617" s="123">
        <v>4720</v>
      </c>
      <c r="B3617" s="123" t="s">
        <v>23698</v>
      </c>
      <c r="C3617" s="123" t="s">
        <v>19097</v>
      </c>
      <c r="D3617" s="126" t="s">
        <v>23699</v>
      </c>
    </row>
    <row r="3618" spans="1:4" x14ac:dyDescent="0.2">
      <c r="A3618" s="123">
        <v>4721</v>
      </c>
      <c r="B3618" s="123" t="s">
        <v>23700</v>
      </c>
      <c r="C3618" s="123" t="s">
        <v>19097</v>
      </c>
      <c r="D3618" s="126" t="s">
        <v>23701</v>
      </c>
    </row>
    <row r="3619" spans="1:4" x14ac:dyDescent="0.2">
      <c r="A3619" s="123">
        <v>4718</v>
      </c>
      <c r="B3619" s="123" t="s">
        <v>23702</v>
      </c>
      <c r="C3619" s="123" t="s">
        <v>19097</v>
      </c>
      <c r="D3619" s="126" t="s">
        <v>23701</v>
      </c>
    </row>
    <row r="3620" spans="1:4" x14ac:dyDescent="0.2">
      <c r="A3620" s="123">
        <v>4722</v>
      </c>
      <c r="B3620" s="123" t="s">
        <v>23703</v>
      </c>
      <c r="C3620" s="123" t="s">
        <v>19097</v>
      </c>
      <c r="D3620" s="126" t="s">
        <v>23701</v>
      </c>
    </row>
    <row r="3621" spans="1:4" x14ac:dyDescent="0.2">
      <c r="A3621" s="123">
        <v>4723</v>
      </c>
      <c r="B3621" s="123" t="s">
        <v>23704</v>
      </c>
      <c r="C3621" s="123" t="s">
        <v>19097</v>
      </c>
      <c r="D3621" s="126" t="s">
        <v>1186</v>
      </c>
    </row>
    <row r="3622" spans="1:4" x14ac:dyDescent="0.2">
      <c r="A3622" s="123">
        <v>4727</v>
      </c>
      <c r="B3622" s="123" t="s">
        <v>23705</v>
      </c>
      <c r="C3622" s="123" t="s">
        <v>19097</v>
      </c>
      <c r="D3622" s="126" t="s">
        <v>8397</v>
      </c>
    </row>
    <row r="3623" spans="1:4" x14ac:dyDescent="0.2">
      <c r="A3623" s="123">
        <v>4748</v>
      </c>
      <c r="B3623" s="123" t="s">
        <v>23706</v>
      </c>
      <c r="C3623" s="123" t="s">
        <v>19097</v>
      </c>
      <c r="D3623" s="126" t="s">
        <v>23707</v>
      </c>
    </row>
    <row r="3624" spans="1:4" x14ac:dyDescent="0.2">
      <c r="A3624" s="123">
        <v>4730</v>
      </c>
      <c r="B3624" s="123" t="s">
        <v>23708</v>
      </c>
      <c r="C3624" s="123" t="s">
        <v>19097</v>
      </c>
      <c r="D3624" s="126" t="s">
        <v>23709</v>
      </c>
    </row>
    <row r="3625" spans="1:4" x14ac:dyDescent="0.2">
      <c r="A3625" s="123">
        <v>13186</v>
      </c>
      <c r="B3625" s="123" t="s">
        <v>23710</v>
      </c>
      <c r="C3625" s="123" t="s">
        <v>19097</v>
      </c>
      <c r="D3625" s="126" t="s">
        <v>23711</v>
      </c>
    </row>
    <row r="3626" spans="1:4" x14ac:dyDescent="0.2">
      <c r="A3626" s="123">
        <v>10737</v>
      </c>
      <c r="B3626" s="123" t="s">
        <v>23712</v>
      </c>
      <c r="C3626" s="123" t="s">
        <v>18868</v>
      </c>
      <c r="D3626" s="126" t="s">
        <v>23713</v>
      </c>
    </row>
    <row r="3627" spans="1:4" x14ac:dyDescent="0.2">
      <c r="A3627" s="123">
        <v>10734</v>
      </c>
      <c r="B3627" s="123" t="s">
        <v>23714</v>
      </c>
      <c r="C3627" s="123" t="s">
        <v>18868</v>
      </c>
      <c r="D3627" s="126" t="s">
        <v>23715</v>
      </c>
    </row>
    <row r="3628" spans="1:4" x14ac:dyDescent="0.2">
      <c r="A3628" s="123">
        <v>4708</v>
      </c>
      <c r="B3628" s="123" t="s">
        <v>23716</v>
      </c>
      <c r="C3628" s="123" t="s">
        <v>18868</v>
      </c>
      <c r="D3628" s="126" t="s">
        <v>5173</v>
      </c>
    </row>
    <row r="3629" spans="1:4" x14ac:dyDescent="0.2">
      <c r="A3629" s="123">
        <v>4712</v>
      </c>
      <c r="B3629" s="123" t="s">
        <v>23717</v>
      </c>
      <c r="C3629" s="123" t="s">
        <v>18868</v>
      </c>
      <c r="D3629" s="126" t="s">
        <v>23718</v>
      </c>
    </row>
    <row r="3630" spans="1:4" x14ac:dyDescent="0.2">
      <c r="A3630" s="123">
        <v>4710</v>
      </c>
      <c r="B3630" s="123" t="s">
        <v>23719</v>
      </c>
      <c r="C3630" s="123" t="s">
        <v>18868</v>
      </c>
      <c r="D3630" s="126" t="s">
        <v>23720</v>
      </c>
    </row>
    <row r="3631" spans="1:4" x14ac:dyDescent="0.2">
      <c r="A3631" s="123">
        <v>4746</v>
      </c>
      <c r="B3631" s="123" t="s">
        <v>23721</v>
      </c>
      <c r="C3631" s="123" t="s">
        <v>19097</v>
      </c>
      <c r="D3631" s="126" t="s">
        <v>249</v>
      </c>
    </row>
    <row r="3632" spans="1:4" x14ac:dyDescent="0.2">
      <c r="A3632" s="123">
        <v>4750</v>
      </c>
      <c r="B3632" s="123" t="s">
        <v>23722</v>
      </c>
      <c r="C3632" s="123" t="s">
        <v>18871</v>
      </c>
      <c r="D3632" s="126" t="s">
        <v>8538</v>
      </c>
    </row>
    <row r="3633" spans="1:4" x14ac:dyDescent="0.2">
      <c r="A3633" s="123">
        <v>41065</v>
      </c>
      <c r="B3633" s="123" t="s">
        <v>23723</v>
      </c>
      <c r="C3633" s="123" t="s">
        <v>19101</v>
      </c>
      <c r="D3633" s="126" t="s">
        <v>19372</v>
      </c>
    </row>
    <row r="3634" spans="1:4" x14ac:dyDescent="0.2">
      <c r="A3634" s="123">
        <v>34747</v>
      </c>
      <c r="B3634" s="123" t="s">
        <v>23724</v>
      </c>
      <c r="C3634" s="123" t="s">
        <v>18885</v>
      </c>
      <c r="D3634" s="126" t="s">
        <v>13501</v>
      </c>
    </row>
    <row r="3635" spans="1:4" x14ac:dyDescent="0.2">
      <c r="A3635" s="123">
        <v>4826</v>
      </c>
      <c r="B3635" s="123" t="s">
        <v>23725</v>
      </c>
      <c r="C3635" s="123" t="s">
        <v>18885</v>
      </c>
      <c r="D3635" s="126" t="s">
        <v>6661</v>
      </c>
    </row>
    <row r="3636" spans="1:4" x14ac:dyDescent="0.2">
      <c r="A3636" s="123">
        <v>41975</v>
      </c>
      <c r="B3636" s="123" t="s">
        <v>23726</v>
      </c>
      <c r="C3636" s="123" t="s">
        <v>18868</v>
      </c>
      <c r="D3636" s="126" t="s">
        <v>8948</v>
      </c>
    </row>
    <row r="3637" spans="1:4" x14ac:dyDescent="0.2">
      <c r="A3637" s="123">
        <v>4825</v>
      </c>
      <c r="B3637" s="123" t="s">
        <v>23727</v>
      </c>
      <c r="C3637" s="123" t="s">
        <v>18885</v>
      </c>
      <c r="D3637" s="126" t="s">
        <v>23728</v>
      </c>
    </row>
    <row r="3638" spans="1:4" x14ac:dyDescent="0.2">
      <c r="A3638" s="123">
        <v>34744</v>
      </c>
      <c r="B3638" s="123" t="s">
        <v>23729</v>
      </c>
      <c r="C3638" s="123" t="s">
        <v>18868</v>
      </c>
      <c r="D3638" s="126" t="s">
        <v>4835</v>
      </c>
    </row>
    <row r="3639" spans="1:4" x14ac:dyDescent="0.2">
      <c r="A3639" s="123">
        <v>39430</v>
      </c>
      <c r="B3639" s="123" t="s">
        <v>23730</v>
      </c>
      <c r="C3639" s="123" t="s">
        <v>18851</v>
      </c>
      <c r="D3639" s="126" t="s">
        <v>1327</v>
      </c>
    </row>
    <row r="3640" spans="1:4" x14ac:dyDescent="0.2">
      <c r="A3640" s="123">
        <v>39573</v>
      </c>
      <c r="B3640" s="123" t="s">
        <v>23731</v>
      </c>
      <c r="C3640" s="123" t="s">
        <v>18851</v>
      </c>
      <c r="D3640" s="126" t="s">
        <v>8214</v>
      </c>
    </row>
    <row r="3641" spans="1:4" x14ac:dyDescent="0.2">
      <c r="A3641" s="123">
        <v>38410</v>
      </c>
      <c r="B3641" s="123" t="s">
        <v>23732</v>
      </c>
      <c r="C3641" s="123" t="s">
        <v>18851</v>
      </c>
      <c r="D3641" s="126" t="s">
        <v>23733</v>
      </c>
    </row>
    <row r="3642" spans="1:4" x14ac:dyDescent="0.2">
      <c r="A3642" s="123">
        <v>4765</v>
      </c>
      <c r="B3642" s="123" t="s">
        <v>23734</v>
      </c>
      <c r="C3642" s="123" t="s">
        <v>18885</v>
      </c>
      <c r="D3642" s="126" t="s">
        <v>23735</v>
      </c>
    </row>
    <row r="3643" spans="1:4" x14ac:dyDescent="0.2">
      <c r="A3643" s="123">
        <v>4767</v>
      </c>
      <c r="B3643" s="123" t="s">
        <v>23736</v>
      </c>
      <c r="C3643" s="123" t="s">
        <v>18885</v>
      </c>
      <c r="D3643" s="126" t="s">
        <v>23737</v>
      </c>
    </row>
    <row r="3644" spans="1:4" x14ac:dyDescent="0.2">
      <c r="A3644" s="123">
        <v>4766</v>
      </c>
      <c r="B3644" s="123" t="s">
        <v>23736</v>
      </c>
      <c r="C3644" s="123" t="s">
        <v>18940</v>
      </c>
      <c r="D3644" s="126" t="s">
        <v>9121</v>
      </c>
    </row>
    <row r="3645" spans="1:4" x14ac:dyDescent="0.2">
      <c r="A3645" s="123">
        <v>10963</v>
      </c>
      <c r="B3645" s="123" t="s">
        <v>23738</v>
      </c>
      <c r="C3645" s="123" t="s">
        <v>18885</v>
      </c>
      <c r="D3645" s="126" t="s">
        <v>23739</v>
      </c>
    </row>
    <row r="3646" spans="1:4" x14ac:dyDescent="0.2">
      <c r="A3646" s="123">
        <v>10962</v>
      </c>
      <c r="B3646" s="123" t="s">
        <v>23740</v>
      </c>
      <c r="C3646" s="123" t="s">
        <v>18940</v>
      </c>
      <c r="D3646" s="126" t="s">
        <v>3028</v>
      </c>
    </row>
    <row r="3647" spans="1:4" x14ac:dyDescent="0.2">
      <c r="A3647" s="123">
        <v>34742</v>
      </c>
      <c r="B3647" s="123" t="s">
        <v>23741</v>
      </c>
      <c r="C3647" s="123" t="s">
        <v>18940</v>
      </c>
      <c r="D3647" s="126" t="s">
        <v>6416</v>
      </c>
    </row>
    <row r="3648" spans="1:4" x14ac:dyDescent="0.2">
      <c r="A3648" s="123">
        <v>4773</v>
      </c>
      <c r="B3648" s="123" t="s">
        <v>23742</v>
      </c>
      <c r="C3648" s="123" t="s">
        <v>18885</v>
      </c>
      <c r="D3648" s="126" t="s">
        <v>23743</v>
      </c>
    </row>
    <row r="3649" spans="1:4" x14ac:dyDescent="0.2">
      <c r="A3649" s="123">
        <v>34740</v>
      </c>
      <c r="B3649" s="123" t="s">
        <v>23744</v>
      </c>
      <c r="C3649" s="123" t="s">
        <v>18940</v>
      </c>
      <c r="D3649" s="126" t="s">
        <v>6416</v>
      </c>
    </row>
    <row r="3650" spans="1:4" x14ac:dyDescent="0.2">
      <c r="A3650" s="123">
        <v>4774</v>
      </c>
      <c r="B3650" s="123" t="s">
        <v>23745</v>
      </c>
      <c r="C3650" s="123" t="s">
        <v>18940</v>
      </c>
      <c r="D3650" s="126" t="s">
        <v>9121</v>
      </c>
    </row>
    <row r="3651" spans="1:4" x14ac:dyDescent="0.2">
      <c r="A3651" s="123">
        <v>4776</v>
      </c>
      <c r="B3651" s="123" t="s">
        <v>23745</v>
      </c>
      <c r="C3651" s="123" t="s">
        <v>18885</v>
      </c>
      <c r="D3651" s="126" t="s">
        <v>23746</v>
      </c>
    </row>
    <row r="3652" spans="1:4" x14ac:dyDescent="0.2">
      <c r="A3652" s="123">
        <v>40313</v>
      </c>
      <c r="B3652" s="123" t="s">
        <v>23747</v>
      </c>
      <c r="C3652" s="123" t="s">
        <v>18940</v>
      </c>
      <c r="D3652" s="126" t="s">
        <v>6416</v>
      </c>
    </row>
    <row r="3653" spans="1:4" x14ac:dyDescent="0.2">
      <c r="A3653" s="123">
        <v>13340</v>
      </c>
      <c r="B3653" s="123" t="s">
        <v>23748</v>
      </c>
      <c r="C3653" s="123" t="s">
        <v>18885</v>
      </c>
      <c r="D3653" s="126" t="s">
        <v>17243</v>
      </c>
    </row>
    <row r="3654" spans="1:4" x14ac:dyDescent="0.2">
      <c r="A3654" s="123">
        <v>10965</v>
      </c>
      <c r="B3654" s="123" t="s">
        <v>23749</v>
      </c>
      <c r="C3654" s="123" t="s">
        <v>18885</v>
      </c>
      <c r="D3654" s="126" t="s">
        <v>9210</v>
      </c>
    </row>
    <row r="3655" spans="1:4" x14ac:dyDescent="0.2">
      <c r="A3655" s="123">
        <v>10966</v>
      </c>
      <c r="B3655" s="123" t="s">
        <v>23750</v>
      </c>
      <c r="C3655" s="123" t="s">
        <v>18940</v>
      </c>
      <c r="D3655" s="126" t="s">
        <v>6414</v>
      </c>
    </row>
    <row r="3656" spans="1:4" x14ac:dyDescent="0.2">
      <c r="A3656" s="123">
        <v>40537</v>
      </c>
      <c r="B3656" s="123" t="s">
        <v>23751</v>
      </c>
      <c r="C3656" s="123" t="s">
        <v>18940</v>
      </c>
      <c r="D3656" s="126" t="s">
        <v>1309</v>
      </c>
    </row>
    <row r="3657" spans="1:4" x14ac:dyDescent="0.2">
      <c r="A3657" s="123">
        <v>40536</v>
      </c>
      <c r="B3657" s="123" t="s">
        <v>23752</v>
      </c>
      <c r="C3657" s="123" t="s">
        <v>18940</v>
      </c>
      <c r="D3657" s="126" t="s">
        <v>1309</v>
      </c>
    </row>
    <row r="3658" spans="1:4" x14ac:dyDescent="0.2">
      <c r="A3658" s="123">
        <v>40535</v>
      </c>
      <c r="B3658" s="123" t="s">
        <v>23753</v>
      </c>
      <c r="C3658" s="123" t="s">
        <v>18940</v>
      </c>
      <c r="D3658" s="126" t="s">
        <v>1309</v>
      </c>
    </row>
    <row r="3659" spans="1:4" x14ac:dyDescent="0.2">
      <c r="A3659" s="123">
        <v>39427</v>
      </c>
      <c r="B3659" s="123" t="s">
        <v>23754</v>
      </c>
      <c r="C3659" s="123" t="s">
        <v>18885</v>
      </c>
      <c r="D3659" s="126" t="s">
        <v>1130</v>
      </c>
    </row>
    <row r="3660" spans="1:4" x14ac:dyDescent="0.2">
      <c r="A3660" s="123">
        <v>39424</v>
      </c>
      <c r="B3660" s="123" t="s">
        <v>23755</v>
      </c>
      <c r="C3660" s="123" t="s">
        <v>18885</v>
      </c>
      <c r="D3660" s="126" t="s">
        <v>1197</v>
      </c>
    </row>
    <row r="3661" spans="1:4" x14ac:dyDescent="0.2">
      <c r="A3661" s="123">
        <v>39425</v>
      </c>
      <c r="B3661" s="123" t="s">
        <v>23756</v>
      </c>
      <c r="C3661" s="123" t="s">
        <v>18885</v>
      </c>
      <c r="D3661" s="126" t="s">
        <v>346</v>
      </c>
    </row>
    <row r="3662" spans="1:4" x14ac:dyDescent="0.2">
      <c r="A3662" s="123">
        <v>40664</v>
      </c>
      <c r="B3662" s="123" t="s">
        <v>23757</v>
      </c>
      <c r="C3662" s="123" t="s">
        <v>18940</v>
      </c>
      <c r="D3662" s="126" t="s">
        <v>1020</v>
      </c>
    </row>
    <row r="3663" spans="1:4" x14ac:dyDescent="0.2">
      <c r="A3663" s="123">
        <v>34360</v>
      </c>
      <c r="B3663" s="123" t="s">
        <v>23758</v>
      </c>
      <c r="C3663" s="123" t="s">
        <v>18940</v>
      </c>
      <c r="D3663" s="126" t="s">
        <v>23759</v>
      </c>
    </row>
    <row r="3664" spans="1:4" x14ac:dyDescent="0.2">
      <c r="A3664" s="123">
        <v>20259</v>
      </c>
      <c r="B3664" s="123" t="s">
        <v>23760</v>
      </c>
      <c r="C3664" s="123" t="s">
        <v>18885</v>
      </c>
      <c r="D3664" s="126" t="s">
        <v>1800</v>
      </c>
    </row>
    <row r="3665" spans="1:4" x14ac:dyDescent="0.2">
      <c r="A3665" s="123">
        <v>14077</v>
      </c>
      <c r="B3665" s="123" t="s">
        <v>23761</v>
      </c>
      <c r="C3665" s="123" t="s">
        <v>18885</v>
      </c>
      <c r="D3665" s="126" t="s">
        <v>3998</v>
      </c>
    </row>
    <row r="3666" spans="1:4" x14ac:dyDescent="0.2">
      <c r="A3666" s="123">
        <v>3678</v>
      </c>
      <c r="B3666" s="123" t="s">
        <v>23762</v>
      </c>
      <c r="C3666" s="123" t="s">
        <v>18885</v>
      </c>
      <c r="D3666" s="126" t="s">
        <v>8636</v>
      </c>
    </row>
    <row r="3667" spans="1:4" x14ac:dyDescent="0.2">
      <c r="A3667" s="123">
        <v>39418</v>
      </c>
      <c r="B3667" s="123" t="s">
        <v>23763</v>
      </c>
      <c r="C3667" s="123" t="s">
        <v>18885</v>
      </c>
      <c r="D3667" s="126" t="s">
        <v>1671</v>
      </c>
    </row>
    <row r="3668" spans="1:4" x14ac:dyDescent="0.2">
      <c r="A3668" s="123">
        <v>39419</v>
      </c>
      <c r="B3668" s="123" t="s">
        <v>23764</v>
      </c>
      <c r="C3668" s="123" t="s">
        <v>18885</v>
      </c>
      <c r="D3668" s="126" t="s">
        <v>10194</v>
      </c>
    </row>
    <row r="3669" spans="1:4" x14ac:dyDescent="0.2">
      <c r="A3669" s="123">
        <v>39420</v>
      </c>
      <c r="B3669" s="123" t="s">
        <v>23765</v>
      </c>
      <c r="C3669" s="123" t="s">
        <v>18885</v>
      </c>
      <c r="D3669" s="126" t="s">
        <v>276</v>
      </c>
    </row>
    <row r="3670" spans="1:4" x14ac:dyDescent="0.2">
      <c r="A3670" s="123">
        <v>39571</v>
      </c>
      <c r="B3670" s="123" t="s">
        <v>23766</v>
      </c>
      <c r="C3670" s="123" t="s">
        <v>18885</v>
      </c>
      <c r="D3670" s="126" t="s">
        <v>1808</v>
      </c>
    </row>
    <row r="3671" spans="1:4" x14ac:dyDescent="0.2">
      <c r="A3671" s="123">
        <v>39421</v>
      </c>
      <c r="B3671" s="123" t="s">
        <v>23767</v>
      </c>
      <c r="C3671" s="123" t="s">
        <v>18885</v>
      </c>
      <c r="D3671" s="126" t="s">
        <v>8594</v>
      </c>
    </row>
    <row r="3672" spans="1:4" x14ac:dyDescent="0.2">
      <c r="A3672" s="123">
        <v>39422</v>
      </c>
      <c r="B3672" s="123" t="s">
        <v>23768</v>
      </c>
      <c r="C3672" s="123" t="s">
        <v>18885</v>
      </c>
      <c r="D3672" s="126" t="s">
        <v>8515</v>
      </c>
    </row>
    <row r="3673" spans="1:4" x14ac:dyDescent="0.2">
      <c r="A3673" s="123">
        <v>39423</v>
      </c>
      <c r="B3673" s="123" t="s">
        <v>23769</v>
      </c>
      <c r="C3673" s="123" t="s">
        <v>18885</v>
      </c>
      <c r="D3673" s="126" t="s">
        <v>1573</v>
      </c>
    </row>
    <row r="3674" spans="1:4" x14ac:dyDescent="0.2">
      <c r="A3674" s="123">
        <v>39426</v>
      </c>
      <c r="B3674" s="123" t="s">
        <v>23770</v>
      </c>
      <c r="C3674" s="123" t="s">
        <v>18885</v>
      </c>
      <c r="D3674" s="126" t="s">
        <v>23603</v>
      </c>
    </row>
    <row r="3675" spans="1:4" x14ac:dyDescent="0.2">
      <c r="A3675" s="123">
        <v>39429</v>
      </c>
      <c r="B3675" s="123" t="s">
        <v>23771</v>
      </c>
      <c r="C3675" s="123" t="s">
        <v>18885</v>
      </c>
      <c r="D3675" s="126" t="s">
        <v>589</v>
      </c>
    </row>
    <row r="3676" spans="1:4" x14ac:dyDescent="0.2">
      <c r="A3676" s="123">
        <v>39428</v>
      </c>
      <c r="B3676" s="123" t="s">
        <v>23772</v>
      </c>
      <c r="C3676" s="123" t="s">
        <v>18885</v>
      </c>
      <c r="D3676" s="126" t="s">
        <v>1179</v>
      </c>
    </row>
    <row r="3677" spans="1:4" x14ac:dyDescent="0.2">
      <c r="A3677" s="123">
        <v>39572</v>
      </c>
      <c r="B3677" s="123" t="s">
        <v>23773</v>
      </c>
      <c r="C3677" s="123" t="s">
        <v>18885</v>
      </c>
      <c r="D3677" s="126" t="s">
        <v>1343</v>
      </c>
    </row>
    <row r="3678" spans="1:4" x14ac:dyDescent="0.2">
      <c r="A3678" s="123">
        <v>39570</v>
      </c>
      <c r="B3678" s="123" t="s">
        <v>23774</v>
      </c>
      <c r="C3678" s="123" t="s">
        <v>18885</v>
      </c>
      <c r="D3678" s="126" t="s">
        <v>1011</v>
      </c>
    </row>
    <row r="3679" spans="1:4" x14ac:dyDescent="0.2">
      <c r="A3679" s="123">
        <v>39569</v>
      </c>
      <c r="B3679" s="123" t="s">
        <v>23775</v>
      </c>
      <c r="C3679" s="123" t="s">
        <v>18885</v>
      </c>
      <c r="D3679" s="126" t="s">
        <v>8463</v>
      </c>
    </row>
    <row r="3680" spans="1:4" x14ac:dyDescent="0.2">
      <c r="A3680" s="123">
        <v>11552</v>
      </c>
      <c r="B3680" s="123" t="s">
        <v>23776</v>
      </c>
      <c r="C3680" s="123" t="s">
        <v>18885</v>
      </c>
      <c r="D3680" s="126" t="s">
        <v>288</v>
      </c>
    </row>
    <row r="3681" spans="1:4" x14ac:dyDescent="0.2">
      <c r="A3681" s="123">
        <v>40598</v>
      </c>
      <c r="B3681" s="123" t="s">
        <v>23777</v>
      </c>
      <c r="C3681" s="123" t="s">
        <v>18940</v>
      </c>
      <c r="D3681" s="126" t="s">
        <v>1309</v>
      </c>
    </row>
    <row r="3682" spans="1:4" x14ac:dyDescent="0.2">
      <c r="A3682" s="123">
        <v>39029</v>
      </c>
      <c r="B3682" s="123" t="s">
        <v>23778</v>
      </c>
      <c r="C3682" s="123" t="s">
        <v>18885</v>
      </c>
      <c r="D3682" s="126" t="s">
        <v>678</v>
      </c>
    </row>
    <row r="3683" spans="1:4" x14ac:dyDescent="0.2">
      <c r="A3683" s="123">
        <v>39028</v>
      </c>
      <c r="B3683" s="123" t="s">
        <v>23779</v>
      </c>
      <c r="C3683" s="123" t="s">
        <v>18885</v>
      </c>
      <c r="D3683" s="126" t="s">
        <v>3356</v>
      </c>
    </row>
    <row r="3684" spans="1:4" x14ac:dyDescent="0.2">
      <c r="A3684" s="123">
        <v>39328</v>
      </c>
      <c r="B3684" s="123" t="s">
        <v>23780</v>
      </c>
      <c r="C3684" s="123" t="s">
        <v>18885</v>
      </c>
      <c r="D3684" s="126" t="s">
        <v>1780</v>
      </c>
    </row>
    <row r="3685" spans="1:4" x14ac:dyDescent="0.2">
      <c r="A3685" s="123">
        <v>38541</v>
      </c>
      <c r="B3685" s="123" t="s">
        <v>23781</v>
      </c>
      <c r="C3685" s="123" t="s">
        <v>18851</v>
      </c>
      <c r="D3685" s="126" t="s">
        <v>8951</v>
      </c>
    </row>
    <row r="3686" spans="1:4" x14ac:dyDescent="0.2">
      <c r="A3686" s="123">
        <v>38542</v>
      </c>
      <c r="B3686" s="123" t="s">
        <v>23782</v>
      </c>
      <c r="C3686" s="123" t="s">
        <v>18851</v>
      </c>
      <c r="D3686" s="126" t="s">
        <v>8952</v>
      </c>
    </row>
    <row r="3687" spans="1:4" x14ac:dyDescent="0.2">
      <c r="A3687" s="123">
        <v>38543</v>
      </c>
      <c r="B3687" s="123" t="s">
        <v>23783</v>
      </c>
      <c r="C3687" s="123" t="s">
        <v>18851</v>
      </c>
      <c r="D3687" s="126" t="s">
        <v>8953</v>
      </c>
    </row>
    <row r="3688" spans="1:4" x14ac:dyDescent="0.2">
      <c r="A3688" s="123">
        <v>40406</v>
      </c>
      <c r="B3688" s="123" t="s">
        <v>23784</v>
      </c>
      <c r="C3688" s="123" t="s">
        <v>18851</v>
      </c>
      <c r="D3688" s="126" t="s">
        <v>23785</v>
      </c>
    </row>
    <row r="3689" spans="1:4" x14ac:dyDescent="0.2">
      <c r="A3689" s="123">
        <v>40789</v>
      </c>
      <c r="B3689" s="123" t="s">
        <v>23786</v>
      </c>
      <c r="C3689" s="123" t="s">
        <v>18851</v>
      </c>
      <c r="D3689" s="126" t="s">
        <v>23787</v>
      </c>
    </row>
    <row r="3690" spans="1:4" x14ac:dyDescent="0.2">
      <c r="A3690" s="123">
        <v>40791</v>
      </c>
      <c r="B3690" s="123" t="s">
        <v>23788</v>
      </c>
      <c r="C3690" s="123" t="s">
        <v>18851</v>
      </c>
      <c r="D3690" s="126" t="s">
        <v>23789</v>
      </c>
    </row>
    <row r="3691" spans="1:4" x14ac:dyDescent="0.2">
      <c r="A3691" s="123">
        <v>11651</v>
      </c>
      <c r="B3691" s="123" t="s">
        <v>23790</v>
      </c>
      <c r="C3691" s="123" t="s">
        <v>18851</v>
      </c>
      <c r="D3691" s="126" t="s">
        <v>23791</v>
      </c>
    </row>
    <row r="3692" spans="1:4" x14ac:dyDescent="0.2">
      <c r="A3692" s="123">
        <v>42002</v>
      </c>
      <c r="B3692" s="123" t="s">
        <v>23792</v>
      </c>
      <c r="C3692" s="123" t="s">
        <v>18851</v>
      </c>
      <c r="D3692" s="126" t="s">
        <v>8954</v>
      </c>
    </row>
    <row r="3693" spans="1:4" x14ac:dyDescent="0.2">
      <c r="A3693" s="123">
        <v>40435</v>
      </c>
      <c r="B3693" s="123" t="s">
        <v>23793</v>
      </c>
      <c r="C3693" s="123" t="s">
        <v>18851</v>
      </c>
      <c r="D3693" s="126" t="s">
        <v>8955</v>
      </c>
    </row>
    <row r="3694" spans="1:4" x14ac:dyDescent="0.2">
      <c r="A3694" s="123">
        <v>39012</v>
      </c>
      <c r="B3694" s="123" t="s">
        <v>23794</v>
      </c>
      <c r="C3694" s="123" t="s">
        <v>18851</v>
      </c>
      <c r="D3694" s="126" t="s">
        <v>8956</v>
      </c>
    </row>
    <row r="3695" spans="1:4" x14ac:dyDescent="0.2">
      <c r="A3695" s="123">
        <v>13617</v>
      </c>
      <c r="B3695" s="123" t="s">
        <v>23795</v>
      </c>
      <c r="C3695" s="123" t="s">
        <v>18851</v>
      </c>
      <c r="D3695" s="126" t="s">
        <v>23796</v>
      </c>
    </row>
    <row r="3696" spans="1:4" x14ac:dyDescent="0.2">
      <c r="A3696" s="123">
        <v>5327</v>
      </c>
      <c r="B3696" s="123" t="s">
        <v>23797</v>
      </c>
      <c r="C3696" s="123" t="s">
        <v>18940</v>
      </c>
      <c r="D3696" s="126" t="s">
        <v>23798</v>
      </c>
    </row>
    <row r="3697" spans="1:4" x14ac:dyDescent="0.2">
      <c r="A3697" s="123">
        <v>35274</v>
      </c>
      <c r="B3697" s="123" t="s">
        <v>23799</v>
      </c>
      <c r="C3697" s="123" t="s">
        <v>18885</v>
      </c>
      <c r="D3697" s="126" t="s">
        <v>23248</v>
      </c>
    </row>
    <row r="3698" spans="1:4" x14ac:dyDescent="0.2">
      <c r="A3698" s="123">
        <v>35275</v>
      </c>
      <c r="B3698" s="123" t="s">
        <v>23800</v>
      </c>
      <c r="C3698" s="123" t="s">
        <v>18885</v>
      </c>
      <c r="D3698" s="126" t="s">
        <v>23801</v>
      </c>
    </row>
    <row r="3699" spans="1:4" x14ac:dyDescent="0.2">
      <c r="A3699" s="123">
        <v>35276</v>
      </c>
      <c r="B3699" s="123" t="s">
        <v>23802</v>
      </c>
      <c r="C3699" s="123" t="s">
        <v>18885</v>
      </c>
      <c r="D3699" s="126" t="s">
        <v>23803</v>
      </c>
    </row>
    <row r="3700" spans="1:4" x14ac:dyDescent="0.2">
      <c r="A3700" s="123">
        <v>38386</v>
      </c>
      <c r="B3700" s="123" t="s">
        <v>23804</v>
      </c>
      <c r="C3700" s="123" t="s">
        <v>18851</v>
      </c>
      <c r="D3700" s="126" t="s">
        <v>1279</v>
      </c>
    </row>
    <row r="3701" spans="1:4" x14ac:dyDescent="0.2">
      <c r="A3701" s="123">
        <v>11091</v>
      </c>
      <c r="B3701" s="123" t="s">
        <v>23805</v>
      </c>
      <c r="C3701" s="123" t="s">
        <v>18851</v>
      </c>
      <c r="D3701" s="126" t="s">
        <v>949</v>
      </c>
    </row>
    <row r="3702" spans="1:4" x14ac:dyDescent="0.2">
      <c r="A3702" s="123">
        <v>37586</v>
      </c>
      <c r="B3702" s="123" t="s">
        <v>23806</v>
      </c>
      <c r="C3702" s="123" t="s">
        <v>21896</v>
      </c>
      <c r="D3702" s="126" t="s">
        <v>23807</v>
      </c>
    </row>
    <row r="3703" spans="1:4" x14ac:dyDescent="0.2">
      <c r="A3703" s="123">
        <v>37395</v>
      </c>
      <c r="B3703" s="123" t="s">
        <v>23808</v>
      </c>
      <c r="C3703" s="123" t="s">
        <v>21896</v>
      </c>
      <c r="D3703" s="126" t="s">
        <v>8607</v>
      </c>
    </row>
    <row r="3704" spans="1:4" x14ac:dyDescent="0.2">
      <c r="A3704" s="123">
        <v>14147</v>
      </c>
      <c r="B3704" s="123" t="s">
        <v>23809</v>
      </c>
      <c r="C3704" s="123" t="s">
        <v>21896</v>
      </c>
      <c r="D3704" s="126" t="s">
        <v>7223</v>
      </c>
    </row>
    <row r="3705" spans="1:4" x14ac:dyDescent="0.2">
      <c r="A3705" s="123">
        <v>37396</v>
      </c>
      <c r="B3705" s="123" t="s">
        <v>23810</v>
      </c>
      <c r="C3705" s="123" t="s">
        <v>21896</v>
      </c>
      <c r="D3705" s="126" t="s">
        <v>8627</v>
      </c>
    </row>
    <row r="3706" spans="1:4" x14ac:dyDescent="0.2">
      <c r="A3706" s="123">
        <v>37397</v>
      </c>
      <c r="B3706" s="123" t="s">
        <v>23811</v>
      </c>
      <c r="C3706" s="123" t="s">
        <v>21896</v>
      </c>
      <c r="D3706" s="126" t="s">
        <v>10187</v>
      </c>
    </row>
    <row r="3707" spans="1:4" x14ac:dyDescent="0.2">
      <c r="A3707" s="123">
        <v>11559</v>
      </c>
      <c r="B3707" s="123" t="s">
        <v>23812</v>
      </c>
      <c r="C3707" s="123" t="s">
        <v>18851</v>
      </c>
      <c r="D3707" s="126" t="s">
        <v>8259</v>
      </c>
    </row>
    <row r="3708" spans="1:4" x14ac:dyDescent="0.2">
      <c r="A3708" s="123">
        <v>444</v>
      </c>
      <c r="B3708" s="123" t="s">
        <v>23813</v>
      </c>
      <c r="C3708" s="123" t="s">
        <v>18851</v>
      </c>
      <c r="D3708" s="126" t="s">
        <v>5406</v>
      </c>
    </row>
    <row r="3709" spans="1:4" x14ac:dyDescent="0.2">
      <c r="A3709" s="123">
        <v>445</v>
      </c>
      <c r="B3709" s="123" t="s">
        <v>23814</v>
      </c>
      <c r="C3709" s="123" t="s">
        <v>18851</v>
      </c>
      <c r="D3709" s="126" t="s">
        <v>3365</v>
      </c>
    </row>
    <row r="3710" spans="1:4" x14ac:dyDescent="0.2">
      <c r="A3710" s="123">
        <v>4783</v>
      </c>
      <c r="B3710" s="123" t="s">
        <v>23815</v>
      </c>
      <c r="C3710" s="123" t="s">
        <v>18871</v>
      </c>
      <c r="D3710" s="126" t="s">
        <v>2920</v>
      </c>
    </row>
    <row r="3711" spans="1:4" x14ac:dyDescent="0.2">
      <c r="A3711" s="123">
        <v>41079</v>
      </c>
      <c r="B3711" s="123" t="s">
        <v>23816</v>
      </c>
      <c r="C3711" s="123" t="s">
        <v>19101</v>
      </c>
      <c r="D3711" s="126" t="s">
        <v>20370</v>
      </c>
    </row>
    <row r="3712" spans="1:4" x14ac:dyDescent="0.2">
      <c r="A3712" s="123">
        <v>12874</v>
      </c>
      <c r="B3712" s="123" t="s">
        <v>23817</v>
      </c>
      <c r="C3712" s="123" t="s">
        <v>18871</v>
      </c>
      <c r="D3712" s="126" t="s">
        <v>4215</v>
      </c>
    </row>
    <row r="3713" spans="1:4" x14ac:dyDescent="0.2">
      <c r="A3713" s="123">
        <v>41082</v>
      </c>
      <c r="B3713" s="123" t="s">
        <v>23818</v>
      </c>
      <c r="C3713" s="123" t="s">
        <v>19101</v>
      </c>
      <c r="D3713" s="126" t="s">
        <v>23819</v>
      </c>
    </row>
    <row r="3714" spans="1:4" x14ac:dyDescent="0.2">
      <c r="A3714" s="123">
        <v>4785</v>
      </c>
      <c r="B3714" s="123" t="s">
        <v>23820</v>
      </c>
      <c r="C3714" s="123" t="s">
        <v>18871</v>
      </c>
      <c r="D3714" s="126" t="s">
        <v>8734</v>
      </c>
    </row>
    <row r="3715" spans="1:4" x14ac:dyDescent="0.2">
      <c r="A3715" s="123">
        <v>41081</v>
      </c>
      <c r="B3715" s="123" t="s">
        <v>23821</v>
      </c>
      <c r="C3715" s="123" t="s">
        <v>19101</v>
      </c>
      <c r="D3715" s="126" t="s">
        <v>23822</v>
      </c>
    </row>
    <row r="3716" spans="1:4" x14ac:dyDescent="0.2">
      <c r="A3716" s="123">
        <v>4801</v>
      </c>
      <c r="B3716" s="123" t="s">
        <v>23823</v>
      </c>
      <c r="C3716" s="123" t="s">
        <v>18868</v>
      </c>
      <c r="D3716" s="126" t="s">
        <v>2834</v>
      </c>
    </row>
    <row r="3717" spans="1:4" x14ac:dyDescent="0.2">
      <c r="A3717" s="123">
        <v>4794</v>
      </c>
      <c r="B3717" s="123" t="s">
        <v>23824</v>
      </c>
      <c r="C3717" s="123" t="s">
        <v>18868</v>
      </c>
      <c r="D3717" s="126" t="s">
        <v>23825</v>
      </c>
    </row>
    <row r="3718" spans="1:4" x14ac:dyDescent="0.2">
      <c r="A3718" s="123">
        <v>4796</v>
      </c>
      <c r="B3718" s="123" t="s">
        <v>23826</v>
      </c>
      <c r="C3718" s="123" t="s">
        <v>18868</v>
      </c>
      <c r="D3718" s="126" t="s">
        <v>8806</v>
      </c>
    </row>
    <row r="3719" spans="1:4" x14ac:dyDescent="0.2">
      <c r="A3719" s="123">
        <v>4800</v>
      </c>
      <c r="B3719" s="123" t="s">
        <v>23827</v>
      </c>
      <c r="C3719" s="123" t="s">
        <v>18868</v>
      </c>
      <c r="D3719" s="126" t="s">
        <v>15089</v>
      </c>
    </row>
    <row r="3720" spans="1:4" x14ac:dyDescent="0.2">
      <c r="A3720" s="123">
        <v>4795</v>
      </c>
      <c r="B3720" s="123" t="s">
        <v>23828</v>
      </c>
      <c r="C3720" s="123" t="s">
        <v>18868</v>
      </c>
      <c r="D3720" s="126" t="s">
        <v>23829</v>
      </c>
    </row>
    <row r="3721" spans="1:4" x14ac:dyDescent="0.2">
      <c r="A3721" s="123">
        <v>39694</v>
      </c>
      <c r="B3721" s="123" t="s">
        <v>23830</v>
      </c>
      <c r="C3721" s="123" t="s">
        <v>18868</v>
      </c>
      <c r="D3721" s="126" t="s">
        <v>23831</v>
      </c>
    </row>
    <row r="3722" spans="1:4" x14ac:dyDescent="0.2">
      <c r="A3722" s="123">
        <v>1292</v>
      </c>
      <c r="B3722" s="123" t="s">
        <v>23832</v>
      </c>
      <c r="C3722" s="123" t="s">
        <v>18868</v>
      </c>
      <c r="D3722" s="126" t="s">
        <v>23833</v>
      </c>
    </row>
    <row r="3723" spans="1:4" x14ac:dyDescent="0.2">
      <c r="A3723" s="123">
        <v>1287</v>
      </c>
      <c r="B3723" s="123" t="s">
        <v>23834</v>
      </c>
      <c r="C3723" s="123" t="s">
        <v>18868</v>
      </c>
      <c r="D3723" s="126" t="s">
        <v>9234</v>
      </c>
    </row>
    <row r="3724" spans="1:4" x14ac:dyDescent="0.2">
      <c r="A3724" s="123">
        <v>1297</v>
      </c>
      <c r="B3724" s="123" t="s">
        <v>23835</v>
      </c>
      <c r="C3724" s="123" t="s">
        <v>18868</v>
      </c>
      <c r="D3724" s="126" t="s">
        <v>6940</v>
      </c>
    </row>
    <row r="3725" spans="1:4" x14ac:dyDescent="0.2">
      <c r="A3725" s="123">
        <v>4786</v>
      </c>
      <c r="B3725" s="123" t="s">
        <v>23836</v>
      </c>
      <c r="C3725" s="123" t="s">
        <v>18868</v>
      </c>
      <c r="D3725" s="126" t="s">
        <v>1051</v>
      </c>
    </row>
    <row r="3726" spans="1:4" x14ac:dyDescent="0.2">
      <c r="A3726" s="123">
        <v>10840</v>
      </c>
      <c r="B3726" s="123" t="s">
        <v>23837</v>
      </c>
      <c r="C3726" s="123" t="s">
        <v>18868</v>
      </c>
      <c r="D3726" s="126" t="s">
        <v>3460</v>
      </c>
    </row>
    <row r="3727" spans="1:4" x14ac:dyDescent="0.2">
      <c r="A3727" s="123">
        <v>10841</v>
      </c>
      <c r="B3727" s="123" t="s">
        <v>23838</v>
      </c>
      <c r="C3727" s="123" t="s">
        <v>18868</v>
      </c>
      <c r="D3727" s="126" t="s">
        <v>23839</v>
      </c>
    </row>
    <row r="3728" spans="1:4" x14ac:dyDescent="0.2">
      <c r="A3728" s="123">
        <v>25980</v>
      </c>
      <c r="B3728" s="123" t="s">
        <v>23840</v>
      </c>
      <c r="C3728" s="123" t="s">
        <v>18868</v>
      </c>
      <c r="D3728" s="126" t="s">
        <v>23841</v>
      </c>
    </row>
    <row r="3729" spans="1:4" x14ac:dyDescent="0.2">
      <c r="A3729" s="123">
        <v>10842</v>
      </c>
      <c r="B3729" s="123" t="s">
        <v>23842</v>
      </c>
      <c r="C3729" s="123" t="s">
        <v>18868</v>
      </c>
      <c r="D3729" s="126" t="s">
        <v>23843</v>
      </c>
    </row>
    <row r="3730" spans="1:4" x14ac:dyDescent="0.2">
      <c r="A3730" s="123">
        <v>21108</v>
      </c>
      <c r="B3730" s="123" t="s">
        <v>23844</v>
      </c>
      <c r="C3730" s="123" t="s">
        <v>18868</v>
      </c>
      <c r="D3730" s="126" t="s">
        <v>23845</v>
      </c>
    </row>
    <row r="3731" spans="1:4" x14ac:dyDescent="0.2">
      <c r="A3731" s="123">
        <v>38180</v>
      </c>
      <c r="B3731" s="123" t="s">
        <v>23846</v>
      </c>
      <c r="C3731" s="123" t="s">
        <v>18868</v>
      </c>
      <c r="D3731" s="126" t="s">
        <v>21658</v>
      </c>
    </row>
    <row r="3732" spans="1:4" x14ac:dyDescent="0.2">
      <c r="A3732" s="123">
        <v>40648</v>
      </c>
      <c r="B3732" s="123" t="s">
        <v>23847</v>
      </c>
      <c r="C3732" s="123" t="s">
        <v>18868</v>
      </c>
      <c r="D3732" s="126" t="s">
        <v>8961</v>
      </c>
    </row>
    <row r="3733" spans="1:4" x14ac:dyDescent="0.2">
      <c r="A3733" s="123">
        <v>40649</v>
      </c>
      <c r="B3733" s="123" t="s">
        <v>23848</v>
      </c>
      <c r="C3733" s="123" t="s">
        <v>18868</v>
      </c>
      <c r="D3733" s="126" t="s">
        <v>4661</v>
      </c>
    </row>
    <row r="3734" spans="1:4" x14ac:dyDescent="0.2">
      <c r="A3734" s="123">
        <v>40650</v>
      </c>
      <c r="B3734" s="123" t="s">
        <v>23849</v>
      </c>
      <c r="C3734" s="123" t="s">
        <v>18868</v>
      </c>
      <c r="D3734" s="126" t="s">
        <v>8962</v>
      </c>
    </row>
    <row r="3735" spans="1:4" x14ac:dyDescent="0.2">
      <c r="A3735" s="123">
        <v>40651</v>
      </c>
      <c r="B3735" s="123" t="s">
        <v>23850</v>
      </c>
      <c r="C3735" s="123" t="s">
        <v>18868</v>
      </c>
      <c r="D3735" s="126" t="s">
        <v>8963</v>
      </c>
    </row>
    <row r="3736" spans="1:4" x14ac:dyDescent="0.2">
      <c r="A3736" s="123">
        <v>40652</v>
      </c>
      <c r="B3736" s="123" t="s">
        <v>23851</v>
      </c>
      <c r="C3736" s="123" t="s">
        <v>18868</v>
      </c>
      <c r="D3736" s="126" t="s">
        <v>8964</v>
      </c>
    </row>
    <row r="3737" spans="1:4" x14ac:dyDescent="0.2">
      <c r="A3737" s="123">
        <v>40647</v>
      </c>
      <c r="B3737" s="123" t="s">
        <v>23852</v>
      </c>
      <c r="C3737" s="123" t="s">
        <v>18868</v>
      </c>
      <c r="D3737" s="126" t="s">
        <v>3263</v>
      </c>
    </row>
    <row r="3738" spans="1:4" x14ac:dyDescent="0.2">
      <c r="A3738" s="123">
        <v>40653</v>
      </c>
      <c r="B3738" s="123" t="s">
        <v>23853</v>
      </c>
      <c r="C3738" s="123" t="s">
        <v>18868</v>
      </c>
      <c r="D3738" s="126" t="s">
        <v>8262</v>
      </c>
    </row>
    <row r="3739" spans="1:4" x14ac:dyDescent="0.2">
      <c r="A3739" s="123">
        <v>36178</v>
      </c>
      <c r="B3739" s="123" t="s">
        <v>23854</v>
      </c>
      <c r="C3739" s="123" t="s">
        <v>18851</v>
      </c>
      <c r="D3739" s="126" t="s">
        <v>3149</v>
      </c>
    </row>
    <row r="3740" spans="1:4" x14ac:dyDescent="0.2">
      <c r="A3740" s="123">
        <v>38195</v>
      </c>
      <c r="B3740" s="123" t="s">
        <v>23855</v>
      </c>
      <c r="C3740" s="123" t="s">
        <v>18868</v>
      </c>
      <c r="D3740" s="126" t="s">
        <v>23856</v>
      </c>
    </row>
    <row r="3741" spans="1:4" x14ac:dyDescent="0.2">
      <c r="A3741" s="123">
        <v>38181</v>
      </c>
      <c r="B3741" s="123" t="s">
        <v>23857</v>
      </c>
      <c r="C3741" s="123" t="s">
        <v>18868</v>
      </c>
      <c r="D3741" s="126" t="s">
        <v>23858</v>
      </c>
    </row>
    <row r="3742" spans="1:4" x14ac:dyDescent="0.2">
      <c r="A3742" s="123">
        <v>38182</v>
      </c>
      <c r="B3742" s="123" t="s">
        <v>23859</v>
      </c>
      <c r="C3742" s="123" t="s">
        <v>18868</v>
      </c>
      <c r="D3742" s="126" t="s">
        <v>23860</v>
      </c>
    </row>
    <row r="3743" spans="1:4" x14ac:dyDescent="0.2">
      <c r="A3743" s="123">
        <v>38186</v>
      </c>
      <c r="B3743" s="123" t="s">
        <v>23861</v>
      </c>
      <c r="C3743" s="123" t="s">
        <v>18868</v>
      </c>
      <c r="D3743" s="126" t="s">
        <v>23862</v>
      </c>
    </row>
    <row r="3744" spans="1:4" x14ac:dyDescent="0.2">
      <c r="A3744" s="123">
        <v>38185</v>
      </c>
      <c r="B3744" s="123" t="s">
        <v>23863</v>
      </c>
      <c r="C3744" s="123" t="s">
        <v>18868</v>
      </c>
      <c r="D3744" s="126" t="s">
        <v>23864</v>
      </c>
    </row>
    <row r="3745" spans="1:4" x14ac:dyDescent="0.2">
      <c r="A3745" s="123">
        <v>40654</v>
      </c>
      <c r="B3745" s="123" t="s">
        <v>23865</v>
      </c>
      <c r="C3745" s="123" t="s">
        <v>18868</v>
      </c>
      <c r="D3745" s="126" t="s">
        <v>8966</v>
      </c>
    </row>
    <row r="3746" spans="1:4" x14ac:dyDescent="0.2">
      <c r="A3746" s="123">
        <v>25981</v>
      </c>
      <c r="B3746" s="123" t="s">
        <v>23866</v>
      </c>
      <c r="C3746" s="123" t="s">
        <v>18868</v>
      </c>
      <c r="D3746" s="126" t="s">
        <v>23867</v>
      </c>
    </row>
    <row r="3747" spans="1:4" x14ac:dyDescent="0.2">
      <c r="A3747" s="123">
        <v>4822</v>
      </c>
      <c r="B3747" s="123" t="s">
        <v>23868</v>
      </c>
      <c r="C3747" s="123" t="s">
        <v>18868</v>
      </c>
      <c r="D3747" s="126" t="s">
        <v>23869</v>
      </c>
    </row>
    <row r="3748" spans="1:4" x14ac:dyDescent="0.2">
      <c r="A3748" s="123">
        <v>4818</v>
      </c>
      <c r="B3748" s="123" t="s">
        <v>23870</v>
      </c>
      <c r="C3748" s="123" t="s">
        <v>18868</v>
      </c>
      <c r="D3748" s="126" t="s">
        <v>23871</v>
      </c>
    </row>
    <row r="3749" spans="1:4" x14ac:dyDescent="0.2">
      <c r="A3749" s="123">
        <v>39567</v>
      </c>
      <c r="B3749" s="123" t="s">
        <v>23872</v>
      </c>
      <c r="C3749" s="123" t="s">
        <v>18868</v>
      </c>
      <c r="D3749" s="126" t="s">
        <v>15762</v>
      </c>
    </row>
    <row r="3750" spans="1:4" x14ac:dyDescent="0.2">
      <c r="A3750" s="123">
        <v>39566</v>
      </c>
      <c r="B3750" s="123" t="s">
        <v>23873</v>
      </c>
      <c r="C3750" s="123" t="s">
        <v>18868</v>
      </c>
      <c r="D3750" s="126" t="s">
        <v>23874</v>
      </c>
    </row>
    <row r="3751" spans="1:4" x14ac:dyDescent="0.2">
      <c r="A3751" s="123">
        <v>11062</v>
      </c>
      <c r="B3751" s="123" t="s">
        <v>23875</v>
      </c>
      <c r="C3751" s="123" t="s">
        <v>18868</v>
      </c>
      <c r="D3751" s="126" t="s">
        <v>3722</v>
      </c>
    </row>
    <row r="3752" spans="1:4" x14ac:dyDescent="0.2">
      <c r="A3752" s="123">
        <v>11063</v>
      </c>
      <c r="B3752" s="123" t="s">
        <v>23876</v>
      </c>
      <c r="C3752" s="123" t="s">
        <v>18868</v>
      </c>
      <c r="D3752" s="126" t="s">
        <v>13518</v>
      </c>
    </row>
    <row r="3753" spans="1:4" x14ac:dyDescent="0.2">
      <c r="A3753" s="123">
        <v>13521</v>
      </c>
      <c r="B3753" s="123" t="s">
        <v>23877</v>
      </c>
      <c r="C3753" s="123" t="s">
        <v>18851</v>
      </c>
      <c r="D3753" s="126" t="s">
        <v>8967</v>
      </c>
    </row>
    <row r="3754" spans="1:4" x14ac:dyDescent="0.2">
      <c r="A3754" s="123">
        <v>10851</v>
      </c>
      <c r="B3754" s="123" t="s">
        <v>23878</v>
      </c>
      <c r="C3754" s="123" t="s">
        <v>18851</v>
      </c>
      <c r="D3754" s="126" t="s">
        <v>8968</v>
      </c>
    </row>
    <row r="3755" spans="1:4" x14ac:dyDescent="0.2">
      <c r="A3755" s="123">
        <v>39515</v>
      </c>
      <c r="B3755" s="123" t="s">
        <v>23879</v>
      </c>
      <c r="C3755" s="123" t="s">
        <v>18851</v>
      </c>
      <c r="D3755" s="126" t="s">
        <v>3879</v>
      </c>
    </row>
    <row r="3756" spans="1:4" x14ac:dyDescent="0.2">
      <c r="A3756" s="123">
        <v>39516</v>
      </c>
      <c r="B3756" s="123" t="s">
        <v>23880</v>
      </c>
      <c r="C3756" s="123" t="s">
        <v>18851</v>
      </c>
      <c r="D3756" s="126" t="s">
        <v>21064</v>
      </c>
    </row>
    <row r="3757" spans="1:4" x14ac:dyDescent="0.2">
      <c r="A3757" s="123">
        <v>39514</v>
      </c>
      <c r="B3757" s="123" t="s">
        <v>23881</v>
      </c>
      <c r="C3757" s="123" t="s">
        <v>18851</v>
      </c>
      <c r="D3757" s="126" t="s">
        <v>8888</v>
      </c>
    </row>
    <row r="3758" spans="1:4" x14ac:dyDescent="0.2">
      <c r="A3758" s="123">
        <v>4812</v>
      </c>
      <c r="B3758" s="123" t="s">
        <v>23882</v>
      </c>
      <c r="C3758" s="123" t="s">
        <v>18868</v>
      </c>
      <c r="D3758" s="126" t="s">
        <v>5497</v>
      </c>
    </row>
    <row r="3759" spans="1:4" x14ac:dyDescent="0.2">
      <c r="A3759" s="123">
        <v>10849</v>
      </c>
      <c r="B3759" s="123" t="s">
        <v>23883</v>
      </c>
      <c r="C3759" s="123" t="s">
        <v>18851</v>
      </c>
      <c r="D3759" s="126" t="s">
        <v>8970</v>
      </c>
    </row>
    <row r="3760" spans="1:4" x14ac:dyDescent="0.2">
      <c r="A3760" s="123">
        <v>10848</v>
      </c>
      <c r="B3760" s="123" t="s">
        <v>23884</v>
      </c>
      <c r="C3760" s="123" t="s">
        <v>18851</v>
      </c>
      <c r="D3760" s="126" t="s">
        <v>8971</v>
      </c>
    </row>
    <row r="3761" spans="1:4" x14ac:dyDescent="0.2">
      <c r="A3761" s="123">
        <v>4813</v>
      </c>
      <c r="B3761" s="123" t="s">
        <v>23885</v>
      </c>
      <c r="C3761" s="123" t="s">
        <v>18868</v>
      </c>
      <c r="D3761" s="126" t="s">
        <v>8972</v>
      </c>
    </row>
    <row r="3762" spans="1:4" x14ac:dyDescent="0.2">
      <c r="A3762" s="123">
        <v>37560</v>
      </c>
      <c r="B3762" s="123" t="s">
        <v>23886</v>
      </c>
      <c r="C3762" s="123" t="s">
        <v>18851</v>
      </c>
      <c r="D3762" s="126" t="s">
        <v>1055</v>
      </c>
    </row>
    <row r="3763" spans="1:4" x14ac:dyDescent="0.2">
      <c r="A3763" s="123">
        <v>37557</v>
      </c>
      <c r="B3763" s="123" t="s">
        <v>23887</v>
      </c>
      <c r="C3763" s="123" t="s">
        <v>18851</v>
      </c>
      <c r="D3763" s="126" t="s">
        <v>3418</v>
      </c>
    </row>
    <row r="3764" spans="1:4" x14ac:dyDescent="0.2">
      <c r="A3764" s="123">
        <v>37556</v>
      </c>
      <c r="B3764" s="123" t="s">
        <v>23888</v>
      </c>
      <c r="C3764" s="123" t="s">
        <v>18851</v>
      </c>
      <c r="D3764" s="126" t="s">
        <v>256</v>
      </c>
    </row>
    <row r="3765" spans="1:4" x14ac:dyDescent="0.2">
      <c r="A3765" s="123">
        <v>37559</v>
      </c>
      <c r="B3765" s="123" t="s">
        <v>23889</v>
      </c>
      <c r="C3765" s="123" t="s">
        <v>18851</v>
      </c>
      <c r="D3765" s="126" t="s">
        <v>15136</v>
      </c>
    </row>
    <row r="3766" spans="1:4" x14ac:dyDescent="0.2">
      <c r="A3766" s="123">
        <v>37539</v>
      </c>
      <c r="B3766" s="123" t="s">
        <v>23890</v>
      </c>
      <c r="C3766" s="123" t="s">
        <v>18851</v>
      </c>
      <c r="D3766" s="126" t="s">
        <v>2912</v>
      </c>
    </row>
    <row r="3767" spans="1:4" x14ac:dyDescent="0.2">
      <c r="A3767" s="123">
        <v>37558</v>
      </c>
      <c r="B3767" s="123" t="s">
        <v>23891</v>
      </c>
      <c r="C3767" s="123" t="s">
        <v>18851</v>
      </c>
      <c r="D3767" s="126" t="s">
        <v>6952</v>
      </c>
    </row>
    <row r="3768" spans="1:4" x14ac:dyDescent="0.2">
      <c r="A3768" s="123">
        <v>34723</v>
      </c>
      <c r="B3768" s="123" t="s">
        <v>23892</v>
      </c>
      <c r="C3768" s="123" t="s">
        <v>18868</v>
      </c>
      <c r="D3768" s="126" t="s">
        <v>8976</v>
      </c>
    </row>
    <row r="3769" spans="1:4" x14ac:dyDescent="0.2">
      <c r="A3769" s="123">
        <v>34721</v>
      </c>
      <c r="B3769" s="123" t="s">
        <v>23893</v>
      </c>
      <c r="C3769" s="123" t="s">
        <v>18868</v>
      </c>
      <c r="D3769" s="126" t="s">
        <v>8977</v>
      </c>
    </row>
    <row r="3770" spans="1:4" x14ac:dyDescent="0.2">
      <c r="A3770" s="123">
        <v>4309</v>
      </c>
      <c r="B3770" s="123" t="s">
        <v>23894</v>
      </c>
      <c r="C3770" s="123" t="s">
        <v>18851</v>
      </c>
      <c r="D3770" s="126" t="s">
        <v>3934</v>
      </c>
    </row>
    <row r="3771" spans="1:4" x14ac:dyDescent="0.2">
      <c r="A3771" s="123">
        <v>4307</v>
      </c>
      <c r="B3771" s="123" t="s">
        <v>23895</v>
      </c>
      <c r="C3771" s="123" t="s">
        <v>18851</v>
      </c>
      <c r="D3771" s="126" t="s">
        <v>312</v>
      </c>
    </row>
    <row r="3772" spans="1:4" x14ac:dyDescent="0.2">
      <c r="A3772" s="123">
        <v>10850</v>
      </c>
      <c r="B3772" s="123" t="s">
        <v>23896</v>
      </c>
      <c r="C3772" s="123" t="s">
        <v>18851</v>
      </c>
      <c r="D3772" s="126" t="s">
        <v>3346</v>
      </c>
    </row>
    <row r="3773" spans="1:4" x14ac:dyDescent="0.2">
      <c r="A3773" s="123">
        <v>42438</v>
      </c>
      <c r="B3773" s="123" t="s">
        <v>23897</v>
      </c>
      <c r="C3773" s="123" t="s">
        <v>18851</v>
      </c>
      <c r="D3773" s="126" t="s">
        <v>23898</v>
      </c>
    </row>
    <row r="3774" spans="1:4" x14ac:dyDescent="0.2">
      <c r="A3774" s="123">
        <v>4792</v>
      </c>
      <c r="B3774" s="123" t="s">
        <v>23899</v>
      </c>
      <c r="C3774" s="123" t="s">
        <v>18868</v>
      </c>
      <c r="D3774" s="126" t="s">
        <v>5872</v>
      </c>
    </row>
    <row r="3775" spans="1:4" x14ac:dyDescent="0.2">
      <c r="A3775" s="123">
        <v>4790</v>
      </c>
      <c r="B3775" s="123" t="s">
        <v>23900</v>
      </c>
      <c r="C3775" s="123" t="s">
        <v>18868</v>
      </c>
      <c r="D3775" s="126" t="s">
        <v>23901</v>
      </c>
    </row>
    <row r="3776" spans="1:4" x14ac:dyDescent="0.2">
      <c r="A3776" s="123">
        <v>40671</v>
      </c>
      <c r="B3776" s="123" t="s">
        <v>23902</v>
      </c>
      <c r="C3776" s="123" t="s">
        <v>18868</v>
      </c>
      <c r="D3776" s="126" t="s">
        <v>9080</v>
      </c>
    </row>
    <row r="3777" spans="1:4" x14ac:dyDescent="0.2">
      <c r="A3777" s="123">
        <v>7552</v>
      </c>
      <c r="B3777" s="123" t="s">
        <v>23903</v>
      </c>
      <c r="C3777" s="123" t="s">
        <v>18851</v>
      </c>
      <c r="D3777" s="126" t="s">
        <v>18557</v>
      </c>
    </row>
    <row r="3778" spans="1:4" x14ac:dyDescent="0.2">
      <c r="A3778" s="123">
        <v>4893</v>
      </c>
      <c r="B3778" s="123" t="s">
        <v>23904</v>
      </c>
      <c r="C3778" s="123" t="s">
        <v>18851</v>
      </c>
      <c r="D3778" s="126" t="s">
        <v>8300</v>
      </c>
    </row>
    <row r="3779" spans="1:4" x14ac:dyDescent="0.2">
      <c r="A3779" s="123">
        <v>4894</v>
      </c>
      <c r="B3779" s="123" t="s">
        <v>23905</v>
      </c>
      <c r="C3779" s="123" t="s">
        <v>18851</v>
      </c>
      <c r="D3779" s="126" t="s">
        <v>4673</v>
      </c>
    </row>
    <row r="3780" spans="1:4" x14ac:dyDescent="0.2">
      <c r="A3780" s="123">
        <v>4888</v>
      </c>
      <c r="B3780" s="123" t="s">
        <v>23906</v>
      </c>
      <c r="C3780" s="123" t="s">
        <v>18851</v>
      </c>
      <c r="D3780" s="126" t="s">
        <v>4651</v>
      </c>
    </row>
    <row r="3781" spans="1:4" x14ac:dyDescent="0.2">
      <c r="A3781" s="123">
        <v>4890</v>
      </c>
      <c r="B3781" s="123" t="s">
        <v>23907</v>
      </c>
      <c r="C3781" s="123" t="s">
        <v>18851</v>
      </c>
      <c r="D3781" s="126" t="s">
        <v>3054</v>
      </c>
    </row>
    <row r="3782" spans="1:4" x14ac:dyDescent="0.2">
      <c r="A3782" s="123">
        <v>12411</v>
      </c>
      <c r="B3782" s="123" t="s">
        <v>23908</v>
      </c>
      <c r="C3782" s="123" t="s">
        <v>18851</v>
      </c>
      <c r="D3782" s="126" t="s">
        <v>23909</v>
      </c>
    </row>
    <row r="3783" spans="1:4" x14ac:dyDescent="0.2">
      <c r="A3783" s="123">
        <v>4891</v>
      </c>
      <c r="B3783" s="123" t="s">
        <v>23910</v>
      </c>
      <c r="C3783" s="123" t="s">
        <v>18851</v>
      </c>
      <c r="D3783" s="126" t="s">
        <v>151</v>
      </c>
    </row>
    <row r="3784" spans="1:4" x14ac:dyDescent="0.2">
      <c r="A3784" s="123">
        <v>4889</v>
      </c>
      <c r="B3784" s="123" t="s">
        <v>23911</v>
      </c>
      <c r="C3784" s="123" t="s">
        <v>18851</v>
      </c>
      <c r="D3784" s="126" t="s">
        <v>8389</v>
      </c>
    </row>
    <row r="3785" spans="1:4" x14ac:dyDescent="0.2">
      <c r="A3785" s="123">
        <v>4892</v>
      </c>
      <c r="B3785" s="123" t="s">
        <v>23912</v>
      </c>
      <c r="C3785" s="123" t="s">
        <v>18851</v>
      </c>
      <c r="D3785" s="126" t="s">
        <v>6125</v>
      </c>
    </row>
    <row r="3786" spans="1:4" x14ac:dyDescent="0.2">
      <c r="A3786" s="123">
        <v>12412</v>
      </c>
      <c r="B3786" s="123" t="s">
        <v>23913</v>
      </c>
      <c r="C3786" s="123" t="s">
        <v>18851</v>
      </c>
      <c r="D3786" s="126" t="s">
        <v>16751</v>
      </c>
    </row>
    <row r="3787" spans="1:4" x14ac:dyDescent="0.2">
      <c r="A3787" s="123">
        <v>11073</v>
      </c>
      <c r="B3787" s="123" t="s">
        <v>23914</v>
      </c>
      <c r="C3787" s="123" t="s">
        <v>18851</v>
      </c>
      <c r="D3787" s="126" t="s">
        <v>6596</v>
      </c>
    </row>
    <row r="3788" spans="1:4" x14ac:dyDescent="0.2">
      <c r="A3788" s="123">
        <v>11071</v>
      </c>
      <c r="B3788" s="123" t="s">
        <v>23915</v>
      </c>
      <c r="C3788" s="123" t="s">
        <v>18851</v>
      </c>
      <c r="D3788" s="126" t="s">
        <v>4556</v>
      </c>
    </row>
    <row r="3789" spans="1:4" x14ac:dyDescent="0.2">
      <c r="A3789" s="123">
        <v>11072</v>
      </c>
      <c r="B3789" s="123" t="s">
        <v>23916</v>
      </c>
      <c r="C3789" s="123" t="s">
        <v>18851</v>
      </c>
      <c r="D3789" s="126" t="s">
        <v>1642</v>
      </c>
    </row>
    <row r="3790" spans="1:4" x14ac:dyDescent="0.2">
      <c r="A3790" s="123">
        <v>4895</v>
      </c>
      <c r="B3790" s="123" t="s">
        <v>23917</v>
      </c>
      <c r="C3790" s="123" t="s">
        <v>18851</v>
      </c>
      <c r="D3790" s="126" t="s">
        <v>1536</v>
      </c>
    </row>
    <row r="3791" spans="1:4" x14ac:dyDescent="0.2">
      <c r="A3791" s="123">
        <v>4907</v>
      </c>
      <c r="B3791" s="123" t="s">
        <v>23918</v>
      </c>
      <c r="C3791" s="123" t="s">
        <v>18851</v>
      </c>
      <c r="D3791" s="126" t="s">
        <v>23919</v>
      </c>
    </row>
    <row r="3792" spans="1:4" x14ac:dyDescent="0.2">
      <c r="A3792" s="123">
        <v>4902</v>
      </c>
      <c r="B3792" s="123" t="s">
        <v>23920</v>
      </c>
      <c r="C3792" s="123" t="s">
        <v>18851</v>
      </c>
      <c r="D3792" s="126" t="s">
        <v>8726</v>
      </c>
    </row>
    <row r="3793" spans="1:4" x14ac:dyDescent="0.2">
      <c r="A3793" s="123">
        <v>4908</v>
      </c>
      <c r="B3793" s="123" t="s">
        <v>23921</v>
      </c>
      <c r="C3793" s="123" t="s">
        <v>18851</v>
      </c>
      <c r="D3793" s="126" t="s">
        <v>7225</v>
      </c>
    </row>
    <row r="3794" spans="1:4" x14ac:dyDescent="0.2">
      <c r="A3794" s="123">
        <v>4909</v>
      </c>
      <c r="B3794" s="123" t="s">
        <v>23922</v>
      </c>
      <c r="C3794" s="123" t="s">
        <v>18851</v>
      </c>
      <c r="D3794" s="126" t="s">
        <v>23923</v>
      </c>
    </row>
    <row r="3795" spans="1:4" x14ac:dyDescent="0.2">
      <c r="A3795" s="123">
        <v>4903</v>
      </c>
      <c r="B3795" s="123" t="s">
        <v>23924</v>
      </c>
      <c r="C3795" s="123" t="s">
        <v>18851</v>
      </c>
      <c r="D3795" s="126" t="s">
        <v>23925</v>
      </c>
    </row>
    <row r="3796" spans="1:4" x14ac:dyDescent="0.2">
      <c r="A3796" s="123">
        <v>4897</v>
      </c>
      <c r="B3796" s="123" t="s">
        <v>23926</v>
      </c>
      <c r="C3796" s="123" t="s">
        <v>18851</v>
      </c>
      <c r="D3796" s="126" t="s">
        <v>7938</v>
      </c>
    </row>
    <row r="3797" spans="1:4" x14ac:dyDescent="0.2">
      <c r="A3797" s="123">
        <v>4896</v>
      </c>
      <c r="B3797" s="123" t="s">
        <v>23927</v>
      </c>
      <c r="C3797" s="123" t="s">
        <v>18851</v>
      </c>
      <c r="D3797" s="126" t="s">
        <v>1483</v>
      </c>
    </row>
    <row r="3798" spans="1:4" x14ac:dyDescent="0.2">
      <c r="A3798" s="123">
        <v>4900</v>
      </c>
      <c r="B3798" s="123" t="s">
        <v>23928</v>
      </c>
      <c r="C3798" s="123" t="s">
        <v>18851</v>
      </c>
      <c r="D3798" s="126" t="s">
        <v>8920</v>
      </c>
    </row>
    <row r="3799" spans="1:4" x14ac:dyDescent="0.2">
      <c r="A3799" s="123">
        <v>4898</v>
      </c>
      <c r="B3799" s="123" t="s">
        <v>23929</v>
      </c>
      <c r="C3799" s="123" t="s">
        <v>18851</v>
      </c>
      <c r="D3799" s="126" t="s">
        <v>8588</v>
      </c>
    </row>
    <row r="3800" spans="1:4" x14ac:dyDescent="0.2">
      <c r="A3800" s="123">
        <v>4899</v>
      </c>
      <c r="B3800" s="123" t="s">
        <v>23930</v>
      </c>
      <c r="C3800" s="123" t="s">
        <v>18851</v>
      </c>
      <c r="D3800" s="126" t="s">
        <v>3608</v>
      </c>
    </row>
    <row r="3801" spans="1:4" x14ac:dyDescent="0.2">
      <c r="A3801" s="123">
        <v>11096</v>
      </c>
      <c r="B3801" s="123" t="s">
        <v>23931</v>
      </c>
      <c r="C3801" s="123" t="s">
        <v>18940</v>
      </c>
      <c r="D3801" s="126" t="s">
        <v>1101</v>
      </c>
    </row>
    <row r="3802" spans="1:4" x14ac:dyDescent="0.2">
      <c r="A3802" s="123">
        <v>4741</v>
      </c>
      <c r="B3802" s="123" t="s">
        <v>23932</v>
      </c>
      <c r="C3802" s="123" t="s">
        <v>19097</v>
      </c>
      <c r="D3802" s="126" t="s">
        <v>8719</v>
      </c>
    </row>
    <row r="3803" spans="1:4" x14ac:dyDescent="0.2">
      <c r="A3803" s="123">
        <v>4752</v>
      </c>
      <c r="B3803" s="123" t="s">
        <v>23933</v>
      </c>
      <c r="C3803" s="123" t="s">
        <v>18871</v>
      </c>
      <c r="D3803" s="126" t="s">
        <v>7748</v>
      </c>
    </row>
    <row r="3804" spans="1:4" x14ac:dyDescent="0.2">
      <c r="A3804" s="123">
        <v>41091</v>
      </c>
      <c r="B3804" s="123" t="s">
        <v>23934</v>
      </c>
      <c r="C3804" s="123" t="s">
        <v>19101</v>
      </c>
      <c r="D3804" s="126" t="s">
        <v>23935</v>
      </c>
    </row>
    <row r="3805" spans="1:4" x14ac:dyDescent="0.2">
      <c r="A3805" s="123">
        <v>13954</v>
      </c>
      <c r="B3805" s="123" t="s">
        <v>23936</v>
      </c>
      <c r="C3805" s="123" t="s">
        <v>18851</v>
      </c>
      <c r="D3805" s="126" t="s">
        <v>23937</v>
      </c>
    </row>
    <row r="3806" spans="1:4" x14ac:dyDescent="0.2">
      <c r="A3806" s="123">
        <v>3411</v>
      </c>
      <c r="B3806" s="123" t="s">
        <v>23938</v>
      </c>
      <c r="C3806" s="123" t="s">
        <v>18940</v>
      </c>
      <c r="D3806" s="126" t="s">
        <v>23939</v>
      </c>
    </row>
    <row r="3807" spans="1:4" x14ac:dyDescent="0.2">
      <c r="A3807" s="123">
        <v>39995</v>
      </c>
      <c r="B3807" s="123" t="s">
        <v>23940</v>
      </c>
      <c r="C3807" s="123" t="s">
        <v>19097</v>
      </c>
      <c r="D3807" s="126" t="s">
        <v>23941</v>
      </c>
    </row>
    <row r="3808" spans="1:4" x14ac:dyDescent="0.2">
      <c r="A3808" s="123">
        <v>11615</v>
      </c>
      <c r="B3808" s="123" t="s">
        <v>23942</v>
      </c>
      <c r="C3808" s="123" t="s">
        <v>18868</v>
      </c>
      <c r="D3808" s="126" t="s">
        <v>329</v>
      </c>
    </row>
    <row r="3809" spans="1:4" x14ac:dyDescent="0.2">
      <c r="A3809" s="123">
        <v>3408</v>
      </c>
      <c r="B3809" s="123" t="s">
        <v>23943</v>
      </c>
      <c r="C3809" s="123" t="s">
        <v>18868</v>
      </c>
      <c r="D3809" s="126" t="s">
        <v>3466</v>
      </c>
    </row>
    <row r="3810" spans="1:4" x14ac:dyDescent="0.2">
      <c r="A3810" s="123">
        <v>3409</v>
      </c>
      <c r="B3810" s="123" t="s">
        <v>23944</v>
      </c>
      <c r="C3810" s="123" t="s">
        <v>18868</v>
      </c>
      <c r="D3810" s="126" t="s">
        <v>1821</v>
      </c>
    </row>
    <row r="3811" spans="1:4" x14ac:dyDescent="0.2">
      <c r="A3811" s="123">
        <v>11427</v>
      </c>
      <c r="B3811" s="123" t="s">
        <v>23945</v>
      </c>
      <c r="C3811" s="123" t="s">
        <v>18940</v>
      </c>
      <c r="D3811" s="126" t="s">
        <v>23946</v>
      </c>
    </row>
    <row r="3812" spans="1:4" x14ac:dyDescent="0.2">
      <c r="A3812" s="123">
        <v>4491</v>
      </c>
      <c r="B3812" s="123" t="s">
        <v>23947</v>
      </c>
      <c r="C3812" s="123" t="s">
        <v>18885</v>
      </c>
      <c r="D3812" s="126" t="s">
        <v>1615</v>
      </c>
    </row>
    <row r="3813" spans="1:4" x14ac:dyDescent="0.2">
      <c r="A3813" s="123">
        <v>26022</v>
      </c>
      <c r="B3813" s="123" t="s">
        <v>23948</v>
      </c>
      <c r="C3813" s="123" t="s">
        <v>18851</v>
      </c>
      <c r="D3813" s="126" t="s">
        <v>9073</v>
      </c>
    </row>
    <row r="3814" spans="1:4" x14ac:dyDescent="0.2">
      <c r="A3814" s="123">
        <v>421</v>
      </c>
      <c r="B3814" s="123" t="s">
        <v>23949</v>
      </c>
      <c r="C3814" s="123" t="s">
        <v>18851</v>
      </c>
      <c r="D3814" s="126" t="s">
        <v>2730</v>
      </c>
    </row>
    <row r="3815" spans="1:4" x14ac:dyDescent="0.2">
      <c r="A3815" s="123">
        <v>12362</v>
      </c>
      <c r="B3815" s="123" t="s">
        <v>23950</v>
      </c>
      <c r="C3815" s="123" t="s">
        <v>18851</v>
      </c>
      <c r="D3815" s="126" t="s">
        <v>147</v>
      </c>
    </row>
    <row r="3816" spans="1:4" x14ac:dyDescent="0.2">
      <c r="A3816" s="123">
        <v>14148</v>
      </c>
      <c r="B3816" s="123" t="s">
        <v>23951</v>
      </c>
      <c r="C3816" s="123" t="s">
        <v>18851</v>
      </c>
      <c r="D3816" s="126" t="s">
        <v>788</v>
      </c>
    </row>
    <row r="3817" spans="1:4" x14ac:dyDescent="0.2">
      <c r="A3817" s="123">
        <v>4341</v>
      </c>
      <c r="B3817" s="123" t="s">
        <v>23952</v>
      </c>
      <c r="C3817" s="123" t="s">
        <v>18851</v>
      </c>
      <c r="D3817" s="126" t="s">
        <v>1357</v>
      </c>
    </row>
    <row r="3818" spans="1:4" x14ac:dyDescent="0.2">
      <c r="A3818" s="123">
        <v>4337</v>
      </c>
      <c r="B3818" s="123" t="s">
        <v>23953</v>
      </c>
      <c r="C3818" s="123" t="s">
        <v>18851</v>
      </c>
      <c r="D3818" s="126" t="s">
        <v>7957</v>
      </c>
    </row>
    <row r="3819" spans="1:4" x14ac:dyDescent="0.2">
      <c r="A3819" s="123">
        <v>4339</v>
      </c>
      <c r="B3819" s="123" t="s">
        <v>23954</v>
      </c>
      <c r="C3819" s="123" t="s">
        <v>18851</v>
      </c>
      <c r="D3819" s="126" t="s">
        <v>8276</v>
      </c>
    </row>
    <row r="3820" spans="1:4" x14ac:dyDescent="0.2">
      <c r="A3820" s="123">
        <v>39997</v>
      </c>
      <c r="B3820" s="123" t="s">
        <v>23955</v>
      </c>
      <c r="C3820" s="123" t="s">
        <v>18851</v>
      </c>
      <c r="D3820" s="126" t="s">
        <v>733</v>
      </c>
    </row>
    <row r="3821" spans="1:4" x14ac:dyDescent="0.2">
      <c r="A3821" s="123">
        <v>11971</v>
      </c>
      <c r="B3821" s="123" t="s">
        <v>23956</v>
      </c>
      <c r="C3821" s="123" t="s">
        <v>18851</v>
      </c>
      <c r="D3821" s="126" t="s">
        <v>8393</v>
      </c>
    </row>
    <row r="3822" spans="1:4" x14ac:dyDescent="0.2">
      <c r="A3822" s="123">
        <v>4342</v>
      </c>
      <c r="B3822" s="123" t="s">
        <v>23957</v>
      </c>
      <c r="C3822" s="123" t="s">
        <v>18851</v>
      </c>
      <c r="D3822" s="126" t="s">
        <v>1117</v>
      </c>
    </row>
    <row r="3823" spans="1:4" x14ac:dyDescent="0.2">
      <c r="A3823" s="123">
        <v>4330</v>
      </c>
      <c r="B3823" s="123" t="s">
        <v>23958</v>
      </c>
      <c r="C3823" s="123" t="s">
        <v>18851</v>
      </c>
      <c r="D3823" s="126" t="s">
        <v>1697</v>
      </c>
    </row>
    <row r="3824" spans="1:4" x14ac:dyDescent="0.2">
      <c r="A3824" s="123">
        <v>4340</v>
      </c>
      <c r="B3824" s="123" t="s">
        <v>23959</v>
      </c>
      <c r="C3824" s="123" t="s">
        <v>18851</v>
      </c>
      <c r="D3824" s="126" t="s">
        <v>1243</v>
      </c>
    </row>
    <row r="3825" spans="1:4" x14ac:dyDescent="0.2">
      <c r="A3825" s="123">
        <v>5088</v>
      </c>
      <c r="B3825" s="123" t="s">
        <v>23960</v>
      </c>
      <c r="C3825" s="123" t="s">
        <v>18851</v>
      </c>
      <c r="D3825" s="126" t="s">
        <v>1001</v>
      </c>
    </row>
    <row r="3826" spans="1:4" x14ac:dyDescent="0.2">
      <c r="A3826" s="123">
        <v>11154</v>
      </c>
      <c r="B3826" s="123" t="s">
        <v>23961</v>
      </c>
      <c r="C3826" s="123" t="s">
        <v>18851</v>
      </c>
      <c r="D3826" s="126" t="s">
        <v>23962</v>
      </c>
    </row>
    <row r="3827" spans="1:4" x14ac:dyDescent="0.2">
      <c r="A3827" s="123">
        <v>39021</v>
      </c>
      <c r="B3827" s="123" t="s">
        <v>23963</v>
      </c>
      <c r="C3827" s="123" t="s">
        <v>18851</v>
      </c>
      <c r="D3827" s="126" t="s">
        <v>23964</v>
      </c>
    </row>
    <row r="3828" spans="1:4" x14ac:dyDescent="0.2">
      <c r="A3828" s="123">
        <v>39022</v>
      </c>
      <c r="B3828" s="123" t="s">
        <v>23965</v>
      </c>
      <c r="C3828" s="123" t="s">
        <v>18851</v>
      </c>
      <c r="D3828" s="126" t="s">
        <v>23966</v>
      </c>
    </row>
    <row r="3829" spans="1:4" x14ac:dyDescent="0.2">
      <c r="A3829" s="123">
        <v>39024</v>
      </c>
      <c r="B3829" s="123" t="s">
        <v>23967</v>
      </c>
      <c r="C3829" s="123" t="s">
        <v>18851</v>
      </c>
      <c r="D3829" s="126" t="s">
        <v>23968</v>
      </c>
    </row>
    <row r="3830" spans="1:4" x14ac:dyDescent="0.2">
      <c r="A3830" s="123">
        <v>4914</v>
      </c>
      <c r="B3830" s="123" t="s">
        <v>23969</v>
      </c>
      <c r="C3830" s="123" t="s">
        <v>18868</v>
      </c>
      <c r="D3830" s="126" t="s">
        <v>23970</v>
      </c>
    </row>
    <row r="3831" spans="1:4" x14ac:dyDescent="0.2">
      <c r="A3831" s="123">
        <v>4917</v>
      </c>
      <c r="B3831" s="123" t="s">
        <v>23971</v>
      </c>
      <c r="C3831" s="123" t="s">
        <v>18868</v>
      </c>
      <c r="D3831" s="126" t="s">
        <v>23972</v>
      </c>
    </row>
    <row r="3832" spans="1:4" x14ac:dyDescent="0.2">
      <c r="A3832" s="123">
        <v>39025</v>
      </c>
      <c r="B3832" s="123" t="s">
        <v>23973</v>
      </c>
      <c r="C3832" s="123" t="s">
        <v>18851</v>
      </c>
      <c r="D3832" s="126" t="s">
        <v>23974</v>
      </c>
    </row>
    <row r="3833" spans="1:4" x14ac:dyDescent="0.2">
      <c r="A3833" s="123">
        <v>4930</v>
      </c>
      <c r="B3833" s="123" t="s">
        <v>23975</v>
      </c>
      <c r="C3833" s="123" t="s">
        <v>18868</v>
      </c>
      <c r="D3833" s="126" t="s">
        <v>23976</v>
      </c>
    </row>
    <row r="3834" spans="1:4" x14ac:dyDescent="0.2">
      <c r="A3834" s="123">
        <v>4922</v>
      </c>
      <c r="B3834" s="123" t="s">
        <v>23977</v>
      </c>
      <c r="C3834" s="123" t="s">
        <v>18868</v>
      </c>
      <c r="D3834" s="126" t="s">
        <v>23978</v>
      </c>
    </row>
    <row r="3835" spans="1:4" x14ac:dyDescent="0.2">
      <c r="A3835" s="123">
        <v>4911</v>
      </c>
      <c r="B3835" s="123" t="s">
        <v>23979</v>
      </c>
      <c r="C3835" s="123" t="s">
        <v>18868</v>
      </c>
      <c r="D3835" s="126" t="s">
        <v>23980</v>
      </c>
    </row>
    <row r="3836" spans="1:4" x14ac:dyDescent="0.2">
      <c r="A3836" s="123">
        <v>37518</v>
      </c>
      <c r="B3836" s="123" t="s">
        <v>23981</v>
      </c>
      <c r="C3836" s="123" t="s">
        <v>18868</v>
      </c>
      <c r="D3836" s="126" t="s">
        <v>23982</v>
      </c>
    </row>
    <row r="3837" spans="1:4" x14ac:dyDescent="0.2">
      <c r="A3837" s="123">
        <v>4910</v>
      </c>
      <c r="B3837" s="123" t="s">
        <v>23983</v>
      </c>
      <c r="C3837" s="123" t="s">
        <v>18868</v>
      </c>
      <c r="D3837" s="126" t="s">
        <v>23980</v>
      </c>
    </row>
    <row r="3838" spans="1:4" x14ac:dyDescent="0.2">
      <c r="A3838" s="123">
        <v>4943</v>
      </c>
      <c r="B3838" s="123" t="s">
        <v>23984</v>
      </c>
      <c r="C3838" s="123" t="s">
        <v>18868</v>
      </c>
      <c r="D3838" s="126" t="s">
        <v>2684</v>
      </c>
    </row>
    <row r="3839" spans="1:4" x14ac:dyDescent="0.2">
      <c r="A3839" s="123">
        <v>5002</v>
      </c>
      <c r="B3839" s="123" t="s">
        <v>23985</v>
      </c>
      <c r="C3839" s="123" t="s">
        <v>18868</v>
      </c>
      <c r="D3839" s="126" t="s">
        <v>23986</v>
      </c>
    </row>
    <row r="3840" spans="1:4" x14ac:dyDescent="0.2">
      <c r="A3840" s="123">
        <v>4977</v>
      </c>
      <c r="B3840" s="123" t="s">
        <v>23987</v>
      </c>
      <c r="C3840" s="123" t="s">
        <v>18868</v>
      </c>
      <c r="D3840" s="126" t="s">
        <v>23988</v>
      </c>
    </row>
    <row r="3841" spans="1:4" x14ac:dyDescent="0.2">
      <c r="A3841" s="123">
        <v>5028</v>
      </c>
      <c r="B3841" s="123" t="s">
        <v>23989</v>
      </c>
      <c r="C3841" s="123" t="s">
        <v>18868</v>
      </c>
      <c r="D3841" s="126" t="s">
        <v>23990</v>
      </c>
    </row>
    <row r="3842" spans="1:4" x14ac:dyDescent="0.2">
      <c r="A3842" s="123">
        <v>4998</v>
      </c>
      <c r="B3842" s="123" t="s">
        <v>23991</v>
      </c>
      <c r="C3842" s="123" t="s">
        <v>18868</v>
      </c>
      <c r="D3842" s="126" t="s">
        <v>23992</v>
      </c>
    </row>
    <row r="3843" spans="1:4" x14ac:dyDescent="0.2">
      <c r="A3843" s="123">
        <v>4969</v>
      </c>
      <c r="B3843" s="123" t="s">
        <v>23993</v>
      </c>
      <c r="C3843" s="123" t="s">
        <v>18868</v>
      </c>
      <c r="D3843" s="126" t="s">
        <v>23994</v>
      </c>
    </row>
    <row r="3844" spans="1:4" x14ac:dyDescent="0.2">
      <c r="A3844" s="123">
        <v>11364</v>
      </c>
      <c r="B3844" s="123" t="s">
        <v>23995</v>
      </c>
      <c r="C3844" s="123" t="s">
        <v>18851</v>
      </c>
      <c r="D3844" s="126" t="s">
        <v>23996</v>
      </c>
    </row>
    <row r="3845" spans="1:4" x14ac:dyDescent="0.2">
      <c r="A3845" s="123">
        <v>11365</v>
      </c>
      <c r="B3845" s="123" t="s">
        <v>23997</v>
      </c>
      <c r="C3845" s="123" t="s">
        <v>18851</v>
      </c>
      <c r="D3845" s="126" t="s">
        <v>23998</v>
      </c>
    </row>
    <row r="3846" spans="1:4" x14ac:dyDescent="0.2">
      <c r="A3846" s="123">
        <v>11366</v>
      </c>
      <c r="B3846" s="123" t="s">
        <v>23999</v>
      </c>
      <c r="C3846" s="123" t="s">
        <v>18851</v>
      </c>
      <c r="D3846" s="126" t="s">
        <v>24000</v>
      </c>
    </row>
    <row r="3847" spans="1:4" x14ac:dyDescent="0.2">
      <c r="A3847" s="123">
        <v>11367</v>
      </c>
      <c r="B3847" s="123" t="s">
        <v>24001</v>
      </c>
      <c r="C3847" s="123" t="s">
        <v>18868</v>
      </c>
      <c r="D3847" s="126" t="s">
        <v>16935</v>
      </c>
    </row>
    <row r="3848" spans="1:4" x14ac:dyDescent="0.2">
      <c r="A3848" s="123">
        <v>4989</v>
      </c>
      <c r="B3848" s="123" t="s">
        <v>24002</v>
      </c>
      <c r="C3848" s="123" t="s">
        <v>18851</v>
      </c>
      <c r="D3848" s="126" t="s">
        <v>24003</v>
      </c>
    </row>
    <row r="3849" spans="1:4" x14ac:dyDescent="0.2">
      <c r="A3849" s="123">
        <v>4982</v>
      </c>
      <c r="B3849" s="123" t="s">
        <v>24004</v>
      </c>
      <c r="C3849" s="123" t="s">
        <v>18851</v>
      </c>
      <c r="D3849" s="126" t="s">
        <v>24005</v>
      </c>
    </row>
    <row r="3850" spans="1:4" x14ac:dyDescent="0.2">
      <c r="A3850" s="123">
        <v>20322</v>
      </c>
      <c r="B3850" s="123" t="s">
        <v>24006</v>
      </c>
      <c r="C3850" s="123" t="s">
        <v>18851</v>
      </c>
      <c r="D3850" s="126" t="s">
        <v>24007</v>
      </c>
    </row>
    <row r="3851" spans="1:4" x14ac:dyDescent="0.2">
      <c r="A3851" s="123">
        <v>10553</v>
      </c>
      <c r="B3851" s="123" t="s">
        <v>24008</v>
      </c>
      <c r="C3851" s="123" t="s">
        <v>18851</v>
      </c>
      <c r="D3851" s="126" t="s">
        <v>24009</v>
      </c>
    </row>
    <row r="3852" spans="1:4" x14ac:dyDescent="0.2">
      <c r="A3852" s="123">
        <v>5020</v>
      </c>
      <c r="B3852" s="123" t="s">
        <v>24010</v>
      </c>
      <c r="C3852" s="123" t="s">
        <v>18851</v>
      </c>
      <c r="D3852" s="126" t="s">
        <v>24011</v>
      </c>
    </row>
    <row r="3853" spans="1:4" x14ac:dyDescent="0.2">
      <c r="A3853" s="123">
        <v>4962</v>
      </c>
      <c r="B3853" s="123" t="s">
        <v>24012</v>
      </c>
      <c r="C3853" s="123" t="s">
        <v>18851</v>
      </c>
      <c r="D3853" s="126" t="s">
        <v>2012</v>
      </c>
    </row>
    <row r="3854" spans="1:4" x14ac:dyDescent="0.2">
      <c r="A3854" s="123">
        <v>4981</v>
      </c>
      <c r="B3854" s="123" t="s">
        <v>24013</v>
      </c>
      <c r="C3854" s="123" t="s">
        <v>18851</v>
      </c>
      <c r="D3854" s="126" t="s">
        <v>9157</v>
      </c>
    </row>
    <row r="3855" spans="1:4" x14ac:dyDescent="0.2">
      <c r="A3855" s="123">
        <v>10554</v>
      </c>
      <c r="B3855" s="123" t="s">
        <v>24014</v>
      </c>
      <c r="C3855" s="123" t="s">
        <v>18851</v>
      </c>
      <c r="D3855" s="126" t="s">
        <v>24015</v>
      </c>
    </row>
    <row r="3856" spans="1:4" x14ac:dyDescent="0.2">
      <c r="A3856" s="123">
        <v>4964</v>
      </c>
      <c r="B3856" s="123" t="s">
        <v>24016</v>
      </c>
      <c r="C3856" s="123" t="s">
        <v>18851</v>
      </c>
      <c r="D3856" s="126" t="s">
        <v>24017</v>
      </c>
    </row>
    <row r="3857" spans="1:4" x14ac:dyDescent="0.2">
      <c r="A3857" s="123">
        <v>4992</v>
      </c>
      <c r="B3857" s="123" t="s">
        <v>24018</v>
      </c>
      <c r="C3857" s="123" t="s">
        <v>18851</v>
      </c>
      <c r="D3857" s="126" t="s">
        <v>24019</v>
      </c>
    </row>
    <row r="3858" spans="1:4" x14ac:dyDescent="0.2">
      <c r="A3858" s="123">
        <v>10555</v>
      </c>
      <c r="B3858" s="123" t="s">
        <v>24020</v>
      </c>
      <c r="C3858" s="123" t="s">
        <v>18851</v>
      </c>
      <c r="D3858" s="126" t="s">
        <v>24021</v>
      </c>
    </row>
    <row r="3859" spans="1:4" x14ac:dyDescent="0.2">
      <c r="A3859" s="123">
        <v>4987</v>
      </c>
      <c r="B3859" s="123" t="s">
        <v>24022</v>
      </c>
      <c r="C3859" s="123" t="s">
        <v>18851</v>
      </c>
      <c r="D3859" s="126" t="s">
        <v>24015</v>
      </c>
    </row>
    <row r="3860" spans="1:4" x14ac:dyDescent="0.2">
      <c r="A3860" s="123">
        <v>10556</v>
      </c>
      <c r="B3860" s="123" t="s">
        <v>24023</v>
      </c>
      <c r="C3860" s="123" t="s">
        <v>18851</v>
      </c>
      <c r="D3860" s="126" t="s">
        <v>24024</v>
      </c>
    </row>
    <row r="3861" spans="1:4" x14ac:dyDescent="0.2">
      <c r="A3861" s="123">
        <v>4958</v>
      </c>
      <c r="B3861" s="123" t="s">
        <v>24025</v>
      </c>
      <c r="C3861" s="123" t="s">
        <v>18868</v>
      </c>
      <c r="D3861" s="126" t="s">
        <v>24026</v>
      </c>
    </row>
    <row r="3862" spans="1:4" x14ac:dyDescent="0.2">
      <c r="A3862" s="123">
        <v>39502</v>
      </c>
      <c r="B3862" s="123" t="s">
        <v>24027</v>
      </c>
      <c r="C3862" s="123" t="s">
        <v>18851</v>
      </c>
      <c r="D3862" s="126" t="s">
        <v>24028</v>
      </c>
    </row>
    <row r="3863" spans="1:4" x14ac:dyDescent="0.2">
      <c r="A3863" s="123">
        <v>39504</v>
      </c>
      <c r="B3863" s="123" t="s">
        <v>24029</v>
      </c>
      <c r="C3863" s="123" t="s">
        <v>18851</v>
      </c>
      <c r="D3863" s="126" t="s">
        <v>24030</v>
      </c>
    </row>
    <row r="3864" spans="1:4" x14ac:dyDescent="0.2">
      <c r="A3864" s="123">
        <v>39503</v>
      </c>
      <c r="B3864" s="123" t="s">
        <v>24031</v>
      </c>
      <c r="C3864" s="123" t="s">
        <v>18851</v>
      </c>
      <c r="D3864" s="126" t="s">
        <v>24032</v>
      </c>
    </row>
    <row r="3865" spans="1:4" x14ac:dyDescent="0.2">
      <c r="A3865" s="123">
        <v>39505</v>
      </c>
      <c r="B3865" s="123" t="s">
        <v>24033</v>
      </c>
      <c r="C3865" s="123" t="s">
        <v>18851</v>
      </c>
      <c r="D3865" s="126" t="s">
        <v>24017</v>
      </c>
    </row>
    <row r="3866" spans="1:4" x14ac:dyDescent="0.2">
      <c r="A3866" s="123">
        <v>25969</v>
      </c>
      <c r="B3866" s="123" t="s">
        <v>24034</v>
      </c>
      <c r="C3866" s="123" t="s">
        <v>18851</v>
      </c>
      <c r="D3866" s="126" t="s">
        <v>24035</v>
      </c>
    </row>
    <row r="3867" spans="1:4" x14ac:dyDescent="0.2">
      <c r="A3867" s="123">
        <v>4944</v>
      </c>
      <c r="B3867" s="123" t="s">
        <v>24036</v>
      </c>
      <c r="C3867" s="123" t="s">
        <v>18868</v>
      </c>
      <c r="D3867" s="126" t="s">
        <v>24037</v>
      </c>
    </row>
    <row r="3868" spans="1:4" x14ac:dyDescent="0.2">
      <c r="A3868" s="123">
        <v>21102</v>
      </c>
      <c r="B3868" s="123" t="s">
        <v>24038</v>
      </c>
      <c r="C3868" s="123" t="s">
        <v>18851</v>
      </c>
      <c r="D3868" s="126" t="s">
        <v>7585</v>
      </c>
    </row>
    <row r="3869" spans="1:4" x14ac:dyDescent="0.2">
      <c r="A3869" s="123">
        <v>21101</v>
      </c>
      <c r="B3869" s="123" t="s">
        <v>24039</v>
      </c>
      <c r="C3869" s="123" t="s">
        <v>18851</v>
      </c>
      <c r="D3869" s="126" t="s">
        <v>1948</v>
      </c>
    </row>
    <row r="3870" spans="1:4" x14ac:dyDescent="0.2">
      <c r="A3870" s="123">
        <v>34713</v>
      </c>
      <c r="B3870" s="123" t="s">
        <v>24040</v>
      </c>
      <c r="C3870" s="123" t="s">
        <v>18868</v>
      </c>
      <c r="D3870" s="126" t="s">
        <v>24041</v>
      </c>
    </row>
    <row r="3871" spans="1:4" x14ac:dyDescent="0.2">
      <c r="A3871" s="123">
        <v>4947</v>
      </c>
      <c r="B3871" s="123" t="s">
        <v>24042</v>
      </c>
      <c r="C3871" s="123" t="s">
        <v>18868</v>
      </c>
      <c r="D3871" s="126" t="s">
        <v>24043</v>
      </c>
    </row>
    <row r="3872" spans="1:4" x14ac:dyDescent="0.2">
      <c r="A3872" s="123">
        <v>37563</v>
      </c>
      <c r="B3872" s="123" t="s">
        <v>24044</v>
      </c>
      <c r="C3872" s="123" t="s">
        <v>18868</v>
      </c>
      <c r="D3872" s="126" t="s">
        <v>24045</v>
      </c>
    </row>
    <row r="3873" spans="1:4" x14ac:dyDescent="0.2">
      <c r="A3873" s="123">
        <v>4948</v>
      </c>
      <c r="B3873" s="123" t="s">
        <v>24046</v>
      </c>
      <c r="C3873" s="123" t="s">
        <v>18868</v>
      </c>
      <c r="D3873" s="126" t="s">
        <v>24047</v>
      </c>
    </row>
    <row r="3874" spans="1:4" x14ac:dyDescent="0.2">
      <c r="A3874" s="123">
        <v>37561</v>
      </c>
      <c r="B3874" s="123" t="s">
        <v>24048</v>
      </c>
      <c r="C3874" s="123" t="s">
        <v>18868</v>
      </c>
      <c r="D3874" s="126" t="s">
        <v>24049</v>
      </c>
    </row>
    <row r="3875" spans="1:4" x14ac:dyDescent="0.2">
      <c r="A3875" s="123">
        <v>37562</v>
      </c>
      <c r="B3875" s="123" t="s">
        <v>24050</v>
      </c>
      <c r="C3875" s="123" t="s">
        <v>18868</v>
      </c>
      <c r="D3875" s="126" t="s">
        <v>24051</v>
      </c>
    </row>
    <row r="3876" spans="1:4" x14ac:dyDescent="0.2">
      <c r="A3876" s="123">
        <v>37585</v>
      </c>
      <c r="B3876" s="123" t="s">
        <v>24052</v>
      </c>
      <c r="C3876" s="123" t="s">
        <v>18851</v>
      </c>
      <c r="D3876" s="126" t="s">
        <v>13746</v>
      </c>
    </row>
    <row r="3877" spans="1:4" x14ac:dyDescent="0.2">
      <c r="A3877" s="123">
        <v>14164</v>
      </c>
      <c r="B3877" s="123" t="s">
        <v>24053</v>
      </c>
      <c r="C3877" s="123" t="s">
        <v>18851</v>
      </c>
      <c r="D3877" s="126" t="s">
        <v>24054</v>
      </c>
    </row>
    <row r="3878" spans="1:4" x14ac:dyDescent="0.2">
      <c r="A3878" s="123">
        <v>14163</v>
      </c>
      <c r="B3878" s="123" t="s">
        <v>24055</v>
      </c>
      <c r="C3878" s="123" t="s">
        <v>18851</v>
      </c>
      <c r="D3878" s="126" t="s">
        <v>24056</v>
      </c>
    </row>
    <row r="3879" spans="1:4" x14ac:dyDescent="0.2">
      <c r="A3879" s="123">
        <v>5051</v>
      </c>
      <c r="B3879" s="123" t="s">
        <v>24057</v>
      </c>
      <c r="C3879" s="123" t="s">
        <v>18851</v>
      </c>
      <c r="D3879" s="126" t="s">
        <v>24058</v>
      </c>
    </row>
    <row r="3880" spans="1:4" x14ac:dyDescent="0.2">
      <c r="A3880" s="123">
        <v>14162</v>
      </c>
      <c r="B3880" s="123" t="s">
        <v>24059</v>
      </c>
      <c r="C3880" s="123" t="s">
        <v>18851</v>
      </c>
      <c r="D3880" s="126" t="s">
        <v>24060</v>
      </c>
    </row>
    <row r="3881" spans="1:4" x14ac:dyDescent="0.2">
      <c r="A3881" s="123">
        <v>5052</v>
      </c>
      <c r="B3881" s="123" t="s">
        <v>24061</v>
      </c>
      <c r="C3881" s="123" t="s">
        <v>18851</v>
      </c>
      <c r="D3881" s="126" t="s">
        <v>24062</v>
      </c>
    </row>
    <row r="3882" spans="1:4" x14ac:dyDescent="0.2">
      <c r="A3882" s="123">
        <v>14166</v>
      </c>
      <c r="B3882" s="123" t="s">
        <v>24063</v>
      </c>
      <c r="C3882" s="123" t="s">
        <v>18851</v>
      </c>
      <c r="D3882" s="126" t="s">
        <v>24064</v>
      </c>
    </row>
    <row r="3883" spans="1:4" x14ac:dyDescent="0.2">
      <c r="A3883" s="123">
        <v>14165</v>
      </c>
      <c r="B3883" s="123" t="s">
        <v>24065</v>
      </c>
      <c r="C3883" s="123" t="s">
        <v>18851</v>
      </c>
      <c r="D3883" s="126" t="s">
        <v>24066</v>
      </c>
    </row>
    <row r="3884" spans="1:4" x14ac:dyDescent="0.2">
      <c r="A3884" s="123">
        <v>5050</v>
      </c>
      <c r="B3884" s="123" t="s">
        <v>24067</v>
      </c>
      <c r="C3884" s="123" t="s">
        <v>18851</v>
      </c>
      <c r="D3884" s="126" t="s">
        <v>24068</v>
      </c>
    </row>
    <row r="3885" spans="1:4" x14ac:dyDescent="0.2">
      <c r="A3885" s="123">
        <v>12378</v>
      </c>
      <c r="B3885" s="123" t="s">
        <v>24069</v>
      </c>
      <c r="C3885" s="123" t="s">
        <v>18851</v>
      </c>
      <c r="D3885" s="126" t="s">
        <v>24070</v>
      </c>
    </row>
    <row r="3886" spans="1:4" x14ac:dyDescent="0.2">
      <c r="A3886" s="123">
        <v>12366</v>
      </c>
      <c r="B3886" s="123" t="s">
        <v>24071</v>
      </c>
      <c r="C3886" s="123" t="s">
        <v>18851</v>
      </c>
      <c r="D3886" s="126" t="s">
        <v>8984</v>
      </c>
    </row>
    <row r="3887" spans="1:4" x14ac:dyDescent="0.2">
      <c r="A3887" s="123">
        <v>5045</v>
      </c>
      <c r="B3887" s="123" t="s">
        <v>24072</v>
      </c>
      <c r="C3887" s="123" t="s">
        <v>18851</v>
      </c>
      <c r="D3887" s="126" t="s">
        <v>8985</v>
      </c>
    </row>
    <row r="3888" spans="1:4" x14ac:dyDescent="0.2">
      <c r="A3888" s="123">
        <v>5044</v>
      </c>
      <c r="B3888" s="123" t="s">
        <v>24073</v>
      </c>
      <c r="C3888" s="123" t="s">
        <v>18851</v>
      </c>
      <c r="D3888" s="126" t="s">
        <v>8986</v>
      </c>
    </row>
    <row r="3889" spans="1:4" x14ac:dyDescent="0.2">
      <c r="A3889" s="123">
        <v>5055</v>
      </c>
      <c r="B3889" s="123" t="s">
        <v>24074</v>
      </c>
      <c r="C3889" s="123" t="s">
        <v>18851</v>
      </c>
      <c r="D3889" s="126" t="s">
        <v>8987</v>
      </c>
    </row>
    <row r="3890" spans="1:4" x14ac:dyDescent="0.2">
      <c r="A3890" s="123">
        <v>5053</v>
      </c>
      <c r="B3890" s="123" t="s">
        <v>24075</v>
      </c>
      <c r="C3890" s="123" t="s">
        <v>18851</v>
      </c>
      <c r="D3890" s="126" t="s">
        <v>8988</v>
      </c>
    </row>
    <row r="3891" spans="1:4" x14ac:dyDescent="0.2">
      <c r="A3891" s="123">
        <v>5035</v>
      </c>
      <c r="B3891" s="123" t="s">
        <v>24076</v>
      </c>
      <c r="C3891" s="123" t="s">
        <v>18851</v>
      </c>
      <c r="D3891" s="126" t="s">
        <v>8989</v>
      </c>
    </row>
    <row r="3892" spans="1:4" x14ac:dyDescent="0.2">
      <c r="A3892" s="123">
        <v>5036</v>
      </c>
      <c r="B3892" s="123" t="s">
        <v>24077</v>
      </c>
      <c r="C3892" s="123" t="s">
        <v>18851</v>
      </c>
      <c r="D3892" s="126" t="s">
        <v>8990</v>
      </c>
    </row>
    <row r="3893" spans="1:4" x14ac:dyDescent="0.2">
      <c r="A3893" s="123">
        <v>5059</v>
      </c>
      <c r="B3893" s="123" t="s">
        <v>24078</v>
      </c>
      <c r="C3893" s="123" t="s">
        <v>18851</v>
      </c>
      <c r="D3893" s="126" t="s">
        <v>8991</v>
      </c>
    </row>
    <row r="3894" spans="1:4" x14ac:dyDescent="0.2">
      <c r="A3894" s="123">
        <v>5034</v>
      </c>
      <c r="B3894" s="123" t="s">
        <v>24079</v>
      </c>
      <c r="C3894" s="123" t="s">
        <v>18851</v>
      </c>
      <c r="D3894" s="126" t="s">
        <v>8992</v>
      </c>
    </row>
    <row r="3895" spans="1:4" x14ac:dyDescent="0.2">
      <c r="A3895" s="123">
        <v>5056</v>
      </c>
      <c r="B3895" s="123" t="s">
        <v>24080</v>
      </c>
      <c r="C3895" s="123" t="s">
        <v>18851</v>
      </c>
      <c r="D3895" s="126" t="s">
        <v>8993</v>
      </c>
    </row>
    <row r="3896" spans="1:4" x14ac:dyDescent="0.2">
      <c r="A3896" s="123">
        <v>5057</v>
      </c>
      <c r="B3896" s="123" t="s">
        <v>24081</v>
      </c>
      <c r="C3896" s="123" t="s">
        <v>18851</v>
      </c>
      <c r="D3896" s="126" t="s">
        <v>8994</v>
      </c>
    </row>
    <row r="3897" spans="1:4" x14ac:dyDescent="0.2">
      <c r="A3897" s="123">
        <v>5033</v>
      </c>
      <c r="B3897" s="123" t="s">
        <v>24082</v>
      </c>
      <c r="C3897" s="123" t="s">
        <v>18851</v>
      </c>
      <c r="D3897" s="126" t="s">
        <v>8995</v>
      </c>
    </row>
    <row r="3898" spans="1:4" x14ac:dyDescent="0.2">
      <c r="A3898" s="123">
        <v>5038</v>
      </c>
      <c r="B3898" s="123" t="s">
        <v>24083</v>
      </c>
      <c r="C3898" s="123" t="s">
        <v>18851</v>
      </c>
      <c r="D3898" s="126" t="s">
        <v>8996</v>
      </c>
    </row>
    <row r="3899" spans="1:4" x14ac:dyDescent="0.2">
      <c r="A3899" s="123">
        <v>12372</v>
      </c>
      <c r="B3899" s="123" t="s">
        <v>24084</v>
      </c>
      <c r="C3899" s="123" t="s">
        <v>18851</v>
      </c>
      <c r="D3899" s="126" t="s">
        <v>8997</v>
      </c>
    </row>
    <row r="3900" spans="1:4" x14ac:dyDescent="0.2">
      <c r="A3900" s="123">
        <v>13339</v>
      </c>
      <c r="B3900" s="123" t="s">
        <v>24085</v>
      </c>
      <c r="C3900" s="123" t="s">
        <v>18851</v>
      </c>
      <c r="D3900" s="126" t="s">
        <v>8998</v>
      </c>
    </row>
    <row r="3901" spans="1:4" x14ac:dyDescent="0.2">
      <c r="A3901" s="123">
        <v>12373</v>
      </c>
      <c r="B3901" s="123" t="s">
        <v>24086</v>
      </c>
      <c r="C3901" s="123" t="s">
        <v>18851</v>
      </c>
      <c r="D3901" s="126" t="s">
        <v>8999</v>
      </c>
    </row>
    <row r="3902" spans="1:4" x14ac:dyDescent="0.2">
      <c r="A3902" s="123">
        <v>12388</v>
      </c>
      <c r="B3902" s="123" t="s">
        <v>24087</v>
      </c>
      <c r="C3902" s="123" t="s">
        <v>18851</v>
      </c>
      <c r="D3902" s="126" t="s">
        <v>24088</v>
      </c>
    </row>
    <row r="3903" spans="1:4" x14ac:dyDescent="0.2">
      <c r="A3903" s="123">
        <v>34695</v>
      </c>
      <c r="B3903" s="123" t="s">
        <v>24089</v>
      </c>
      <c r="C3903" s="123" t="s">
        <v>18851</v>
      </c>
      <c r="D3903" s="126" t="s">
        <v>9001</v>
      </c>
    </row>
    <row r="3904" spans="1:4" x14ac:dyDescent="0.2">
      <c r="A3904" s="123">
        <v>34692</v>
      </c>
      <c r="B3904" s="123" t="s">
        <v>24090</v>
      </c>
      <c r="C3904" s="123" t="s">
        <v>18851</v>
      </c>
      <c r="D3904" s="126" t="s">
        <v>9002</v>
      </c>
    </row>
    <row r="3905" spans="1:4" x14ac:dyDescent="0.2">
      <c r="A3905" s="123">
        <v>26028</v>
      </c>
      <c r="B3905" s="123" t="s">
        <v>24091</v>
      </c>
      <c r="C3905" s="123" t="s">
        <v>20383</v>
      </c>
      <c r="D3905" s="126" t="s">
        <v>3213</v>
      </c>
    </row>
    <row r="3906" spans="1:4" x14ac:dyDescent="0.2">
      <c r="A3906" s="123">
        <v>11844</v>
      </c>
      <c r="B3906" s="123" t="s">
        <v>24092</v>
      </c>
      <c r="C3906" s="123" t="s">
        <v>18885</v>
      </c>
      <c r="D3906" s="126" t="s">
        <v>24093</v>
      </c>
    </row>
    <row r="3907" spans="1:4" x14ac:dyDescent="0.2">
      <c r="A3907" s="123">
        <v>4465</v>
      </c>
      <c r="B3907" s="123" t="s">
        <v>24094</v>
      </c>
      <c r="C3907" s="123" t="s">
        <v>18885</v>
      </c>
      <c r="D3907" s="126" t="s">
        <v>10974</v>
      </c>
    </row>
    <row r="3908" spans="1:4" x14ac:dyDescent="0.2">
      <c r="A3908" s="123">
        <v>35273</v>
      </c>
      <c r="B3908" s="123" t="s">
        <v>24095</v>
      </c>
      <c r="C3908" s="123" t="s">
        <v>18885</v>
      </c>
      <c r="D3908" s="126" t="s">
        <v>3774</v>
      </c>
    </row>
    <row r="3909" spans="1:4" x14ac:dyDescent="0.2">
      <c r="A3909" s="123">
        <v>4470</v>
      </c>
      <c r="B3909" s="123" t="s">
        <v>24096</v>
      </c>
      <c r="C3909" s="123" t="s">
        <v>18885</v>
      </c>
      <c r="D3909" s="126" t="s">
        <v>6482</v>
      </c>
    </row>
    <row r="3910" spans="1:4" x14ac:dyDescent="0.2">
      <c r="A3910" s="123">
        <v>20204</v>
      </c>
      <c r="B3910" s="123" t="s">
        <v>24097</v>
      </c>
      <c r="C3910" s="123" t="s">
        <v>18885</v>
      </c>
      <c r="D3910" s="126" t="s">
        <v>16917</v>
      </c>
    </row>
    <row r="3911" spans="1:4" x14ac:dyDescent="0.2">
      <c r="A3911" s="123">
        <v>20208</v>
      </c>
      <c r="B3911" s="123" t="s">
        <v>24098</v>
      </c>
      <c r="C3911" s="123" t="s">
        <v>18885</v>
      </c>
      <c r="D3911" s="126" t="s">
        <v>16736</v>
      </c>
    </row>
    <row r="3912" spans="1:4" x14ac:dyDescent="0.2">
      <c r="A3912" s="123">
        <v>4437</v>
      </c>
      <c r="B3912" s="123" t="s">
        <v>24099</v>
      </c>
      <c r="C3912" s="123" t="s">
        <v>18885</v>
      </c>
      <c r="D3912" s="126" t="s">
        <v>24100</v>
      </c>
    </row>
    <row r="3913" spans="1:4" x14ac:dyDescent="0.2">
      <c r="A3913" s="123">
        <v>14580</v>
      </c>
      <c r="B3913" s="123" t="s">
        <v>24101</v>
      </c>
      <c r="C3913" s="123" t="s">
        <v>18885</v>
      </c>
      <c r="D3913" s="126" t="s">
        <v>6904</v>
      </c>
    </row>
    <row r="3914" spans="1:4" x14ac:dyDescent="0.2">
      <c r="A3914" s="123">
        <v>40304</v>
      </c>
      <c r="B3914" s="123" t="s">
        <v>24102</v>
      </c>
      <c r="C3914" s="123" t="s">
        <v>18940</v>
      </c>
      <c r="D3914" s="126" t="s">
        <v>6408</v>
      </c>
    </row>
    <row r="3915" spans="1:4" x14ac:dyDescent="0.2">
      <c r="A3915" s="123">
        <v>5065</v>
      </c>
      <c r="B3915" s="123" t="s">
        <v>24103</v>
      </c>
      <c r="C3915" s="123" t="s">
        <v>18940</v>
      </c>
      <c r="D3915" s="126" t="s">
        <v>9184</v>
      </c>
    </row>
    <row r="3916" spans="1:4" x14ac:dyDescent="0.2">
      <c r="A3916" s="123">
        <v>5072</v>
      </c>
      <c r="B3916" s="123" t="s">
        <v>24104</v>
      </c>
      <c r="C3916" s="123" t="s">
        <v>18940</v>
      </c>
      <c r="D3916" s="126" t="s">
        <v>8673</v>
      </c>
    </row>
    <row r="3917" spans="1:4" x14ac:dyDescent="0.2">
      <c r="A3917" s="123">
        <v>5066</v>
      </c>
      <c r="B3917" s="123" t="s">
        <v>24105</v>
      </c>
      <c r="C3917" s="123" t="s">
        <v>18940</v>
      </c>
      <c r="D3917" s="126" t="s">
        <v>24106</v>
      </c>
    </row>
    <row r="3918" spans="1:4" x14ac:dyDescent="0.2">
      <c r="A3918" s="123">
        <v>5063</v>
      </c>
      <c r="B3918" s="123" t="s">
        <v>24107</v>
      </c>
      <c r="C3918" s="123" t="s">
        <v>18940</v>
      </c>
      <c r="D3918" s="126" t="s">
        <v>5668</v>
      </c>
    </row>
    <row r="3919" spans="1:4" x14ac:dyDescent="0.2">
      <c r="A3919" s="123">
        <v>20247</v>
      </c>
      <c r="B3919" s="123" t="s">
        <v>24108</v>
      </c>
      <c r="C3919" s="123" t="s">
        <v>18940</v>
      </c>
      <c r="D3919" s="126" t="s">
        <v>389</v>
      </c>
    </row>
    <row r="3920" spans="1:4" x14ac:dyDescent="0.2">
      <c r="A3920" s="123">
        <v>5074</v>
      </c>
      <c r="B3920" s="123" t="s">
        <v>24109</v>
      </c>
      <c r="C3920" s="123" t="s">
        <v>18940</v>
      </c>
      <c r="D3920" s="126" t="s">
        <v>24110</v>
      </c>
    </row>
    <row r="3921" spans="1:4" x14ac:dyDescent="0.2">
      <c r="A3921" s="123">
        <v>5067</v>
      </c>
      <c r="B3921" s="123" t="s">
        <v>24111</v>
      </c>
      <c r="C3921" s="123" t="s">
        <v>18940</v>
      </c>
      <c r="D3921" s="126" t="s">
        <v>2715</v>
      </c>
    </row>
    <row r="3922" spans="1:4" x14ac:dyDescent="0.2">
      <c r="A3922" s="123">
        <v>5078</v>
      </c>
      <c r="B3922" s="123" t="s">
        <v>24112</v>
      </c>
      <c r="C3922" s="123" t="s">
        <v>18940</v>
      </c>
      <c r="D3922" s="126" t="s">
        <v>8440</v>
      </c>
    </row>
    <row r="3923" spans="1:4" x14ac:dyDescent="0.2">
      <c r="A3923" s="123">
        <v>5068</v>
      </c>
      <c r="B3923" s="123" t="s">
        <v>24113</v>
      </c>
      <c r="C3923" s="123" t="s">
        <v>18940</v>
      </c>
      <c r="D3923" s="126" t="s">
        <v>3606</v>
      </c>
    </row>
    <row r="3924" spans="1:4" x14ac:dyDescent="0.2">
      <c r="A3924" s="123">
        <v>5073</v>
      </c>
      <c r="B3924" s="123" t="s">
        <v>24114</v>
      </c>
      <c r="C3924" s="123" t="s">
        <v>18940</v>
      </c>
      <c r="D3924" s="126" t="s">
        <v>8778</v>
      </c>
    </row>
    <row r="3925" spans="1:4" x14ac:dyDescent="0.2">
      <c r="A3925" s="123">
        <v>5069</v>
      </c>
      <c r="B3925" s="123" t="s">
        <v>24115</v>
      </c>
      <c r="C3925" s="123" t="s">
        <v>18940</v>
      </c>
      <c r="D3925" s="126" t="s">
        <v>8778</v>
      </c>
    </row>
    <row r="3926" spans="1:4" x14ac:dyDescent="0.2">
      <c r="A3926" s="123">
        <v>5070</v>
      </c>
      <c r="B3926" s="123" t="s">
        <v>24116</v>
      </c>
      <c r="C3926" s="123" t="s">
        <v>18940</v>
      </c>
      <c r="D3926" s="126" t="s">
        <v>1959</v>
      </c>
    </row>
    <row r="3927" spans="1:4" x14ac:dyDescent="0.2">
      <c r="A3927" s="123">
        <v>5071</v>
      </c>
      <c r="B3927" s="123" t="s">
        <v>24117</v>
      </c>
      <c r="C3927" s="123" t="s">
        <v>18940</v>
      </c>
      <c r="D3927" s="126" t="s">
        <v>3606</v>
      </c>
    </row>
    <row r="3928" spans="1:4" x14ac:dyDescent="0.2">
      <c r="A3928" s="123">
        <v>5061</v>
      </c>
      <c r="B3928" s="123" t="s">
        <v>24118</v>
      </c>
      <c r="C3928" s="123" t="s">
        <v>18940</v>
      </c>
      <c r="D3928" s="126" t="s">
        <v>1665</v>
      </c>
    </row>
    <row r="3929" spans="1:4" x14ac:dyDescent="0.2">
      <c r="A3929" s="123">
        <v>5075</v>
      </c>
      <c r="B3929" s="123" t="s">
        <v>24119</v>
      </c>
      <c r="C3929" s="123" t="s">
        <v>18940</v>
      </c>
      <c r="D3929" s="126" t="s">
        <v>3606</v>
      </c>
    </row>
    <row r="3930" spans="1:4" x14ac:dyDescent="0.2">
      <c r="A3930" s="123">
        <v>39027</v>
      </c>
      <c r="B3930" s="123" t="s">
        <v>24120</v>
      </c>
      <c r="C3930" s="123" t="s">
        <v>18940</v>
      </c>
      <c r="D3930" s="126" t="s">
        <v>14776</v>
      </c>
    </row>
    <row r="3931" spans="1:4" x14ac:dyDescent="0.2">
      <c r="A3931" s="123">
        <v>5062</v>
      </c>
      <c r="B3931" s="123" t="s">
        <v>24121</v>
      </c>
      <c r="C3931" s="123" t="s">
        <v>18940</v>
      </c>
      <c r="D3931" s="126" t="s">
        <v>5479</v>
      </c>
    </row>
    <row r="3932" spans="1:4" x14ac:dyDescent="0.2">
      <c r="A3932" s="123">
        <v>40568</v>
      </c>
      <c r="B3932" s="123" t="s">
        <v>24122</v>
      </c>
      <c r="C3932" s="123" t="s">
        <v>18940</v>
      </c>
      <c r="D3932" s="126" t="s">
        <v>7372</v>
      </c>
    </row>
    <row r="3933" spans="1:4" x14ac:dyDescent="0.2">
      <c r="A3933" s="123">
        <v>39026</v>
      </c>
      <c r="B3933" s="123" t="s">
        <v>24123</v>
      </c>
      <c r="C3933" s="123" t="s">
        <v>18940</v>
      </c>
      <c r="D3933" s="126" t="s">
        <v>8480</v>
      </c>
    </row>
    <row r="3934" spans="1:4" x14ac:dyDescent="0.2">
      <c r="A3934" s="123">
        <v>11572</v>
      </c>
      <c r="B3934" s="123" t="s">
        <v>24124</v>
      </c>
      <c r="C3934" s="123" t="s">
        <v>18851</v>
      </c>
      <c r="D3934" s="126" t="s">
        <v>13287</v>
      </c>
    </row>
    <row r="3935" spans="1:4" x14ac:dyDescent="0.2">
      <c r="A3935" s="123">
        <v>42431</v>
      </c>
      <c r="B3935" s="123" t="s">
        <v>24125</v>
      </c>
      <c r="C3935" s="123" t="s">
        <v>18851</v>
      </c>
      <c r="D3935" s="126" t="s">
        <v>24126</v>
      </c>
    </row>
    <row r="3936" spans="1:4" x14ac:dyDescent="0.2">
      <c r="A3936" s="123">
        <v>11149</v>
      </c>
      <c r="B3936" s="123" t="s">
        <v>24127</v>
      </c>
      <c r="C3936" s="123" t="s">
        <v>22003</v>
      </c>
      <c r="D3936" s="126" t="s">
        <v>24128</v>
      </c>
    </row>
    <row r="3937" spans="1:4" x14ac:dyDescent="0.2">
      <c r="A3937" s="123">
        <v>511</v>
      </c>
      <c r="B3937" s="123" t="s">
        <v>24129</v>
      </c>
      <c r="C3937" s="123" t="s">
        <v>18942</v>
      </c>
      <c r="D3937" s="126" t="s">
        <v>3420</v>
      </c>
    </row>
    <row r="3938" spans="1:4" x14ac:dyDescent="0.2">
      <c r="A3938" s="123">
        <v>11174</v>
      </c>
      <c r="B3938" s="123" t="s">
        <v>24130</v>
      </c>
      <c r="C3938" s="123" t="s">
        <v>19080</v>
      </c>
      <c r="D3938" s="126" t="s">
        <v>24131</v>
      </c>
    </row>
    <row r="3939" spans="1:4" x14ac:dyDescent="0.2">
      <c r="A3939" s="123">
        <v>37540</v>
      </c>
      <c r="B3939" s="123" t="s">
        <v>24132</v>
      </c>
      <c r="C3939" s="123" t="s">
        <v>18851</v>
      </c>
      <c r="D3939" s="126" t="s">
        <v>24133</v>
      </c>
    </row>
    <row r="3940" spans="1:4" x14ac:dyDescent="0.2">
      <c r="A3940" s="123">
        <v>37548</v>
      </c>
      <c r="B3940" s="123" t="s">
        <v>24134</v>
      </c>
      <c r="C3940" s="123" t="s">
        <v>18851</v>
      </c>
      <c r="D3940" s="126" t="s">
        <v>24135</v>
      </c>
    </row>
    <row r="3941" spans="1:4" x14ac:dyDescent="0.2">
      <c r="A3941" s="123">
        <v>39828</v>
      </c>
      <c r="B3941" s="123" t="s">
        <v>24136</v>
      </c>
      <c r="C3941" s="123" t="s">
        <v>18851</v>
      </c>
      <c r="D3941" s="126" t="s">
        <v>24137</v>
      </c>
    </row>
    <row r="3942" spans="1:4" x14ac:dyDescent="0.2">
      <c r="A3942" s="123">
        <v>12273</v>
      </c>
      <c r="B3942" s="123" t="s">
        <v>24138</v>
      </c>
      <c r="C3942" s="123" t="s">
        <v>18851</v>
      </c>
      <c r="D3942" s="126" t="s">
        <v>24139</v>
      </c>
    </row>
    <row r="3943" spans="1:4" x14ac:dyDescent="0.2">
      <c r="A3943" s="123">
        <v>38392</v>
      </c>
      <c r="B3943" s="123" t="s">
        <v>24140</v>
      </c>
      <c r="C3943" s="123" t="s">
        <v>18851</v>
      </c>
      <c r="D3943" s="126" t="s">
        <v>423</v>
      </c>
    </row>
    <row r="3944" spans="1:4" x14ac:dyDescent="0.2">
      <c r="A3944" s="123">
        <v>11735</v>
      </c>
      <c r="B3944" s="123" t="s">
        <v>24141</v>
      </c>
      <c r="C3944" s="123" t="s">
        <v>18851</v>
      </c>
      <c r="D3944" s="126" t="s">
        <v>8605</v>
      </c>
    </row>
    <row r="3945" spans="1:4" x14ac:dyDescent="0.2">
      <c r="A3945" s="123">
        <v>11733</v>
      </c>
      <c r="B3945" s="123" t="s">
        <v>24142</v>
      </c>
      <c r="C3945" s="123" t="s">
        <v>18851</v>
      </c>
      <c r="D3945" s="126" t="s">
        <v>484</v>
      </c>
    </row>
    <row r="3946" spans="1:4" x14ac:dyDescent="0.2">
      <c r="A3946" s="123">
        <v>11734</v>
      </c>
      <c r="B3946" s="123" t="s">
        <v>24143</v>
      </c>
      <c r="C3946" s="123" t="s">
        <v>18851</v>
      </c>
      <c r="D3946" s="126" t="s">
        <v>8407</v>
      </c>
    </row>
    <row r="3947" spans="1:4" x14ac:dyDescent="0.2">
      <c r="A3947" s="123">
        <v>11737</v>
      </c>
      <c r="B3947" s="123" t="s">
        <v>24144</v>
      </c>
      <c r="C3947" s="123" t="s">
        <v>18851</v>
      </c>
      <c r="D3947" s="126" t="s">
        <v>3075</v>
      </c>
    </row>
    <row r="3948" spans="1:4" x14ac:dyDescent="0.2">
      <c r="A3948" s="123">
        <v>11738</v>
      </c>
      <c r="B3948" s="123" t="s">
        <v>24145</v>
      </c>
      <c r="C3948" s="123" t="s">
        <v>18851</v>
      </c>
      <c r="D3948" s="126" t="s">
        <v>1096</v>
      </c>
    </row>
    <row r="3949" spans="1:4" x14ac:dyDescent="0.2">
      <c r="A3949" s="123">
        <v>36143</v>
      </c>
      <c r="B3949" s="123" t="s">
        <v>24146</v>
      </c>
      <c r="C3949" s="123" t="s">
        <v>18851</v>
      </c>
      <c r="D3949" s="126" t="s">
        <v>12420</v>
      </c>
    </row>
    <row r="3950" spans="1:4" x14ac:dyDescent="0.2">
      <c r="A3950" s="123">
        <v>36142</v>
      </c>
      <c r="B3950" s="123" t="s">
        <v>24147</v>
      </c>
      <c r="C3950" s="123" t="s">
        <v>18851</v>
      </c>
      <c r="D3950" s="126" t="s">
        <v>8461</v>
      </c>
    </row>
    <row r="3951" spans="1:4" x14ac:dyDescent="0.2">
      <c r="A3951" s="123">
        <v>36146</v>
      </c>
      <c r="B3951" s="123" t="s">
        <v>24148</v>
      </c>
      <c r="C3951" s="123" t="s">
        <v>18851</v>
      </c>
      <c r="D3951" s="126" t="s">
        <v>24149</v>
      </c>
    </row>
    <row r="3952" spans="1:4" x14ac:dyDescent="0.2">
      <c r="A3952" s="123">
        <v>39015</v>
      </c>
      <c r="B3952" s="123" t="s">
        <v>24150</v>
      </c>
      <c r="C3952" s="123" t="s">
        <v>18851</v>
      </c>
      <c r="D3952" s="126" t="s">
        <v>1286</v>
      </c>
    </row>
    <row r="3953" spans="1:4" x14ac:dyDescent="0.2">
      <c r="A3953" s="123">
        <v>38377</v>
      </c>
      <c r="B3953" s="123" t="s">
        <v>24151</v>
      </c>
      <c r="C3953" s="123" t="s">
        <v>18851</v>
      </c>
      <c r="D3953" s="126" t="s">
        <v>5598</v>
      </c>
    </row>
    <row r="3954" spans="1:4" x14ac:dyDescent="0.2">
      <c r="A3954" s="123">
        <v>38376</v>
      </c>
      <c r="B3954" s="123" t="s">
        <v>24152</v>
      </c>
      <c r="C3954" s="123" t="s">
        <v>18851</v>
      </c>
      <c r="D3954" s="126" t="s">
        <v>16302</v>
      </c>
    </row>
    <row r="3955" spans="1:4" x14ac:dyDescent="0.2">
      <c r="A3955" s="123">
        <v>38116</v>
      </c>
      <c r="B3955" s="123" t="s">
        <v>24153</v>
      </c>
      <c r="C3955" s="123" t="s">
        <v>18851</v>
      </c>
      <c r="D3955" s="126" t="s">
        <v>7336</v>
      </c>
    </row>
    <row r="3956" spans="1:4" x14ac:dyDescent="0.2">
      <c r="A3956" s="123">
        <v>38066</v>
      </c>
      <c r="B3956" s="123" t="s">
        <v>24154</v>
      </c>
      <c r="C3956" s="123" t="s">
        <v>18851</v>
      </c>
      <c r="D3956" s="126" t="s">
        <v>9036</v>
      </c>
    </row>
    <row r="3957" spans="1:4" x14ac:dyDescent="0.2">
      <c r="A3957" s="123">
        <v>38117</v>
      </c>
      <c r="B3957" s="123" t="s">
        <v>24155</v>
      </c>
      <c r="C3957" s="123" t="s">
        <v>18851</v>
      </c>
      <c r="D3957" s="126" t="s">
        <v>845</v>
      </c>
    </row>
    <row r="3958" spans="1:4" x14ac:dyDescent="0.2">
      <c r="A3958" s="123">
        <v>38067</v>
      </c>
      <c r="B3958" s="123" t="s">
        <v>24156</v>
      </c>
      <c r="C3958" s="123" t="s">
        <v>18851</v>
      </c>
      <c r="D3958" s="126" t="s">
        <v>3454</v>
      </c>
    </row>
    <row r="3959" spans="1:4" x14ac:dyDescent="0.2">
      <c r="A3959" s="123">
        <v>41757</v>
      </c>
      <c r="B3959" s="123" t="s">
        <v>24157</v>
      </c>
      <c r="C3959" s="123" t="s">
        <v>18851</v>
      </c>
      <c r="D3959" s="126" t="s">
        <v>24158</v>
      </c>
    </row>
    <row r="3960" spans="1:4" x14ac:dyDescent="0.2">
      <c r="A3960" s="123">
        <v>5080</v>
      </c>
      <c r="B3960" s="123" t="s">
        <v>24159</v>
      </c>
      <c r="C3960" s="123" t="s">
        <v>18851</v>
      </c>
      <c r="D3960" s="126" t="s">
        <v>4344</v>
      </c>
    </row>
    <row r="3961" spans="1:4" x14ac:dyDescent="0.2">
      <c r="A3961" s="123">
        <v>11522</v>
      </c>
      <c r="B3961" s="123" t="s">
        <v>24160</v>
      </c>
      <c r="C3961" s="123" t="s">
        <v>18851</v>
      </c>
      <c r="D3961" s="126" t="s">
        <v>477</v>
      </c>
    </row>
    <row r="3962" spans="1:4" x14ac:dyDescent="0.2">
      <c r="A3962" s="123">
        <v>11523</v>
      </c>
      <c r="B3962" s="123" t="s">
        <v>24161</v>
      </c>
      <c r="C3962" s="123" t="s">
        <v>18851</v>
      </c>
      <c r="D3962" s="126" t="s">
        <v>1782</v>
      </c>
    </row>
    <row r="3963" spans="1:4" x14ac:dyDescent="0.2">
      <c r="A3963" s="123">
        <v>11524</v>
      </c>
      <c r="B3963" s="123" t="s">
        <v>24162</v>
      </c>
      <c r="C3963" s="123" t="s">
        <v>18851</v>
      </c>
      <c r="D3963" s="126" t="s">
        <v>8244</v>
      </c>
    </row>
    <row r="3964" spans="1:4" x14ac:dyDescent="0.2">
      <c r="A3964" s="123">
        <v>38168</v>
      </c>
      <c r="B3964" s="123" t="s">
        <v>24163</v>
      </c>
      <c r="C3964" s="123" t="s">
        <v>18851</v>
      </c>
      <c r="D3964" s="126" t="s">
        <v>24164</v>
      </c>
    </row>
    <row r="3965" spans="1:4" x14ac:dyDescent="0.2">
      <c r="A3965" s="123">
        <v>13393</v>
      </c>
      <c r="B3965" s="123" t="s">
        <v>24165</v>
      </c>
      <c r="C3965" s="123" t="s">
        <v>18851</v>
      </c>
      <c r="D3965" s="126" t="s">
        <v>24166</v>
      </c>
    </row>
    <row r="3966" spans="1:4" x14ac:dyDescent="0.2">
      <c r="A3966" s="123">
        <v>13395</v>
      </c>
      <c r="B3966" s="123" t="s">
        <v>24167</v>
      </c>
      <c r="C3966" s="123" t="s">
        <v>18851</v>
      </c>
      <c r="D3966" s="126" t="s">
        <v>24168</v>
      </c>
    </row>
    <row r="3967" spans="1:4" x14ac:dyDescent="0.2">
      <c r="A3967" s="123">
        <v>12039</v>
      </c>
      <c r="B3967" s="123" t="s">
        <v>24169</v>
      </c>
      <c r="C3967" s="123" t="s">
        <v>18851</v>
      </c>
      <c r="D3967" s="126" t="s">
        <v>24170</v>
      </c>
    </row>
    <row r="3968" spans="1:4" x14ac:dyDescent="0.2">
      <c r="A3968" s="123">
        <v>13396</v>
      </c>
      <c r="B3968" s="123" t="s">
        <v>24171</v>
      </c>
      <c r="C3968" s="123" t="s">
        <v>18851</v>
      </c>
      <c r="D3968" s="126" t="s">
        <v>24172</v>
      </c>
    </row>
    <row r="3969" spans="1:4" x14ac:dyDescent="0.2">
      <c r="A3969" s="123">
        <v>13397</v>
      </c>
      <c r="B3969" s="123" t="s">
        <v>24173</v>
      </c>
      <c r="C3969" s="123" t="s">
        <v>18851</v>
      </c>
      <c r="D3969" s="126" t="s">
        <v>24174</v>
      </c>
    </row>
    <row r="3970" spans="1:4" x14ac:dyDescent="0.2">
      <c r="A3970" s="123">
        <v>12041</v>
      </c>
      <c r="B3970" s="123" t="s">
        <v>24175</v>
      </c>
      <c r="C3970" s="123" t="s">
        <v>18851</v>
      </c>
      <c r="D3970" s="126" t="s">
        <v>24176</v>
      </c>
    </row>
    <row r="3971" spans="1:4" x14ac:dyDescent="0.2">
      <c r="A3971" s="123">
        <v>12043</v>
      </c>
      <c r="B3971" s="123" t="s">
        <v>24177</v>
      </c>
      <c r="C3971" s="123" t="s">
        <v>18851</v>
      </c>
      <c r="D3971" s="126" t="s">
        <v>24178</v>
      </c>
    </row>
    <row r="3972" spans="1:4" x14ac:dyDescent="0.2">
      <c r="A3972" s="123">
        <v>39762</v>
      </c>
      <c r="B3972" s="123" t="s">
        <v>24179</v>
      </c>
      <c r="C3972" s="123" t="s">
        <v>18851</v>
      </c>
      <c r="D3972" s="126" t="s">
        <v>24180</v>
      </c>
    </row>
    <row r="3973" spans="1:4" x14ac:dyDescent="0.2">
      <c r="A3973" s="123">
        <v>12042</v>
      </c>
      <c r="B3973" s="123" t="s">
        <v>24181</v>
      </c>
      <c r="C3973" s="123" t="s">
        <v>18851</v>
      </c>
      <c r="D3973" s="126" t="s">
        <v>3331</v>
      </c>
    </row>
    <row r="3974" spans="1:4" x14ac:dyDescent="0.2">
      <c r="A3974" s="123">
        <v>39763</v>
      </c>
      <c r="B3974" s="123" t="s">
        <v>24182</v>
      </c>
      <c r="C3974" s="123" t="s">
        <v>18851</v>
      </c>
      <c r="D3974" s="126" t="s">
        <v>24183</v>
      </c>
    </row>
    <row r="3975" spans="1:4" x14ac:dyDescent="0.2">
      <c r="A3975" s="123">
        <v>39756</v>
      </c>
      <c r="B3975" s="123" t="s">
        <v>24184</v>
      </c>
      <c r="C3975" s="123" t="s">
        <v>18851</v>
      </c>
      <c r="D3975" s="126" t="s">
        <v>24185</v>
      </c>
    </row>
    <row r="3976" spans="1:4" x14ac:dyDescent="0.2">
      <c r="A3976" s="123">
        <v>12038</v>
      </c>
      <c r="B3976" s="123" t="s">
        <v>24186</v>
      </c>
      <c r="C3976" s="123" t="s">
        <v>18851</v>
      </c>
      <c r="D3976" s="126" t="s">
        <v>24187</v>
      </c>
    </row>
    <row r="3977" spans="1:4" x14ac:dyDescent="0.2">
      <c r="A3977" s="123">
        <v>12040</v>
      </c>
      <c r="B3977" s="123" t="s">
        <v>24188</v>
      </c>
      <c r="C3977" s="123" t="s">
        <v>18851</v>
      </c>
      <c r="D3977" s="126" t="s">
        <v>24189</v>
      </c>
    </row>
    <row r="3978" spans="1:4" x14ac:dyDescent="0.2">
      <c r="A3978" s="123">
        <v>39757</v>
      </c>
      <c r="B3978" s="123" t="s">
        <v>24190</v>
      </c>
      <c r="C3978" s="123" t="s">
        <v>18851</v>
      </c>
      <c r="D3978" s="126" t="s">
        <v>12840</v>
      </c>
    </row>
    <row r="3979" spans="1:4" x14ac:dyDescent="0.2">
      <c r="A3979" s="123">
        <v>39758</v>
      </c>
      <c r="B3979" s="123" t="s">
        <v>24191</v>
      </c>
      <c r="C3979" s="123" t="s">
        <v>18851</v>
      </c>
      <c r="D3979" s="126" t="s">
        <v>24192</v>
      </c>
    </row>
    <row r="3980" spans="1:4" x14ac:dyDescent="0.2">
      <c r="A3980" s="123">
        <v>39759</v>
      </c>
      <c r="B3980" s="123" t="s">
        <v>24193</v>
      </c>
      <c r="C3980" s="123" t="s">
        <v>18851</v>
      </c>
      <c r="D3980" s="126" t="s">
        <v>24194</v>
      </c>
    </row>
    <row r="3981" spans="1:4" x14ac:dyDescent="0.2">
      <c r="A3981" s="123">
        <v>39760</v>
      </c>
      <c r="B3981" s="123" t="s">
        <v>24195</v>
      </c>
      <c r="C3981" s="123" t="s">
        <v>18851</v>
      </c>
      <c r="D3981" s="126" t="s">
        <v>24196</v>
      </c>
    </row>
    <row r="3982" spans="1:4" x14ac:dyDescent="0.2">
      <c r="A3982" s="123">
        <v>39761</v>
      </c>
      <c r="B3982" s="123" t="s">
        <v>24197</v>
      </c>
      <c r="C3982" s="123" t="s">
        <v>18851</v>
      </c>
      <c r="D3982" s="126" t="s">
        <v>24198</v>
      </c>
    </row>
    <row r="3983" spans="1:4" x14ac:dyDescent="0.2">
      <c r="A3983" s="123">
        <v>39765</v>
      </c>
      <c r="B3983" s="123" t="s">
        <v>24199</v>
      </c>
      <c r="C3983" s="123" t="s">
        <v>18851</v>
      </c>
      <c r="D3983" s="126" t="s">
        <v>18589</v>
      </c>
    </row>
    <row r="3984" spans="1:4" x14ac:dyDescent="0.2">
      <c r="A3984" s="123">
        <v>13399</v>
      </c>
      <c r="B3984" s="123" t="s">
        <v>24200</v>
      </c>
      <c r="C3984" s="123" t="s">
        <v>18851</v>
      </c>
      <c r="D3984" s="126" t="s">
        <v>3505</v>
      </c>
    </row>
    <row r="3985" spans="1:4" x14ac:dyDescent="0.2">
      <c r="A3985" s="123">
        <v>39764</v>
      </c>
      <c r="B3985" s="123" t="s">
        <v>24201</v>
      </c>
      <c r="C3985" s="123" t="s">
        <v>18851</v>
      </c>
      <c r="D3985" s="126" t="s">
        <v>8518</v>
      </c>
    </row>
    <row r="3986" spans="1:4" x14ac:dyDescent="0.2">
      <c r="A3986" s="123">
        <v>39805</v>
      </c>
      <c r="B3986" s="123" t="s">
        <v>24202</v>
      </c>
      <c r="C3986" s="123" t="s">
        <v>18851</v>
      </c>
      <c r="D3986" s="126" t="s">
        <v>9211</v>
      </c>
    </row>
    <row r="3987" spans="1:4" x14ac:dyDescent="0.2">
      <c r="A3987" s="123">
        <v>39806</v>
      </c>
      <c r="B3987" s="123" t="s">
        <v>24203</v>
      </c>
      <c r="C3987" s="123" t="s">
        <v>18851</v>
      </c>
      <c r="D3987" s="126" t="s">
        <v>8584</v>
      </c>
    </row>
    <row r="3988" spans="1:4" x14ac:dyDescent="0.2">
      <c r="A3988" s="123">
        <v>39807</v>
      </c>
      <c r="B3988" s="123" t="s">
        <v>24204</v>
      </c>
      <c r="C3988" s="123" t="s">
        <v>18851</v>
      </c>
      <c r="D3988" s="126" t="s">
        <v>24205</v>
      </c>
    </row>
    <row r="3989" spans="1:4" x14ac:dyDescent="0.2">
      <c r="A3989" s="123">
        <v>39804</v>
      </c>
      <c r="B3989" s="123" t="s">
        <v>24206</v>
      </c>
      <c r="C3989" s="123" t="s">
        <v>18851</v>
      </c>
      <c r="D3989" s="126" t="s">
        <v>436</v>
      </c>
    </row>
    <row r="3990" spans="1:4" x14ac:dyDescent="0.2">
      <c r="A3990" s="123">
        <v>39796</v>
      </c>
      <c r="B3990" s="123" t="s">
        <v>24207</v>
      </c>
      <c r="C3990" s="123" t="s">
        <v>18851</v>
      </c>
      <c r="D3990" s="126" t="s">
        <v>24208</v>
      </c>
    </row>
    <row r="3991" spans="1:4" x14ac:dyDescent="0.2">
      <c r="A3991" s="123">
        <v>39797</v>
      </c>
      <c r="B3991" s="123" t="s">
        <v>24209</v>
      </c>
      <c r="C3991" s="123" t="s">
        <v>18851</v>
      </c>
      <c r="D3991" s="126" t="s">
        <v>24210</v>
      </c>
    </row>
    <row r="3992" spans="1:4" x14ac:dyDescent="0.2">
      <c r="A3992" s="123">
        <v>39798</v>
      </c>
      <c r="B3992" s="123" t="s">
        <v>24211</v>
      </c>
      <c r="C3992" s="123" t="s">
        <v>18851</v>
      </c>
      <c r="D3992" s="126" t="s">
        <v>1443</v>
      </c>
    </row>
    <row r="3993" spans="1:4" x14ac:dyDescent="0.2">
      <c r="A3993" s="123">
        <v>39794</v>
      </c>
      <c r="B3993" s="123" t="s">
        <v>24212</v>
      </c>
      <c r="C3993" s="123" t="s">
        <v>18851</v>
      </c>
      <c r="D3993" s="126" t="s">
        <v>3423</v>
      </c>
    </row>
    <row r="3994" spans="1:4" x14ac:dyDescent="0.2">
      <c r="A3994" s="123">
        <v>39795</v>
      </c>
      <c r="B3994" s="123" t="s">
        <v>24213</v>
      </c>
      <c r="C3994" s="123" t="s">
        <v>18851</v>
      </c>
      <c r="D3994" s="126" t="s">
        <v>4942</v>
      </c>
    </row>
    <row r="3995" spans="1:4" x14ac:dyDescent="0.2">
      <c r="A3995" s="123">
        <v>39801</v>
      </c>
      <c r="B3995" s="123" t="s">
        <v>24214</v>
      </c>
      <c r="C3995" s="123" t="s">
        <v>18851</v>
      </c>
      <c r="D3995" s="126" t="s">
        <v>9370</v>
      </c>
    </row>
    <row r="3996" spans="1:4" x14ac:dyDescent="0.2">
      <c r="A3996" s="123">
        <v>39802</v>
      </c>
      <c r="B3996" s="123" t="s">
        <v>24215</v>
      </c>
      <c r="C3996" s="123" t="s">
        <v>18851</v>
      </c>
      <c r="D3996" s="126" t="s">
        <v>24216</v>
      </c>
    </row>
    <row r="3997" spans="1:4" x14ac:dyDescent="0.2">
      <c r="A3997" s="123">
        <v>39803</v>
      </c>
      <c r="B3997" s="123" t="s">
        <v>24217</v>
      </c>
      <c r="C3997" s="123" t="s">
        <v>18851</v>
      </c>
      <c r="D3997" s="126" t="s">
        <v>20123</v>
      </c>
    </row>
    <row r="3998" spans="1:4" x14ac:dyDescent="0.2">
      <c r="A3998" s="123">
        <v>39799</v>
      </c>
      <c r="B3998" s="123" t="s">
        <v>24218</v>
      </c>
      <c r="C3998" s="123" t="s">
        <v>18851</v>
      </c>
      <c r="D3998" s="126" t="s">
        <v>2700</v>
      </c>
    </row>
    <row r="3999" spans="1:4" x14ac:dyDescent="0.2">
      <c r="A3999" s="123">
        <v>39800</v>
      </c>
      <c r="B3999" s="123" t="s">
        <v>24219</v>
      </c>
      <c r="C3999" s="123" t="s">
        <v>18851</v>
      </c>
      <c r="D3999" s="126" t="s">
        <v>12476</v>
      </c>
    </row>
    <row r="4000" spans="1:4" x14ac:dyDescent="0.2">
      <c r="A4000" s="123">
        <v>4224</v>
      </c>
      <c r="B4000" s="123" t="s">
        <v>24220</v>
      </c>
      <c r="C4000" s="123" t="s">
        <v>18942</v>
      </c>
      <c r="D4000" s="126" t="s">
        <v>19924</v>
      </c>
    </row>
    <row r="4001" spans="1:4" x14ac:dyDescent="0.2">
      <c r="A4001" s="123">
        <v>21059</v>
      </c>
      <c r="B4001" s="123" t="s">
        <v>24221</v>
      </c>
      <c r="C4001" s="123" t="s">
        <v>18851</v>
      </c>
      <c r="D4001" s="126" t="s">
        <v>24222</v>
      </c>
    </row>
    <row r="4002" spans="1:4" x14ac:dyDescent="0.2">
      <c r="A4002" s="123">
        <v>11234</v>
      </c>
      <c r="B4002" s="123" t="s">
        <v>24223</v>
      </c>
      <c r="C4002" s="123" t="s">
        <v>18851</v>
      </c>
      <c r="D4002" s="126" t="s">
        <v>3974</v>
      </c>
    </row>
    <row r="4003" spans="1:4" x14ac:dyDescent="0.2">
      <c r="A4003" s="123">
        <v>21060</v>
      </c>
      <c r="B4003" s="123" t="s">
        <v>24224</v>
      </c>
      <c r="C4003" s="123" t="s">
        <v>18851</v>
      </c>
      <c r="D4003" s="126" t="s">
        <v>2856</v>
      </c>
    </row>
    <row r="4004" spans="1:4" x14ac:dyDescent="0.2">
      <c r="A4004" s="123">
        <v>21061</v>
      </c>
      <c r="B4004" s="123" t="s">
        <v>24225</v>
      </c>
      <c r="C4004" s="123" t="s">
        <v>18851</v>
      </c>
      <c r="D4004" s="126" t="s">
        <v>24226</v>
      </c>
    </row>
    <row r="4005" spans="1:4" x14ac:dyDescent="0.2">
      <c r="A4005" s="123">
        <v>21062</v>
      </c>
      <c r="B4005" s="123" t="s">
        <v>24227</v>
      </c>
      <c r="C4005" s="123" t="s">
        <v>18851</v>
      </c>
      <c r="D4005" s="126" t="s">
        <v>24228</v>
      </c>
    </row>
    <row r="4006" spans="1:4" x14ac:dyDescent="0.2">
      <c r="A4006" s="123">
        <v>11708</v>
      </c>
      <c r="B4006" s="123" t="s">
        <v>24229</v>
      </c>
      <c r="C4006" s="123" t="s">
        <v>18851</v>
      </c>
      <c r="D4006" s="126" t="s">
        <v>8315</v>
      </c>
    </row>
    <row r="4007" spans="1:4" x14ac:dyDescent="0.2">
      <c r="A4007" s="123">
        <v>11709</v>
      </c>
      <c r="B4007" s="123" t="s">
        <v>24230</v>
      </c>
      <c r="C4007" s="123" t="s">
        <v>18851</v>
      </c>
      <c r="D4007" s="126" t="s">
        <v>24231</v>
      </c>
    </row>
    <row r="4008" spans="1:4" x14ac:dyDescent="0.2">
      <c r="A4008" s="123">
        <v>11710</v>
      </c>
      <c r="B4008" s="123" t="s">
        <v>24232</v>
      </c>
      <c r="C4008" s="123" t="s">
        <v>18851</v>
      </c>
      <c r="D4008" s="126" t="s">
        <v>7555</v>
      </c>
    </row>
    <row r="4009" spans="1:4" x14ac:dyDescent="0.2">
      <c r="A4009" s="123">
        <v>11707</v>
      </c>
      <c r="B4009" s="123" t="s">
        <v>24233</v>
      </c>
      <c r="C4009" s="123" t="s">
        <v>18851</v>
      </c>
      <c r="D4009" s="126" t="s">
        <v>4694</v>
      </c>
    </row>
    <row r="4010" spans="1:4" x14ac:dyDescent="0.2">
      <c r="A4010" s="123">
        <v>11739</v>
      </c>
      <c r="B4010" s="123" t="s">
        <v>24234</v>
      </c>
      <c r="C4010" s="123" t="s">
        <v>18851</v>
      </c>
      <c r="D4010" s="126" t="s">
        <v>21761</v>
      </c>
    </row>
    <row r="4011" spans="1:4" x14ac:dyDescent="0.2">
      <c r="A4011" s="123">
        <v>11711</v>
      </c>
      <c r="B4011" s="123" t="s">
        <v>24235</v>
      </c>
      <c r="C4011" s="123" t="s">
        <v>18851</v>
      </c>
      <c r="D4011" s="126" t="s">
        <v>1277</v>
      </c>
    </row>
    <row r="4012" spans="1:4" x14ac:dyDescent="0.2">
      <c r="A4012" s="123">
        <v>5102</v>
      </c>
      <c r="B4012" s="123" t="s">
        <v>24236</v>
      </c>
      <c r="C4012" s="123" t="s">
        <v>18851</v>
      </c>
      <c r="D4012" s="126" t="s">
        <v>24237</v>
      </c>
    </row>
    <row r="4013" spans="1:4" x14ac:dyDescent="0.2">
      <c r="A4013" s="123">
        <v>11741</v>
      </c>
      <c r="B4013" s="123" t="s">
        <v>24238</v>
      </c>
      <c r="C4013" s="123" t="s">
        <v>18851</v>
      </c>
      <c r="D4013" s="126" t="s">
        <v>3091</v>
      </c>
    </row>
    <row r="4014" spans="1:4" x14ac:dyDescent="0.2">
      <c r="A4014" s="123">
        <v>11743</v>
      </c>
      <c r="B4014" s="123" t="s">
        <v>24239</v>
      </c>
      <c r="C4014" s="123" t="s">
        <v>18851</v>
      </c>
      <c r="D4014" s="126" t="s">
        <v>7342</v>
      </c>
    </row>
    <row r="4015" spans="1:4" x14ac:dyDescent="0.2">
      <c r="A4015" s="123">
        <v>11745</v>
      </c>
      <c r="B4015" s="123" t="s">
        <v>24240</v>
      </c>
      <c r="C4015" s="123" t="s">
        <v>18851</v>
      </c>
      <c r="D4015" s="126" t="s">
        <v>3011</v>
      </c>
    </row>
    <row r="4016" spans="1:4" x14ac:dyDescent="0.2">
      <c r="A4016" s="123">
        <v>25961</v>
      </c>
      <c r="B4016" s="123" t="s">
        <v>24241</v>
      </c>
      <c r="C4016" s="123" t="s">
        <v>18871</v>
      </c>
      <c r="D4016" s="126" t="s">
        <v>9132</v>
      </c>
    </row>
    <row r="4017" spans="1:4" x14ac:dyDescent="0.2">
      <c r="A4017" s="123">
        <v>40985</v>
      </c>
      <c r="B4017" s="123" t="s">
        <v>24242</v>
      </c>
      <c r="C4017" s="123" t="s">
        <v>19101</v>
      </c>
      <c r="D4017" s="126" t="s">
        <v>19418</v>
      </c>
    </row>
    <row r="4018" spans="1:4" x14ac:dyDescent="0.2">
      <c r="A4018" s="123">
        <v>1088</v>
      </c>
      <c r="B4018" s="123" t="s">
        <v>24243</v>
      </c>
      <c r="C4018" s="123" t="s">
        <v>18851</v>
      </c>
      <c r="D4018" s="126" t="s">
        <v>8283</v>
      </c>
    </row>
    <row r="4019" spans="1:4" x14ac:dyDescent="0.2">
      <c r="A4019" s="123">
        <v>1087</v>
      </c>
      <c r="B4019" s="123" t="s">
        <v>24244</v>
      </c>
      <c r="C4019" s="123" t="s">
        <v>18851</v>
      </c>
      <c r="D4019" s="126" t="s">
        <v>9124</v>
      </c>
    </row>
    <row r="4020" spans="1:4" x14ac:dyDescent="0.2">
      <c r="A4020" s="123">
        <v>38777</v>
      </c>
      <c r="B4020" s="123" t="s">
        <v>24245</v>
      </c>
      <c r="C4020" s="123" t="s">
        <v>18851</v>
      </c>
      <c r="D4020" s="126" t="s">
        <v>24246</v>
      </c>
    </row>
    <row r="4021" spans="1:4" x14ac:dyDescent="0.2">
      <c r="A4021" s="123">
        <v>1086</v>
      </c>
      <c r="B4021" s="123" t="s">
        <v>24247</v>
      </c>
      <c r="C4021" s="123" t="s">
        <v>18851</v>
      </c>
      <c r="D4021" s="126" t="s">
        <v>5658</v>
      </c>
    </row>
    <row r="4022" spans="1:4" x14ac:dyDescent="0.2">
      <c r="A4022" s="123">
        <v>1079</v>
      </c>
      <c r="B4022" s="123" t="s">
        <v>24248</v>
      </c>
      <c r="C4022" s="123" t="s">
        <v>18851</v>
      </c>
      <c r="D4022" s="126" t="s">
        <v>24249</v>
      </c>
    </row>
    <row r="4023" spans="1:4" x14ac:dyDescent="0.2">
      <c r="A4023" s="123">
        <v>39374</v>
      </c>
      <c r="B4023" s="123" t="s">
        <v>24250</v>
      </c>
      <c r="C4023" s="123" t="s">
        <v>18851</v>
      </c>
      <c r="D4023" s="126" t="s">
        <v>24251</v>
      </c>
    </row>
    <row r="4024" spans="1:4" x14ac:dyDescent="0.2">
      <c r="A4024" s="123">
        <v>1082</v>
      </c>
      <c r="B4024" s="123" t="s">
        <v>24252</v>
      </c>
      <c r="C4024" s="123" t="s">
        <v>18851</v>
      </c>
      <c r="D4024" s="126" t="s">
        <v>24253</v>
      </c>
    </row>
    <row r="4025" spans="1:4" x14ac:dyDescent="0.2">
      <c r="A4025" s="123">
        <v>12316</v>
      </c>
      <c r="B4025" s="123" t="s">
        <v>24254</v>
      </c>
      <c r="C4025" s="123" t="s">
        <v>18851</v>
      </c>
      <c r="D4025" s="126" t="s">
        <v>3259</v>
      </c>
    </row>
    <row r="4026" spans="1:4" x14ac:dyDescent="0.2">
      <c r="A4026" s="123">
        <v>12317</v>
      </c>
      <c r="B4026" s="123" t="s">
        <v>24255</v>
      </c>
      <c r="C4026" s="123" t="s">
        <v>18851</v>
      </c>
      <c r="D4026" s="126" t="s">
        <v>24256</v>
      </c>
    </row>
    <row r="4027" spans="1:4" x14ac:dyDescent="0.2">
      <c r="A4027" s="123">
        <v>12318</v>
      </c>
      <c r="B4027" s="123" t="s">
        <v>24257</v>
      </c>
      <c r="C4027" s="123" t="s">
        <v>18851</v>
      </c>
      <c r="D4027" s="126" t="s">
        <v>24258</v>
      </c>
    </row>
    <row r="4028" spans="1:4" x14ac:dyDescent="0.2">
      <c r="A4028" s="123">
        <v>5104</v>
      </c>
      <c r="B4028" s="123" t="s">
        <v>24259</v>
      </c>
      <c r="C4028" s="123" t="s">
        <v>18940</v>
      </c>
      <c r="D4028" s="126" t="s">
        <v>24260</v>
      </c>
    </row>
    <row r="4029" spans="1:4" x14ac:dyDescent="0.2">
      <c r="A4029" s="123">
        <v>26023</v>
      </c>
      <c r="B4029" s="123" t="s">
        <v>24261</v>
      </c>
      <c r="C4029" s="123" t="s">
        <v>18851</v>
      </c>
      <c r="D4029" s="126" t="s">
        <v>24262</v>
      </c>
    </row>
    <row r="4030" spans="1:4" x14ac:dyDescent="0.2">
      <c r="A4030" s="123">
        <v>2710</v>
      </c>
      <c r="B4030" s="123" t="s">
        <v>24263</v>
      </c>
      <c r="C4030" s="123" t="s">
        <v>18851</v>
      </c>
      <c r="D4030" s="126" t="s">
        <v>18615</v>
      </c>
    </row>
    <row r="4031" spans="1:4" x14ac:dyDescent="0.2">
      <c r="A4031" s="123">
        <v>14575</v>
      </c>
      <c r="B4031" s="123" t="s">
        <v>24264</v>
      </c>
      <c r="C4031" s="123" t="s">
        <v>18851</v>
      </c>
      <c r="D4031" s="126" t="s">
        <v>24265</v>
      </c>
    </row>
    <row r="4032" spans="1:4" x14ac:dyDescent="0.2">
      <c r="A4032" s="123">
        <v>20034</v>
      </c>
      <c r="B4032" s="123" t="s">
        <v>24266</v>
      </c>
      <c r="C4032" s="123" t="s">
        <v>18851</v>
      </c>
      <c r="D4032" s="126" t="s">
        <v>24267</v>
      </c>
    </row>
    <row r="4033" spans="1:4" x14ac:dyDescent="0.2">
      <c r="A4033" s="123">
        <v>20036</v>
      </c>
      <c r="B4033" s="123" t="s">
        <v>24268</v>
      </c>
      <c r="C4033" s="123" t="s">
        <v>18851</v>
      </c>
      <c r="D4033" s="126" t="s">
        <v>9538</v>
      </c>
    </row>
    <row r="4034" spans="1:4" x14ac:dyDescent="0.2">
      <c r="A4034" s="123">
        <v>20037</v>
      </c>
      <c r="B4034" s="123" t="s">
        <v>24269</v>
      </c>
      <c r="C4034" s="123" t="s">
        <v>18851</v>
      </c>
      <c r="D4034" s="126" t="s">
        <v>24270</v>
      </c>
    </row>
    <row r="4035" spans="1:4" x14ac:dyDescent="0.2">
      <c r="A4035" s="123">
        <v>20043</v>
      </c>
      <c r="B4035" s="123" t="s">
        <v>24271</v>
      </c>
      <c r="C4035" s="123" t="s">
        <v>18851</v>
      </c>
      <c r="D4035" s="126" t="s">
        <v>922</v>
      </c>
    </row>
    <row r="4036" spans="1:4" x14ac:dyDescent="0.2">
      <c r="A4036" s="123">
        <v>20044</v>
      </c>
      <c r="B4036" s="123" t="s">
        <v>24272</v>
      </c>
      <c r="C4036" s="123" t="s">
        <v>18851</v>
      </c>
      <c r="D4036" s="126" t="s">
        <v>4553</v>
      </c>
    </row>
    <row r="4037" spans="1:4" x14ac:dyDescent="0.2">
      <c r="A4037" s="123">
        <v>20042</v>
      </c>
      <c r="B4037" s="123" t="s">
        <v>24273</v>
      </c>
      <c r="C4037" s="123" t="s">
        <v>18851</v>
      </c>
      <c r="D4037" s="126" t="s">
        <v>3083</v>
      </c>
    </row>
    <row r="4038" spans="1:4" x14ac:dyDescent="0.2">
      <c r="A4038" s="123">
        <v>20046</v>
      </c>
      <c r="B4038" s="123" t="s">
        <v>24274</v>
      </c>
      <c r="C4038" s="123" t="s">
        <v>18851</v>
      </c>
      <c r="D4038" s="126" t="s">
        <v>4829</v>
      </c>
    </row>
    <row r="4039" spans="1:4" x14ac:dyDescent="0.2">
      <c r="A4039" s="123">
        <v>20047</v>
      </c>
      <c r="B4039" s="123" t="s">
        <v>24275</v>
      </c>
      <c r="C4039" s="123" t="s">
        <v>18851</v>
      </c>
      <c r="D4039" s="126" t="s">
        <v>24276</v>
      </c>
    </row>
    <row r="4040" spans="1:4" x14ac:dyDescent="0.2">
      <c r="A4040" s="123">
        <v>20045</v>
      </c>
      <c r="B4040" s="123" t="s">
        <v>24277</v>
      </c>
      <c r="C4040" s="123" t="s">
        <v>18851</v>
      </c>
      <c r="D4040" s="126" t="s">
        <v>17253</v>
      </c>
    </row>
    <row r="4041" spans="1:4" x14ac:dyDescent="0.2">
      <c r="A4041" s="123">
        <v>20972</v>
      </c>
      <c r="B4041" s="123" t="s">
        <v>24278</v>
      </c>
      <c r="C4041" s="123" t="s">
        <v>18851</v>
      </c>
      <c r="D4041" s="126" t="s">
        <v>17703</v>
      </c>
    </row>
    <row r="4042" spans="1:4" x14ac:dyDescent="0.2">
      <c r="A4042" s="123">
        <v>20032</v>
      </c>
      <c r="B4042" s="123" t="s">
        <v>24279</v>
      </c>
      <c r="C4042" s="123" t="s">
        <v>18851</v>
      </c>
      <c r="D4042" s="126" t="s">
        <v>9368</v>
      </c>
    </row>
    <row r="4043" spans="1:4" x14ac:dyDescent="0.2">
      <c r="A4043" s="123">
        <v>11321</v>
      </c>
      <c r="B4043" s="123" t="s">
        <v>24280</v>
      </c>
      <c r="C4043" s="123" t="s">
        <v>18851</v>
      </c>
      <c r="D4043" s="126" t="s">
        <v>8571</v>
      </c>
    </row>
    <row r="4044" spans="1:4" x14ac:dyDescent="0.2">
      <c r="A4044" s="123">
        <v>11323</v>
      </c>
      <c r="B4044" s="123" t="s">
        <v>24281</v>
      </c>
      <c r="C4044" s="123" t="s">
        <v>18851</v>
      </c>
      <c r="D4044" s="126" t="s">
        <v>10055</v>
      </c>
    </row>
    <row r="4045" spans="1:4" x14ac:dyDescent="0.2">
      <c r="A4045" s="123">
        <v>20327</v>
      </c>
      <c r="B4045" s="123" t="s">
        <v>24282</v>
      </c>
      <c r="C4045" s="123" t="s">
        <v>18851</v>
      </c>
      <c r="D4045" s="126" t="s">
        <v>5004</v>
      </c>
    </row>
    <row r="4046" spans="1:4" x14ac:dyDescent="0.2">
      <c r="A4046" s="123">
        <v>25966</v>
      </c>
      <c r="B4046" s="123" t="s">
        <v>24283</v>
      </c>
      <c r="C4046" s="123" t="s">
        <v>18942</v>
      </c>
      <c r="D4046" s="126" t="s">
        <v>701</v>
      </c>
    </row>
    <row r="4047" spans="1:4" x14ac:dyDescent="0.2">
      <c r="A4047" s="123">
        <v>13390</v>
      </c>
      <c r="B4047" s="123" t="s">
        <v>24284</v>
      </c>
      <c r="C4047" s="123" t="s">
        <v>18851</v>
      </c>
      <c r="D4047" s="126" t="s">
        <v>15702</v>
      </c>
    </row>
    <row r="4048" spans="1:4" x14ac:dyDescent="0.2">
      <c r="A4048" s="123">
        <v>6034</v>
      </c>
      <c r="B4048" s="123" t="s">
        <v>24285</v>
      </c>
      <c r="C4048" s="123" t="s">
        <v>18851</v>
      </c>
      <c r="D4048" s="126" t="s">
        <v>4381</v>
      </c>
    </row>
    <row r="4049" spans="1:4" x14ac:dyDescent="0.2">
      <c r="A4049" s="123">
        <v>6036</v>
      </c>
      <c r="B4049" s="123" t="s">
        <v>24286</v>
      </c>
      <c r="C4049" s="123" t="s">
        <v>18851</v>
      </c>
      <c r="D4049" s="126" t="s">
        <v>8798</v>
      </c>
    </row>
    <row r="4050" spans="1:4" x14ac:dyDescent="0.2">
      <c r="A4050" s="123">
        <v>6031</v>
      </c>
      <c r="B4050" s="123" t="s">
        <v>24287</v>
      </c>
      <c r="C4050" s="123" t="s">
        <v>18851</v>
      </c>
      <c r="D4050" s="126" t="s">
        <v>6020</v>
      </c>
    </row>
    <row r="4051" spans="1:4" x14ac:dyDescent="0.2">
      <c r="A4051" s="123">
        <v>6029</v>
      </c>
      <c r="B4051" s="123" t="s">
        <v>24288</v>
      </c>
      <c r="C4051" s="123" t="s">
        <v>18851</v>
      </c>
      <c r="D4051" s="126" t="s">
        <v>7105</v>
      </c>
    </row>
    <row r="4052" spans="1:4" x14ac:dyDescent="0.2">
      <c r="A4052" s="123">
        <v>6033</v>
      </c>
      <c r="B4052" s="123" t="s">
        <v>24289</v>
      </c>
      <c r="C4052" s="123" t="s">
        <v>18851</v>
      </c>
      <c r="D4052" s="126" t="s">
        <v>978</v>
      </c>
    </row>
    <row r="4053" spans="1:4" x14ac:dyDescent="0.2">
      <c r="A4053" s="123">
        <v>11672</v>
      </c>
      <c r="B4053" s="123" t="s">
        <v>24290</v>
      </c>
      <c r="C4053" s="123" t="s">
        <v>18851</v>
      </c>
      <c r="D4053" s="126" t="s">
        <v>2840</v>
      </c>
    </row>
    <row r="4054" spans="1:4" x14ac:dyDescent="0.2">
      <c r="A4054" s="123">
        <v>11669</v>
      </c>
      <c r="B4054" s="123" t="s">
        <v>24291</v>
      </c>
      <c r="C4054" s="123" t="s">
        <v>18851</v>
      </c>
      <c r="D4054" s="126" t="s">
        <v>2310</v>
      </c>
    </row>
    <row r="4055" spans="1:4" x14ac:dyDescent="0.2">
      <c r="A4055" s="123">
        <v>11670</v>
      </c>
      <c r="B4055" s="123" t="s">
        <v>24292</v>
      </c>
      <c r="C4055" s="123" t="s">
        <v>18851</v>
      </c>
      <c r="D4055" s="126" t="s">
        <v>2920</v>
      </c>
    </row>
    <row r="4056" spans="1:4" x14ac:dyDescent="0.2">
      <c r="A4056" s="123">
        <v>20055</v>
      </c>
      <c r="B4056" s="123" t="s">
        <v>24293</v>
      </c>
      <c r="C4056" s="123" t="s">
        <v>18851</v>
      </c>
      <c r="D4056" s="126" t="s">
        <v>24294</v>
      </c>
    </row>
    <row r="4057" spans="1:4" x14ac:dyDescent="0.2">
      <c r="A4057" s="123">
        <v>11671</v>
      </c>
      <c r="B4057" s="123" t="s">
        <v>24295</v>
      </c>
      <c r="C4057" s="123" t="s">
        <v>18851</v>
      </c>
      <c r="D4057" s="126" t="s">
        <v>24296</v>
      </c>
    </row>
    <row r="4058" spans="1:4" x14ac:dyDescent="0.2">
      <c r="A4058" s="123">
        <v>6032</v>
      </c>
      <c r="B4058" s="123" t="s">
        <v>24297</v>
      </c>
      <c r="C4058" s="123" t="s">
        <v>18851</v>
      </c>
      <c r="D4058" s="126" t="s">
        <v>8042</v>
      </c>
    </row>
    <row r="4059" spans="1:4" x14ac:dyDescent="0.2">
      <c r="A4059" s="123">
        <v>11673</v>
      </c>
      <c r="B4059" s="123" t="s">
        <v>24298</v>
      </c>
      <c r="C4059" s="123" t="s">
        <v>18851</v>
      </c>
      <c r="D4059" s="126" t="s">
        <v>16602</v>
      </c>
    </row>
    <row r="4060" spans="1:4" x14ac:dyDescent="0.2">
      <c r="A4060" s="123">
        <v>11674</v>
      </c>
      <c r="B4060" s="123" t="s">
        <v>24299</v>
      </c>
      <c r="C4060" s="123" t="s">
        <v>18851</v>
      </c>
      <c r="D4060" s="126" t="s">
        <v>3957</v>
      </c>
    </row>
    <row r="4061" spans="1:4" x14ac:dyDescent="0.2">
      <c r="A4061" s="123">
        <v>11675</v>
      </c>
      <c r="B4061" s="123" t="s">
        <v>24300</v>
      </c>
      <c r="C4061" s="123" t="s">
        <v>18851</v>
      </c>
      <c r="D4061" s="126" t="s">
        <v>8722</v>
      </c>
    </row>
    <row r="4062" spans="1:4" x14ac:dyDescent="0.2">
      <c r="A4062" s="123">
        <v>11676</v>
      </c>
      <c r="B4062" s="123" t="s">
        <v>24301</v>
      </c>
      <c r="C4062" s="123" t="s">
        <v>18851</v>
      </c>
      <c r="D4062" s="126" t="s">
        <v>2767</v>
      </c>
    </row>
    <row r="4063" spans="1:4" x14ac:dyDescent="0.2">
      <c r="A4063" s="123">
        <v>11677</v>
      </c>
      <c r="B4063" s="123" t="s">
        <v>24302</v>
      </c>
      <c r="C4063" s="123" t="s">
        <v>18851</v>
      </c>
      <c r="D4063" s="126" t="s">
        <v>16306</v>
      </c>
    </row>
    <row r="4064" spans="1:4" x14ac:dyDescent="0.2">
      <c r="A4064" s="123">
        <v>11678</v>
      </c>
      <c r="B4064" s="123" t="s">
        <v>24303</v>
      </c>
      <c r="C4064" s="123" t="s">
        <v>18851</v>
      </c>
      <c r="D4064" s="126" t="s">
        <v>6166</v>
      </c>
    </row>
    <row r="4065" spans="1:4" x14ac:dyDescent="0.2">
      <c r="A4065" s="123">
        <v>6038</v>
      </c>
      <c r="B4065" s="123" t="s">
        <v>24304</v>
      </c>
      <c r="C4065" s="123" t="s">
        <v>18851</v>
      </c>
      <c r="D4065" s="126" t="s">
        <v>976</v>
      </c>
    </row>
    <row r="4066" spans="1:4" x14ac:dyDescent="0.2">
      <c r="A4066" s="123">
        <v>11718</v>
      </c>
      <c r="B4066" s="123" t="s">
        <v>24305</v>
      </c>
      <c r="C4066" s="123" t="s">
        <v>18851</v>
      </c>
      <c r="D4066" s="126" t="s">
        <v>21282</v>
      </c>
    </row>
    <row r="4067" spans="1:4" x14ac:dyDescent="0.2">
      <c r="A4067" s="123">
        <v>6037</v>
      </c>
      <c r="B4067" s="123" t="s">
        <v>24306</v>
      </c>
      <c r="C4067" s="123" t="s">
        <v>18851</v>
      </c>
      <c r="D4067" s="126" t="s">
        <v>599</v>
      </c>
    </row>
    <row r="4068" spans="1:4" x14ac:dyDescent="0.2">
      <c r="A4068" s="123">
        <v>11719</v>
      </c>
      <c r="B4068" s="123" t="s">
        <v>24307</v>
      </c>
      <c r="C4068" s="123" t="s">
        <v>18851</v>
      </c>
      <c r="D4068" s="126" t="s">
        <v>8554</v>
      </c>
    </row>
    <row r="4069" spans="1:4" x14ac:dyDescent="0.2">
      <c r="A4069" s="123">
        <v>6019</v>
      </c>
      <c r="B4069" s="123" t="s">
        <v>24308</v>
      </c>
      <c r="C4069" s="123" t="s">
        <v>18851</v>
      </c>
      <c r="D4069" s="126" t="s">
        <v>8875</v>
      </c>
    </row>
    <row r="4070" spans="1:4" x14ac:dyDescent="0.2">
      <c r="A4070" s="123">
        <v>6010</v>
      </c>
      <c r="B4070" s="123" t="s">
        <v>24309</v>
      </c>
      <c r="C4070" s="123" t="s">
        <v>18851</v>
      </c>
      <c r="D4070" s="126" t="s">
        <v>24310</v>
      </c>
    </row>
    <row r="4071" spans="1:4" x14ac:dyDescent="0.2">
      <c r="A4071" s="123">
        <v>6017</v>
      </c>
      <c r="B4071" s="123" t="s">
        <v>24311</v>
      </c>
      <c r="C4071" s="123" t="s">
        <v>18851</v>
      </c>
      <c r="D4071" s="126" t="s">
        <v>24312</v>
      </c>
    </row>
    <row r="4072" spans="1:4" x14ac:dyDescent="0.2">
      <c r="A4072" s="123">
        <v>6020</v>
      </c>
      <c r="B4072" s="123" t="s">
        <v>24313</v>
      </c>
      <c r="C4072" s="123" t="s">
        <v>18851</v>
      </c>
      <c r="D4072" s="126" t="s">
        <v>5467</v>
      </c>
    </row>
    <row r="4073" spans="1:4" x14ac:dyDescent="0.2">
      <c r="A4073" s="123">
        <v>6028</v>
      </c>
      <c r="B4073" s="123" t="s">
        <v>24314</v>
      </c>
      <c r="C4073" s="123" t="s">
        <v>18851</v>
      </c>
      <c r="D4073" s="126" t="s">
        <v>24315</v>
      </c>
    </row>
    <row r="4074" spans="1:4" x14ac:dyDescent="0.2">
      <c r="A4074" s="123">
        <v>6011</v>
      </c>
      <c r="B4074" s="123" t="s">
        <v>24316</v>
      </c>
      <c r="C4074" s="123" t="s">
        <v>18851</v>
      </c>
      <c r="D4074" s="126" t="s">
        <v>24317</v>
      </c>
    </row>
    <row r="4075" spans="1:4" x14ac:dyDescent="0.2">
      <c r="A4075" s="123">
        <v>6012</v>
      </c>
      <c r="B4075" s="123" t="s">
        <v>24318</v>
      </c>
      <c r="C4075" s="123" t="s">
        <v>18851</v>
      </c>
      <c r="D4075" s="126" t="s">
        <v>24319</v>
      </c>
    </row>
    <row r="4076" spans="1:4" x14ac:dyDescent="0.2">
      <c r="A4076" s="123">
        <v>6016</v>
      </c>
      <c r="B4076" s="123" t="s">
        <v>24320</v>
      </c>
      <c r="C4076" s="123" t="s">
        <v>18851</v>
      </c>
      <c r="D4076" s="126" t="s">
        <v>9191</v>
      </c>
    </row>
    <row r="4077" spans="1:4" x14ac:dyDescent="0.2">
      <c r="A4077" s="123">
        <v>6027</v>
      </c>
      <c r="B4077" s="123" t="s">
        <v>24321</v>
      </c>
      <c r="C4077" s="123" t="s">
        <v>18851</v>
      </c>
      <c r="D4077" s="126" t="s">
        <v>24322</v>
      </c>
    </row>
    <row r="4078" spans="1:4" x14ac:dyDescent="0.2">
      <c r="A4078" s="123">
        <v>6013</v>
      </c>
      <c r="B4078" s="123" t="s">
        <v>24323</v>
      </c>
      <c r="C4078" s="123" t="s">
        <v>18851</v>
      </c>
      <c r="D4078" s="126" t="s">
        <v>22375</v>
      </c>
    </row>
    <row r="4079" spans="1:4" x14ac:dyDescent="0.2">
      <c r="A4079" s="123">
        <v>6015</v>
      </c>
      <c r="B4079" s="123" t="s">
        <v>24324</v>
      </c>
      <c r="C4079" s="123" t="s">
        <v>18851</v>
      </c>
      <c r="D4079" s="126" t="s">
        <v>24325</v>
      </c>
    </row>
    <row r="4080" spans="1:4" x14ac:dyDescent="0.2">
      <c r="A4080" s="123">
        <v>6014</v>
      </c>
      <c r="B4080" s="123" t="s">
        <v>24326</v>
      </c>
      <c r="C4080" s="123" t="s">
        <v>18851</v>
      </c>
      <c r="D4080" s="126" t="s">
        <v>24327</v>
      </c>
    </row>
    <row r="4081" spans="1:4" x14ac:dyDescent="0.2">
      <c r="A4081" s="123">
        <v>6006</v>
      </c>
      <c r="B4081" s="123" t="s">
        <v>24328</v>
      </c>
      <c r="C4081" s="123" t="s">
        <v>18851</v>
      </c>
      <c r="D4081" s="126" t="s">
        <v>24329</v>
      </c>
    </row>
    <row r="4082" spans="1:4" x14ac:dyDescent="0.2">
      <c r="A4082" s="123">
        <v>6005</v>
      </c>
      <c r="B4082" s="123" t="s">
        <v>24330</v>
      </c>
      <c r="C4082" s="123" t="s">
        <v>18851</v>
      </c>
      <c r="D4082" s="126" t="s">
        <v>24331</v>
      </c>
    </row>
    <row r="4083" spans="1:4" x14ac:dyDescent="0.2">
      <c r="A4083" s="123">
        <v>11756</v>
      </c>
      <c r="B4083" s="123" t="s">
        <v>24332</v>
      </c>
      <c r="C4083" s="123" t="s">
        <v>18851</v>
      </c>
      <c r="D4083" s="126" t="s">
        <v>17487</v>
      </c>
    </row>
    <row r="4084" spans="1:4" x14ac:dyDescent="0.2">
      <c r="A4084" s="123">
        <v>10904</v>
      </c>
      <c r="B4084" s="123" t="s">
        <v>24333</v>
      </c>
      <c r="C4084" s="123" t="s">
        <v>18851</v>
      </c>
      <c r="D4084" s="126" t="s">
        <v>8713</v>
      </c>
    </row>
    <row r="4085" spans="1:4" x14ac:dyDescent="0.2">
      <c r="A4085" s="123">
        <v>11752</v>
      </c>
      <c r="B4085" s="123" t="s">
        <v>24334</v>
      </c>
      <c r="C4085" s="123" t="s">
        <v>18851</v>
      </c>
      <c r="D4085" s="126" t="s">
        <v>8555</v>
      </c>
    </row>
    <row r="4086" spans="1:4" x14ac:dyDescent="0.2">
      <c r="A4086" s="123">
        <v>11753</v>
      </c>
      <c r="B4086" s="123" t="s">
        <v>24335</v>
      </c>
      <c r="C4086" s="123" t="s">
        <v>18851</v>
      </c>
      <c r="D4086" s="126" t="s">
        <v>8828</v>
      </c>
    </row>
    <row r="4087" spans="1:4" x14ac:dyDescent="0.2">
      <c r="A4087" s="123">
        <v>6021</v>
      </c>
      <c r="B4087" s="123" t="s">
        <v>24336</v>
      </c>
      <c r="C4087" s="123" t="s">
        <v>18851</v>
      </c>
      <c r="D4087" s="126" t="s">
        <v>3868</v>
      </c>
    </row>
    <row r="4088" spans="1:4" x14ac:dyDescent="0.2">
      <c r="A4088" s="123">
        <v>6024</v>
      </c>
      <c r="B4088" s="123" t="s">
        <v>24337</v>
      </c>
      <c r="C4088" s="123" t="s">
        <v>18851</v>
      </c>
      <c r="D4088" s="126" t="s">
        <v>8278</v>
      </c>
    </row>
    <row r="4089" spans="1:4" x14ac:dyDescent="0.2">
      <c r="A4089" s="123">
        <v>38379</v>
      </c>
      <c r="B4089" s="123" t="s">
        <v>24338</v>
      </c>
      <c r="C4089" s="123" t="s">
        <v>18885</v>
      </c>
      <c r="D4089" s="126" t="s">
        <v>6283</v>
      </c>
    </row>
    <row r="4090" spans="1:4" x14ac:dyDescent="0.2">
      <c r="A4090" s="123">
        <v>13897</v>
      </c>
      <c r="B4090" s="123" t="s">
        <v>24339</v>
      </c>
      <c r="C4090" s="123" t="s">
        <v>18851</v>
      </c>
      <c r="D4090" s="126" t="s">
        <v>24340</v>
      </c>
    </row>
    <row r="4091" spans="1:4" x14ac:dyDescent="0.2">
      <c r="A4091" s="123">
        <v>10640</v>
      </c>
      <c r="B4091" s="123" t="s">
        <v>24341</v>
      </c>
      <c r="C4091" s="123" t="s">
        <v>18851</v>
      </c>
      <c r="D4091" s="126" t="s">
        <v>24342</v>
      </c>
    </row>
    <row r="4092" spans="1:4" x14ac:dyDescent="0.2">
      <c r="A4092" s="123">
        <v>11086</v>
      </c>
      <c r="B4092" s="123" t="s">
        <v>24343</v>
      </c>
      <c r="C4092" s="123" t="s">
        <v>19097</v>
      </c>
      <c r="D4092" s="126" t="s">
        <v>24344</v>
      </c>
    </row>
    <row r="4093" spans="1:4" x14ac:dyDescent="0.2">
      <c r="A4093" s="123">
        <v>34356</v>
      </c>
      <c r="B4093" s="123" t="s">
        <v>24345</v>
      </c>
      <c r="C4093" s="123" t="s">
        <v>18940</v>
      </c>
      <c r="D4093" s="126" t="s">
        <v>547</v>
      </c>
    </row>
    <row r="4094" spans="1:4" x14ac:dyDescent="0.2">
      <c r="A4094" s="123">
        <v>34357</v>
      </c>
      <c r="B4094" s="123" t="s">
        <v>24346</v>
      </c>
      <c r="C4094" s="123" t="s">
        <v>18940</v>
      </c>
      <c r="D4094" s="126" t="s">
        <v>10278</v>
      </c>
    </row>
    <row r="4095" spans="1:4" x14ac:dyDescent="0.2">
      <c r="A4095" s="123">
        <v>37329</v>
      </c>
      <c r="B4095" s="123" t="s">
        <v>24347</v>
      </c>
      <c r="C4095" s="123" t="s">
        <v>18940</v>
      </c>
      <c r="D4095" s="126" t="s">
        <v>772</v>
      </c>
    </row>
    <row r="4096" spans="1:4" x14ac:dyDescent="0.2">
      <c r="A4096" s="123">
        <v>37398</v>
      </c>
      <c r="B4096" s="123" t="s">
        <v>24348</v>
      </c>
      <c r="C4096" s="123" t="s">
        <v>18940</v>
      </c>
      <c r="D4096" s="126" t="s">
        <v>24349</v>
      </c>
    </row>
    <row r="4097" spans="1:4" x14ac:dyDescent="0.2">
      <c r="A4097" s="123">
        <v>2510</v>
      </c>
      <c r="B4097" s="123" t="s">
        <v>24350</v>
      </c>
      <c r="C4097" s="123" t="s">
        <v>18851</v>
      </c>
      <c r="D4097" s="126" t="s">
        <v>4406</v>
      </c>
    </row>
    <row r="4098" spans="1:4" x14ac:dyDescent="0.2">
      <c r="A4098" s="123">
        <v>12359</v>
      </c>
      <c r="B4098" s="123" t="s">
        <v>24351</v>
      </c>
      <c r="C4098" s="123" t="s">
        <v>18851</v>
      </c>
      <c r="D4098" s="126" t="s">
        <v>24352</v>
      </c>
    </row>
    <row r="4099" spans="1:4" x14ac:dyDescent="0.2">
      <c r="A4099" s="123">
        <v>5320</v>
      </c>
      <c r="B4099" s="123" t="s">
        <v>24353</v>
      </c>
      <c r="C4099" s="123" t="s">
        <v>18942</v>
      </c>
      <c r="D4099" s="126" t="s">
        <v>5278</v>
      </c>
    </row>
    <row r="4100" spans="1:4" x14ac:dyDescent="0.2">
      <c r="A4100" s="123">
        <v>7353</v>
      </c>
      <c r="B4100" s="123" t="s">
        <v>24354</v>
      </c>
      <c r="C4100" s="123" t="s">
        <v>18942</v>
      </c>
      <c r="D4100" s="126" t="s">
        <v>22245</v>
      </c>
    </row>
    <row r="4101" spans="1:4" x14ac:dyDescent="0.2">
      <c r="A4101" s="123">
        <v>36144</v>
      </c>
      <c r="B4101" s="123" t="s">
        <v>24355</v>
      </c>
      <c r="C4101" s="123" t="s">
        <v>18851</v>
      </c>
      <c r="D4101" s="126" t="s">
        <v>7913</v>
      </c>
    </row>
    <row r="4102" spans="1:4" x14ac:dyDescent="0.2">
      <c r="A4102" s="123">
        <v>10518</v>
      </c>
      <c r="B4102" s="123" t="s">
        <v>24356</v>
      </c>
      <c r="C4102" s="123" t="s">
        <v>18851</v>
      </c>
      <c r="D4102" s="126" t="s">
        <v>9128</v>
      </c>
    </row>
    <row r="4103" spans="1:4" x14ac:dyDescent="0.2">
      <c r="A4103" s="123">
        <v>36530</v>
      </c>
      <c r="B4103" s="123" t="s">
        <v>24357</v>
      </c>
      <c r="C4103" s="123" t="s">
        <v>18851</v>
      </c>
      <c r="D4103" s="126" t="s">
        <v>24358</v>
      </c>
    </row>
    <row r="4104" spans="1:4" x14ac:dyDescent="0.2">
      <c r="A4104" s="123">
        <v>6046</v>
      </c>
      <c r="B4104" s="123" t="s">
        <v>24359</v>
      </c>
      <c r="C4104" s="123" t="s">
        <v>18851</v>
      </c>
      <c r="D4104" s="126" t="s">
        <v>24360</v>
      </c>
    </row>
    <row r="4105" spans="1:4" x14ac:dyDescent="0.2">
      <c r="A4105" s="123">
        <v>36531</v>
      </c>
      <c r="B4105" s="123" t="s">
        <v>24361</v>
      </c>
      <c r="C4105" s="123" t="s">
        <v>18851</v>
      </c>
      <c r="D4105" s="126" t="s">
        <v>24362</v>
      </c>
    </row>
    <row r="4106" spans="1:4" x14ac:dyDescent="0.2">
      <c r="A4106" s="123">
        <v>34684</v>
      </c>
      <c r="B4106" s="123" t="s">
        <v>24363</v>
      </c>
      <c r="C4106" s="123" t="s">
        <v>18868</v>
      </c>
      <c r="D4106" s="126" t="s">
        <v>9029</v>
      </c>
    </row>
    <row r="4107" spans="1:4" x14ac:dyDescent="0.2">
      <c r="A4107" s="123">
        <v>34683</v>
      </c>
      <c r="B4107" s="123" t="s">
        <v>24364</v>
      </c>
      <c r="C4107" s="123" t="s">
        <v>18868</v>
      </c>
      <c r="D4107" s="126" t="s">
        <v>9030</v>
      </c>
    </row>
    <row r="4108" spans="1:4" x14ac:dyDescent="0.2">
      <c r="A4108" s="123">
        <v>533</v>
      </c>
      <c r="B4108" s="123" t="s">
        <v>24365</v>
      </c>
      <c r="C4108" s="123" t="s">
        <v>18868</v>
      </c>
      <c r="D4108" s="126" t="s">
        <v>8615</v>
      </c>
    </row>
    <row r="4109" spans="1:4" x14ac:dyDescent="0.2">
      <c r="A4109" s="123">
        <v>10515</v>
      </c>
      <c r="B4109" s="123" t="s">
        <v>24366</v>
      </c>
      <c r="C4109" s="123" t="s">
        <v>18868</v>
      </c>
      <c r="D4109" s="126" t="s">
        <v>19059</v>
      </c>
    </row>
    <row r="4110" spans="1:4" x14ac:dyDescent="0.2">
      <c r="A4110" s="123">
        <v>536</v>
      </c>
      <c r="B4110" s="123" t="s">
        <v>24367</v>
      </c>
      <c r="C4110" s="123" t="s">
        <v>18868</v>
      </c>
      <c r="D4110" s="126" t="s">
        <v>14851</v>
      </c>
    </row>
    <row r="4111" spans="1:4" x14ac:dyDescent="0.2">
      <c r="A4111" s="123">
        <v>153</v>
      </c>
      <c r="B4111" s="123" t="s">
        <v>24368</v>
      </c>
      <c r="C4111" s="123" t="s">
        <v>18942</v>
      </c>
      <c r="D4111" s="126" t="s">
        <v>24369</v>
      </c>
    </row>
    <row r="4112" spans="1:4" x14ac:dyDescent="0.2">
      <c r="A4112" s="123">
        <v>34682</v>
      </c>
      <c r="B4112" s="123" t="s">
        <v>24370</v>
      </c>
      <c r="C4112" s="123" t="s">
        <v>18868</v>
      </c>
      <c r="D4112" s="126" t="s">
        <v>9032</v>
      </c>
    </row>
    <row r="4113" spans="1:4" x14ac:dyDescent="0.2">
      <c r="A4113" s="123">
        <v>20205</v>
      </c>
      <c r="B4113" s="123" t="s">
        <v>24371</v>
      </c>
      <c r="C4113" s="123" t="s">
        <v>18885</v>
      </c>
      <c r="D4113" s="126" t="s">
        <v>1787</v>
      </c>
    </row>
    <row r="4114" spans="1:4" x14ac:dyDescent="0.2">
      <c r="A4114" s="123">
        <v>4412</v>
      </c>
      <c r="B4114" s="123" t="s">
        <v>24372</v>
      </c>
      <c r="C4114" s="123" t="s">
        <v>18885</v>
      </c>
      <c r="D4114" s="126" t="s">
        <v>7856</v>
      </c>
    </row>
    <row r="4115" spans="1:4" x14ac:dyDescent="0.2">
      <c r="A4115" s="123">
        <v>4408</v>
      </c>
      <c r="B4115" s="123" t="s">
        <v>24373</v>
      </c>
      <c r="C4115" s="123" t="s">
        <v>18885</v>
      </c>
      <c r="D4115" s="126" t="s">
        <v>7938</v>
      </c>
    </row>
    <row r="4116" spans="1:4" x14ac:dyDescent="0.2">
      <c r="A4116" s="123">
        <v>4505</v>
      </c>
      <c r="B4116" s="123" t="s">
        <v>24374</v>
      </c>
      <c r="C4116" s="123" t="s">
        <v>18885</v>
      </c>
      <c r="D4116" s="126" t="s">
        <v>6362</v>
      </c>
    </row>
    <row r="4117" spans="1:4" x14ac:dyDescent="0.2">
      <c r="A4117" s="123">
        <v>10559</v>
      </c>
      <c r="B4117" s="123" t="s">
        <v>24375</v>
      </c>
      <c r="C4117" s="123" t="s">
        <v>18851</v>
      </c>
      <c r="D4117" s="126" t="s">
        <v>24376</v>
      </c>
    </row>
    <row r="4118" spans="1:4" x14ac:dyDescent="0.2">
      <c r="A4118" s="123">
        <v>10664</v>
      </c>
      <c r="B4118" s="123" t="s">
        <v>24377</v>
      </c>
      <c r="C4118" s="123" t="s">
        <v>18851</v>
      </c>
      <c r="D4118" s="126" t="s">
        <v>24378</v>
      </c>
    </row>
    <row r="4119" spans="1:4" x14ac:dyDescent="0.2">
      <c r="A4119" s="123">
        <v>36250</v>
      </c>
      <c r="B4119" s="123" t="s">
        <v>24379</v>
      </c>
      <c r="C4119" s="123" t="s">
        <v>18885</v>
      </c>
      <c r="D4119" s="126" t="s">
        <v>6368</v>
      </c>
    </row>
    <row r="4120" spans="1:4" x14ac:dyDescent="0.2">
      <c r="A4120" s="123">
        <v>10857</v>
      </c>
      <c r="B4120" s="123" t="s">
        <v>24380</v>
      </c>
      <c r="C4120" s="123" t="s">
        <v>18885</v>
      </c>
      <c r="D4120" s="126" t="s">
        <v>13024</v>
      </c>
    </row>
    <row r="4121" spans="1:4" x14ac:dyDescent="0.2">
      <c r="A4121" s="123">
        <v>4803</v>
      </c>
      <c r="B4121" s="123" t="s">
        <v>24381</v>
      </c>
      <c r="C4121" s="123" t="s">
        <v>18885</v>
      </c>
      <c r="D4121" s="126" t="s">
        <v>13353</v>
      </c>
    </row>
    <row r="4122" spans="1:4" x14ac:dyDescent="0.2">
      <c r="A4122" s="123">
        <v>6186</v>
      </c>
      <c r="B4122" s="123" t="s">
        <v>24382</v>
      </c>
      <c r="C4122" s="123" t="s">
        <v>18885</v>
      </c>
      <c r="D4122" s="126" t="s">
        <v>300</v>
      </c>
    </row>
    <row r="4123" spans="1:4" x14ac:dyDescent="0.2">
      <c r="A4123" s="123">
        <v>4829</v>
      </c>
      <c r="B4123" s="123" t="s">
        <v>24383</v>
      </c>
      <c r="C4123" s="123" t="s">
        <v>18885</v>
      </c>
      <c r="D4123" s="126" t="s">
        <v>17414</v>
      </c>
    </row>
    <row r="4124" spans="1:4" x14ac:dyDescent="0.2">
      <c r="A4124" s="123">
        <v>39829</v>
      </c>
      <c r="B4124" s="123" t="s">
        <v>24384</v>
      </c>
      <c r="C4124" s="123" t="s">
        <v>18885</v>
      </c>
      <c r="D4124" s="126" t="s">
        <v>8801</v>
      </c>
    </row>
    <row r="4125" spans="1:4" x14ac:dyDescent="0.2">
      <c r="A4125" s="123">
        <v>20231</v>
      </c>
      <c r="B4125" s="123" t="s">
        <v>24385</v>
      </c>
      <c r="C4125" s="123" t="s">
        <v>18885</v>
      </c>
      <c r="D4125" s="126" t="s">
        <v>8777</v>
      </c>
    </row>
    <row r="4126" spans="1:4" x14ac:dyDescent="0.2">
      <c r="A4126" s="123">
        <v>4804</v>
      </c>
      <c r="B4126" s="123" t="s">
        <v>24386</v>
      </c>
      <c r="C4126" s="123" t="s">
        <v>18885</v>
      </c>
      <c r="D4126" s="126" t="s">
        <v>8612</v>
      </c>
    </row>
    <row r="4127" spans="1:4" x14ac:dyDescent="0.2">
      <c r="A4127" s="123">
        <v>34680</v>
      </c>
      <c r="B4127" s="123" t="s">
        <v>24387</v>
      </c>
      <c r="C4127" s="123" t="s">
        <v>18885</v>
      </c>
      <c r="D4127" s="126" t="s">
        <v>4338</v>
      </c>
    </row>
    <row r="4128" spans="1:4" x14ac:dyDescent="0.2">
      <c r="A4128" s="123">
        <v>11573</v>
      </c>
      <c r="B4128" s="123" t="s">
        <v>24388</v>
      </c>
      <c r="C4128" s="123" t="s">
        <v>18851</v>
      </c>
      <c r="D4128" s="126" t="s">
        <v>4545</v>
      </c>
    </row>
    <row r="4129" spans="1:4" x14ac:dyDescent="0.2">
      <c r="A4129" s="123">
        <v>38401</v>
      </c>
      <c r="B4129" s="123" t="s">
        <v>24389</v>
      </c>
      <c r="C4129" s="123" t="s">
        <v>18851</v>
      </c>
      <c r="D4129" s="126" t="s">
        <v>9036</v>
      </c>
    </row>
    <row r="4130" spans="1:4" x14ac:dyDescent="0.2">
      <c r="A4130" s="123">
        <v>38179</v>
      </c>
      <c r="B4130" s="123" t="s">
        <v>24390</v>
      </c>
      <c r="C4130" s="123" t="s">
        <v>18851</v>
      </c>
      <c r="D4130" s="126" t="s">
        <v>8450</v>
      </c>
    </row>
    <row r="4131" spans="1:4" x14ac:dyDescent="0.2">
      <c r="A4131" s="123">
        <v>11575</v>
      </c>
      <c r="B4131" s="123" t="s">
        <v>24391</v>
      </c>
      <c r="C4131" s="123" t="s">
        <v>18851</v>
      </c>
      <c r="D4131" s="126" t="s">
        <v>9091</v>
      </c>
    </row>
    <row r="4132" spans="1:4" x14ac:dyDescent="0.2">
      <c r="A4132" s="123">
        <v>20256</v>
      </c>
      <c r="B4132" s="123" t="s">
        <v>24392</v>
      </c>
      <c r="C4132" s="123" t="s">
        <v>18851</v>
      </c>
      <c r="D4132" s="126" t="s">
        <v>7745</v>
      </c>
    </row>
    <row r="4133" spans="1:4" x14ac:dyDescent="0.2">
      <c r="A4133" s="123">
        <v>14511</v>
      </c>
      <c r="B4133" s="123" t="s">
        <v>24393</v>
      </c>
      <c r="C4133" s="123" t="s">
        <v>18851</v>
      </c>
      <c r="D4133" s="126" t="s">
        <v>24394</v>
      </c>
    </row>
    <row r="4134" spans="1:4" x14ac:dyDescent="0.2">
      <c r="A4134" s="123">
        <v>10642</v>
      </c>
      <c r="B4134" s="123" t="s">
        <v>24395</v>
      </c>
      <c r="C4134" s="123" t="s">
        <v>18851</v>
      </c>
      <c r="D4134" s="126" t="s">
        <v>24396</v>
      </c>
    </row>
    <row r="4135" spans="1:4" x14ac:dyDescent="0.2">
      <c r="A4135" s="123">
        <v>14489</v>
      </c>
      <c r="B4135" s="123" t="s">
        <v>24397</v>
      </c>
      <c r="C4135" s="123" t="s">
        <v>18851</v>
      </c>
      <c r="D4135" s="126" t="s">
        <v>24398</v>
      </c>
    </row>
    <row r="4136" spans="1:4" x14ac:dyDescent="0.2">
      <c r="A4136" s="123">
        <v>14513</v>
      </c>
      <c r="B4136" s="123" t="s">
        <v>24399</v>
      </c>
      <c r="C4136" s="123" t="s">
        <v>18851</v>
      </c>
      <c r="D4136" s="126" t="s">
        <v>24400</v>
      </c>
    </row>
    <row r="4137" spans="1:4" x14ac:dyDescent="0.2">
      <c r="A4137" s="123">
        <v>13600</v>
      </c>
      <c r="B4137" s="123" t="s">
        <v>24401</v>
      </c>
      <c r="C4137" s="123" t="s">
        <v>18851</v>
      </c>
      <c r="D4137" s="126" t="s">
        <v>24402</v>
      </c>
    </row>
    <row r="4138" spans="1:4" x14ac:dyDescent="0.2">
      <c r="A4138" s="123">
        <v>10646</v>
      </c>
      <c r="B4138" s="123" t="s">
        <v>24403</v>
      </c>
      <c r="C4138" s="123" t="s">
        <v>18851</v>
      </c>
      <c r="D4138" s="126" t="s">
        <v>24404</v>
      </c>
    </row>
    <row r="4139" spans="1:4" x14ac:dyDescent="0.2">
      <c r="A4139" s="123">
        <v>6070</v>
      </c>
      <c r="B4139" s="123" t="s">
        <v>24405</v>
      </c>
      <c r="C4139" s="123" t="s">
        <v>18851</v>
      </c>
      <c r="D4139" s="126" t="s">
        <v>24406</v>
      </c>
    </row>
    <row r="4140" spans="1:4" x14ac:dyDescent="0.2">
      <c r="A4140" s="123">
        <v>6069</v>
      </c>
      <c r="B4140" s="123" t="s">
        <v>24407</v>
      </c>
      <c r="C4140" s="123" t="s">
        <v>18851</v>
      </c>
      <c r="D4140" s="126" t="s">
        <v>24408</v>
      </c>
    </row>
    <row r="4141" spans="1:4" x14ac:dyDescent="0.2">
      <c r="A4141" s="123">
        <v>14626</v>
      </c>
      <c r="B4141" s="123" t="s">
        <v>24409</v>
      </c>
      <c r="C4141" s="123" t="s">
        <v>18851</v>
      </c>
      <c r="D4141" s="126" t="s">
        <v>24410</v>
      </c>
    </row>
    <row r="4142" spans="1:4" x14ac:dyDescent="0.2">
      <c r="A4142" s="123">
        <v>6067</v>
      </c>
      <c r="B4142" s="123" t="s">
        <v>24411</v>
      </c>
      <c r="C4142" s="123" t="s">
        <v>18851</v>
      </c>
      <c r="D4142" s="126" t="s">
        <v>24412</v>
      </c>
    </row>
    <row r="4143" spans="1:4" x14ac:dyDescent="0.2">
      <c r="A4143" s="123">
        <v>38393</v>
      </c>
      <c r="B4143" s="123" t="s">
        <v>24413</v>
      </c>
      <c r="C4143" s="123" t="s">
        <v>18851</v>
      </c>
      <c r="D4143" s="126" t="s">
        <v>1939</v>
      </c>
    </row>
    <row r="4144" spans="1:4" x14ac:dyDescent="0.2">
      <c r="A4144" s="123">
        <v>38390</v>
      </c>
      <c r="B4144" s="123" t="s">
        <v>24414</v>
      </c>
      <c r="C4144" s="123" t="s">
        <v>18851</v>
      </c>
      <c r="D4144" s="126" t="s">
        <v>7768</v>
      </c>
    </row>
    <row r="4145" spans="1:4" x14ac:dyDescent="0.2">
      <c r="A4145" s="123">
        <v>36532</v>
      </c>
      <c r="B4145" s="123" t="s">
        <v>24415</v>
      </c>
      <c r="C4145" s="123" t="s">
        <v>18851</v>
      </c>
      <c r="D4145" s="126" t="s">
        <v>24416</v>
      </c>
    </row>
    <row r="4146" spans="1:4" x14ac:dyDescent="0.2">
      <c r="A4146" s="123">
        <v>11578</v>
      </c>
      <c r="B4146" s="123" t="s">
        <v>24417</v>
      </c>
      <c r="C4146" s="123" t="s">
        <v>18851</v>
      </c>
      <c r="D4146" s="126" t="s">
        <v>23192</v>
      </c>
    </row>
    <row r="4147" spans="1:4" x14ac:dyDescent="0.2">
      <c r="A4147" s="123">
        <v>11577</v>
      </c>
      <c r="B4147" s="123" t="s">
        <v>24418</v>
      </c>
      <c r="C4147" s="123" t="s">
        <v>18851</v>
      </c>
      <c r="D4147" s="126" t="s">
        <v>5994</v>
      </c>
    </row>
    <row r="4148" spans="1:4" x14ac:dyDescent="0.2">
      <c r="A4148" s="123">
        <v>42432</v>
      </c>
      <c r="B4148" s="123" t="s">
        <v>24419</v>
      </c>
      <c r="C4148" s="123" t="s">
        <v>18851</v>
      </c>
      <c r="D4148" s="126" t="s">
        <v>24420</v>
      </c>
    </row>
    <row r="4149" spans="1:4" x14ac:dyDescent="0.2">
      <c r="A4149" s="123">
        <v>42437</v>
      </c>
      <c r="B4149" s="123" t="s">
        <v>24421</v>
      </c>
      <c r="C4149" s="123" t="s">
        <v>18851</v>
      </c>
      <c r="D4149" s="126" t="s">
        <v>24422</v>
      </c>
    </row>
    <row r="4150" spans="1:4" x14ac:dyDescent="0.2">
      <c r="A4150" s="123">
        <v>1116</v>
      </c>
      <c r="B4150" s="123" t="s">
        <v>24423</v>
      </c>
      <c r="C4150" s="123" t="s">
        <v>18885</v>
      </c>
      <c r="D4150" s="126" t="s">
        <v>8280</v>
      </c>
    </row>
    <row r="4151" spans="1:4" x14ac:dyDescent="0.2">
      <c r="A4151" s="123">
        <v>1115</v>
      </c>
      <c r="B4151" s="123" t="s">
        <v>24424</v>
      </c>
      <c r="C4151" s="123" t="s">
        <v>18885</v>
      </c>
      <c r="D4151" s="126" t="s">
        <v>3813</v>
      </c>
    </row>
    <row r="4152" spans="1:4" x14ac:dyDescent="0.2">
      <c r="A4152" s="123">
        <v>1113</v>
      </c>
      <c r="B4152" s="123" t="s">
        <v>24425</v>
      </c>
      <c r="C4152" s="123" t="s">
        <v>18885</v>
      </c>
      <c r="D4152" s="126" t="s">
        <v>8021</v>
      </c>
    </row>
    <row r="4153" spans="1:4" x14ac:dyDescent="0.2">
      <c r="A4153" s="123">
        <v>1114</v>
      </c>
      <c r="B4153" s="123" t="s">
        <v>24426</v>
      </c>
      <c r="C4153" s="123" t="s">
        <v>18885</v>
      </c>
      <c r="D4153" s="126" t="s">
        <v>3643</v>
      </c>
    </row>
    <row r="4154" spans="1:4" x14ac:dyDescent="0.2">
      <c r="A4154" s="123">
        <v>40872</v>
      </c>
      <c r="B4154" s="123" t="s">
        <v>24427</v>
      </c>
      <c r="C4154" s="123" t="s">
        <v>18885</v>
      </c>
      <c r="D4154" s="126" t="s">
        <v>8467</v>
      </c>
    </row>
    <row r="4155" spans="1:4" x14ac:dyDescent="0.2">
      <c r="A4155" s="123">
        <v>20214</v>
      </c>
      <c r="B4155" s="123" t="s">
        <v>24428</v>
      </c>
      <c r="C4155" s="123" t="s">
        <v>18851</v>
      </c>
      <c r="D4155" s="126" t="s">
        <v>9079</v>
      </c>
    </row>
    <row r="4156" spans="1:4" x14ac:dyDescent="0.2">
      <c r="A4156" s="123">
        <v>11064</v>
      </c>
      <c r="B4156" s="123" t="s">
        <v>24429</v>
      </c>
      <c r="C4156" s="123" t="s">
        <v>18851</v>
      </c>
      <c r="D4156" s="126" t="s">
        <v>9146</v>
      </c>
    </row>
    <row r="4157" spans="1:4" x14ac:dyDescent="0.2">
      <c r="A4157" s="123">
        <v>7237</v>
      </c>
      <c r="B4157" s="123" t="s">
        <v>24430</v>
      </c>
      <c r="C4157" s="123" t="s">
        <v>18851</v>
      </c>
      <c r="D4157" s="126" t="s">
        <v>7427</v>
      </c>
    </row>
    <row r="4158" spans="1:4" x14ac:dyDescent="0.2">
      <c r="A4158" s="123">
        <v>16</v>
      </c>
      <c r="B4158" s="123" t="s">
        <v>24431</v>
      </c>
      <c r="C4158" s="123" t="s">
        <v>18940</v>
      </c>
      <c r="D4158" s="126" t="s">
        <v>2964</v>
      </c>
    </row>
    <row r="4159" spans="1:4" x14ac:dyDescent="0.2">
      <c r="A4159" s="123">
        <v>11757</v>
      </c>
      <c r="B4159" s="123" t="s">
        <v>24432</v>
      </c>
      <c r="C4159" s="123" t="s">
        <v>18851</v>
      </c>
      <c r="D4159" s="126" t="s">
        <v>24433</v>
      </c>
    </row>
    <row r="4160" spans="1:4" x14ac:dyDescent="0.2">
      <c r="A4160" s="123">
        <v>11758</v>
      </c>
      <c r="B4160" s="123" t="s">
        <v>24434</v>
      </c>
      <c r="C4160" s="123" t="s">
        <v>18851</v>
      </c>
      <c r="D4160" s="126" t="s">
        <v>24435</v>
      </c>
    </row>
    <row r="4161" spans="1:4" x14ac:dyDescent="0.2">
      <c r="A4161" s="123">
        <v>37526</v>
      </c>
      <c r="B4161" s="123" t="s">
        <v>24436</v>
      </c>
      <c r="C4161" s="123" t="s">
        <v>18851</v>
      </c>
      <c r="D4161" s="126" t="s">
        <v>8870</v>
      </c>
    </row>
    <row r="4162" spans="1:4" x14ac:dyDescent="0.2">
      <c r="A4162" s="123">
        <v>6076</v>
      </c>
      <c r="B4162" s="123" t="s">
        <v>24437</v>
      </c>
      <c r="C4162" s="123" t="s">
        <v>19097</v>
      </c>
      <c r="D4162" s="126" t="s">
        <v>1258</v>
      </c>
    </row>
    <row r="4163" spans="1:4" x14ac:dyDescent="0.2">
      <c r="A4163" s="123">
        <v>13109</v>
      </c>
      <c r="B4163" s="123" t="s">
        <v>24438</v>
      </c>
      <c r="C4163" s="123" t="s">
        <v>18851</v>
      </c>
      <c r="D4163" s="126" t="s">
        <v>24439</v>
      </c>
    </row>
    <row r="4164" spans="1:4" x14ac:dyDescent="0.2">
      <c r="A4164" s="123">
        <v>13110</v>
      </c>
      <c r="B4164" s="123" t="s">
        <v>24440</v>
      </c>
      <c r="C4164" s="123" t="s">
        <v>18851</v>
      </c>
      <c r="D4164" s="126" t="s">
        <v>24441</v>
      </c>
    </row>
    <row r="4165" spans="1:4" x14ac:dyDescent="0.2">
      <c r="A4165" s="123">
        <v>7581</v>
      </c>
      <c r="B4165" s="123" t="s">
        <v>24442</v>
      </c>
      <c r="C4165" s="123" t="s">
        <v>18851</v>
      </c>
      <c r="D4165" s="126" t="s">
        <v>8847</v>
      </c>
    </row>
    <row r="4166" spans="1:4" x14ac:dyDescent="0.2">
      <c r="A4166" s="123">
        <v>20206</v>
      </c>
      <c r="B4166" s="123" t="s">
        <v>24443</v>
      </c>
      <c r="C4166" s="123" t="s">
        <v>18885</v>
      </c>
      <c r="D4166" s="126" t="s">
        <v>7892</v>
      </c>
    </row>
    <row r="4167" spans="1:4" x14ac:dyDescent="0.2">
      <c r="A4167" s="123">
        <v>4460</v>
      </c>
      <c r="B4167" s="123" t="s">
        <v>24444</v>
      </c>
      <c r="C4167" s="123" t="s">
        <v>18885</v>
      </c>
      <c r="D4167" s="126" t="s">
        <v>3098</v>
      </c>
    </row>
    <row r="4168" spans="1:4" x14ac:dyDescent="0.2">
      <c r="A4168" s="123">
        <v>6204</v>
      </c>
      <c r="B4168" s="123" t="s">
        <v>24445</v>
      </c>
      <c r="C4168" s="123" t="s">
        <v>18885</v>
      </c>
      <c r="D4168" s="126" t="s">
        <v>2693</v>
      </c>
    </row>
    <row r="4169" spans="1:4" x14ac:dyDescent="0.2">
      <c r="A4169" s="123">
        <v>4417</v>
      </c>
      <c r="B4169" s="123" t="s">
        <v>24446</v>
      </c>
      <c r="C4169" s="123" t="s">
        <v>18885</v>
      </c>
      <c r="D4169" s="126" t="s">
        <v>5530</v>
      </c>
    </row>
    <row r="4170" spans="1:4" x14ac:dyDescent="0.2">
      <c r="A4170" s="123">
        <v>4517</v>
      </c>
      <c r="B4170" s="123" t="s">
        <v>24447</v>
      </c>
      <c r="C4170" s="123" t="s">
        <v>18885</v>
      </c>
      <c r="D4170" s="126" t="s">
        <v>8406</v>
      </c>
    </row>
    <row r="4171" spans="1:4" x14ac:dyDescent="0.2">
      <c r="A4171" s="123">
        <v>4512</v>
      </c>
      <c r="B4171" s="123" t="s">
        <v>24448</v>
      </c>
      <c r="C4171" s="123" t="s">
        <v>18885</v>
      </c>
      <c r="D4171" s="126" t="s">
        <v>7930</v>
      </c>
    </row>
    <row r="4172" spans="1:4" x14ac:dyDescent="0.2">
      <c r="A4172" s="123">
        <v>4415</v>
      </c>
      <c r="B4172" s="123" t="s">
        <v>24449</v>
      </c>
      <c r="C4172" s="123" t="s">
        <v>18885</v>
      </c>
      <c r="D4172" s="126" t="s">
        <v>18976</v>
      </c>
    </row>
    <row r="4173" spans="1:4" x14ac:dyDescent="0.2">
      <c r="A4173" s="123">
        <v>37373</v>
      </c>
      <c r="B4173" s="123" t="s">
        <v>24450</v>
      </c>
      <c r="C4173" s="123" t="s">
        <v>18871</v>
      </c>
      <c r="D4173" s="126" t="s">
        <v>687</v>
      </c>
    </row>
    <row r="4174" spans="1:4" x14ac:dyDescent="0.2">
      <c r="A4174" s="123">
        <v>40864</v>
      </c>
      <c r="B4174" s="123" t="s">
        <v>24451</v>
      </c>
      <c r="C4174" s="123" t="s">
        <v>19101</v>
      </c>
      <c r="D4174" s="126" t="s">
        <v>4884</v>
      </c>
    </row>
    <row r="4175" spans="1:4" x14ac:dyDescent="0.2">
      <c r="A4175" s="123">
        <v>4734</v>
      </c>
      <c r="B4175" s="123" t="s">
        <v>24452</v>
      </c>
      <c r="C4175" s="123" t="s">
        <v>19097</v>
      </c>
      <c r="D4175" s="126" t="s">
        <v>4032</v>
      </c>
    </row>
    <row r="4176" spans="1:4" x14ac:dyDescent="0.2">
      <c r="A4176" s="123">
        <v>6085</v>
      </c>
      <c r="B4176" s="123" t="s">
        <v>24453</v>
      </c>
      <c r="C4176" s="123" t="s">
        <v>18942</v>
      </c>
      <c r="D4176" s="126" t="s">
        <v>4355</v>
      </c>
    </row>
    <row r="4177" spans="1:4" x14ac:dyDescent="0.2">
      <c r="A4177" s="123">
        <v>38396</v>
      </c>
      <c r="B4177" s="123" t="s">
        <v>24454</v>
      </c>
      <c r="C4177" s="123" t="s">
        <v>18851</v>
      </c>
      <c r="D4177" s="126" t="s">
        <v>24455</v>
      </c>
    </row>
    <row r="4178" spans="1:4" x14ac:dyDescent="0.2">
      <c r="A4178" s="123">
        <v>6090</v>
      </c>
      <c r="B4178" s="123" t="s">
        <v>24456</v>
      </c>
      <c r="C4178" s="123" t="s">
        <v>18942</v>
      </c>
      <c r="D4178" s="126" t="s">
        <v>5768</v>
      </c>
    </row>
    <row r="4179" spans="1:4" x14ac:dyDescent="0.2">
      <c r="A4179" s="123">
        <v>11622</v>
      </c>
      <c r="B4179" s="123" t="s">
        <v>24457</v>
      </c>
      <c r="C4179" s="123" t="s">
        <v>18940</v>
      </c>
      <c r="D4179" s="126" t="s">
        <v>13697</v>
      </c>
    </row>
    <row r="4180" spans="1:4" x14ac:dyDescent="0.2">
      <c r="A4180" s="123">
        <v>6094</v>
      </c>
      <c r="B4180" s="123" t="s">
        <v>24458</v>
      </c>
      <c r="C4180" s="123" t="s">
        <v>18940</v>
      </c>
      <c r="D4180" s="126" t="s">
        <v>24459</v>
      </c>
    </row>
    <row r="4181" spans="1:4" x14ac:dyDescent="0.2">
      <c r="A4181" s="123">
        <v>7317</v>
      </c>
      <c r="B4181" s="123" t="s">
        <v>24460</v>
      </c>
      <c r="C4181" s="123" t="s">
        <v>18940</v>
      </c>
      <c r="D4181" s="126" t="s">
        <v>7392</v>
      </c>
    </row>
    <row r="4182" spans="1:4" x14ac:dyDescent="0.2">
      <c r="A4182" s="123">
        <v>142</v>
      </c>
      <c r="B4182" s="123" t="s">
        <v>24461</v>
      </c>
      <c r="C4182" s="123" t="s">
        <v>24462</v>
      </c>
      <c r="D4182" s="126" t="s">
        <v>9120</v>
      </c>
    </row>
    <row r="4183" spans="1:4" x14ac:dyDescent="0.2">
      <c r="A4183" s="123">
        <v>38123</v>
      </c>
      <c r="B4183" s="123" t="s">
        <v>24463</v>
      </c>
      <c r="C4183" s="123" t="s">
        <v>18940</v>
      </c>
      <c r="D4183" s="126" t="s">
        <v>24464</v>
      </c>
    </row>
    <row r="4184" spans="1:4" x14ac:dyDescent="0.2">
      <c r="A4184" s="123">
        <v>42701</v>
      </c>
      <c r="B4184" s="123" t="s">
        <v>24465</v>
      </c>
      <c r="C4184" s="123" t="s">
        <v>18851</v>
      </c>
      <c r="D4184" s="126" t="s">
        <v>9269</v>
      </c>
    </row>
    <row r="4185" spans="1:4" x14ac:dyDescent="0.2">
      <c r="A4185" s="123">
        <v>42702</v>
      </c>
      <c r="B4185" s="123" t="s">
        <v>24466</v>
      </c>
      <c r="C4185" s="123" t="s">
        <v>18851</v>
      </c>
      <c r="D4185" s="126" t="s">
        <v>4280</v>
      </c>
    </row>
    <row r="4186" spans="1:4" x14ac:dyDescent="0.2">
      <c r="A4186" s="123">
        <v>37955</v>
      </c>
      <c r="B4186" s="123" t="s">
        <v>24467</v>
      </c>
      <c r="C4186" s="123" t="s">
        <v>18851</v>
      </c>
      <c r="D4186" s="126" t="s">
        <v>5136</v>
      </c>
    </row>
    <row r="4187" spans="1:4" x14ac:dyDescent="0.2">
      <c r="A4187" s="123">
        <v>42699</v>
      </c>
      <c r="B4187" s="123" t="s">
        <v>24468</v>
      </c>
      <c r="C4187" s="123" t="s">
        <v>18851</v>
      </c>
      <c r="D4187" s="126" t="s">
        <v>8904</v>
      </c>
    </row>
    <row r="4188" spans="1:4" x14ac:dyDescent="0.2">
      <c r="A4188" s="123">
        <v>42700</v>
      </c>
      <c r="B4188" s="123" t="s">
        <v>24469</v>
      </c>
      <c r="C4188" s="123" t="s">
        <v>18851</v>
      </c>
      <c r="D4188" s="126" t="s">
        <v>6908</v>
      </c>
    </row>
    <row r="4189" spans="1:4" x14ac:dyDescent="0.2">
      <c r="A4189" s="123">
        <v>37743</v>
      </c>
      <c r="B4189" s="123" t="s">
        <v>24470</v>
      </c>
      <c r="C4189" s="123" t="s">
        <v>18851</v>
      </c>
      <c r="D4189" s="126" t="s">
        <v>9047</v>
      </c>
    </row>
    <row r="4190" spans="1:4" x14ac:dyDescent="0.2">
      <c r="A4190" s="123">
        <v>37744</v>
      </c>
      <c r="B4190" s="123" t="s">
        <v>24471</v>
      </c>
      <c r="C4190" s="123" t="s">
        <v>18851</v>
      </c>
      <c r="D4190" s="126" t="s">
        <v>9048</v>
      </c>
    </row>
    <row r="4191" spans="1:4" x14ac:dyDescent="0.2">
      <c r="A4191" s="123">
        <v>37741</v>
      </c>
      <c r="B4191" s="123" t="s">
        <v>24472</v>
      </c>
      <c r="C4191" s="123" t="s">
        <v>18851</v>
      </c>
      <c r="D4191" s="126" t="s">
        <v>9049</v>
      </c>
    </row>
    <row r="4192" spans="1:4" x14ac:dyDescent="0.2">
      <c r="A4192" s="123">
        <v>39396</v>
      </c>
      <c r="B4192" s="123" t="s">
        <v>24473</v>
      </c>
      <c r="C4192" s="123" t="s">
        <v>18851</v>
      </c>
      <c r="D4192" s="126" t="s">
        <v>3811</v>
      </c>
    </row>
    <row r="4193" spans="1:4" x14ac:dyDescent="0.2">
      <c r="A4193" s="123">
        <v>39392</v>
      </c>
      <c r="B4193" s="123" t="s">
        <v>24474</v>
      </c>
      <c r="C4193" s="123" t="s">
        <v>18851</v>
      </c>
      <c r="D4193" s="126" t="s">
        <v>926</v>
      </c>
    </row>
    <row r="4194" spans="1:4" x14ac:dyDescent="0.2">
      <c r="A4194" s="123">
        <v>39393</v>
      </c>
      <c r="B4194" s="123" t="s">
        <v>24475</v>
      </c>
      <c r="C4194" s="123" t="s">
        <v>18851</v>
      </c>
      <c r="D4194" s="126" t="s">
        <v>8791</v>
      </c>
    </row>
    <row r="4195" spans="1:4" x14ac:dyDescent="0.2">
      <c r="A4195" s="123">
        <v>39394</v>
      </c>
      <c r="B4195" s="123" t="s">
        <v>24476</v>
      </c>
      <c r="C4195" s="123" t="s">
        <v>18851</v>
      </c>
      <c r="D4195" s="126" t="s">
        <v>9091</v>
      </c>
    </row>
    <row r="4196" spans="1:4" x14ac:dyDescent="0.2">
      <c r="A4196" s="123">
        <v>39395</v>
      </c>
      <c r="B4196" s="123" t="s">
        <v>24477</v>
      </c>
      <c r="C4196" s="123" t="s">
        <v>18851</v>
      </c>
      <c r="D4196" s="126" t="s">
        <v>3816</v>
      </c>
    </row>
    <row r="4197" spans="1:4" x14ac:dyDescent="0.2">
      <c r="A4197" s="123">
        <v>14618</v>
      </c>
      <c r="B4197" s="123" t="s">
        <v>24478</v>
      </c>
      <c r="C4197" s="123" t="s">
        <v>18851</v>
      </c>
      <c r="D4197" s="126" t="s">
        <v>24479</v>
      </c>
    </row>
    <row r="4198" spans="1:4" x14ac:dyDescent="0.2">
      <c r="A4198" s="123">
        <v>40269</v>
      </c>
      <c r="B4198" s="123" t="s">
        <v>24480</v>
      </c>
      <c r="C4198" s="123" t="s">
        <v>18851</v>
      </c>
      <c r="D4198" s="126" t="s">
        <v>24481</v>
      </c>
    </row>
    <row r="4199" spans="1:4" x14ac:dyDescent="0.2">
      <c r="A4199" s="123">
        <v>6110</v>
      </c>
      <c r="B4199" s="123" t="s">
        <v>24482</v>
      </c>
      <c r="C4199" s="123" t="s">
        <v>18871</v>
      </c>
      <c r="D4199" s="126" t="s">
        <v>8538</v>
      </c>
    </row>
    <row r="4200" spans="1:4" x14ac:dyDescent="0.2">
      <c r="A4200" s="123">
        <v>40910</v>
      </c>
      <c r="B4200" s="123" t="s">
        <v>24483</v>
      </c>
      <c r="C4200" s="123" t="s">
        <v>19101</v>
      </c>
      <c r="D4200" s="126" t="s">
        <v>19372</v>
      </c>
    </row>
    <row r="4201" spans="1:4" x14ac:dyDescent="0.2">
      <c r="A4201" s="123">
        <v>6111</v>
      </c>
      <c r="B4201" s="123" t="s">
        <v>24484</v>
      </c>
      <c r="C4201" s="123" t="s">
        <v>18871</v>
      </c>
      <c r="D4201" s="126" t="s">
        <v>1772</v>
      </c>
    </row>
    <row r="4202" spans="1:4" x14ac:dyDescent="0.2">
      <c r="A4202" s="123">
        <v>41084</v>
      </c>
      <c r="B4202" s="123" t="s">
        <v>24485</v>
      </c>
      <c r="C4202" s="123" t="s">
        <v>19101</v>
      </c>
      <c r="D4202" s="126" t="s">
        <v>24486</v>
      </c>
    </row>
    <row r="4203" spans="1:4" x14ac:dyDescent="0.2">
      <c r="A4203" s="123">
        <v>25950</v>
      </c>
      <c r="B4203" s="123" t="s">
        <v>24487</v>
      </c>
      <c r="C4203" s="123" t="s">
        <v>19097</v>
      </c>
      <c r="D4203" s="126" t="s">
        <v>3272</v>
      </c>
    </row>
    <row r="4204" spans="1:4" x14ac:dyDescent="0.2">
      <c r="A4204" s="123">
        <v>38637</v>
      </c>
      <c r="B4204" s="123" t="s">
        <v>24488</v>
      </c>
      <c r="C4204" s="123" t="s">
        <v>18851</v>
      </c>
      <c r="D4204" s="126" t="s">
        <v>24489</v>
      </c>
    </row>
    <row r="4205" spans="1:4" x14ac:dyDescent="0.2">
      <c r="A4205" s="123">
        <v>6150</v>
      </c>
      <c r="B4205" s="123" t="s">
        <v>24490</v>
      </c>
      <c r="C4205" s="123" t="s">
        <v>18851</v>
      </c>
      <c r="D4205" s="126" t="s">
        <v>24491</v>
      </c>
    </row>
    <row r="4206" spans="1:4" x14ac:dyDescent="0.2">
      <c r="A4206" s="123">
        <v>6136</v>
      </c>
      <c r="B4206" s="123" t="s">
        <v>24492</v>
      </c>
      <c r="C4206" s="123" t="s">
        <v>18851</v>
      </c>
      <c r="D4206" s="126" t="s">
        <v>24493</v>
      </c>
    </row>
    <row r="4207" spans="1:4" x14ac:dyDescent="0.2">
      <c r="A4207" s="123">
        <v>38638</v>
      </c>
      <c r="B4207" s="123" t="s">
        <v>24494</v>
      </c>
      <c r="C4207" s="123" t="s">
        <v>18851</v>
      </c>
      <c r="D4207" s="126" t="s">
        <v>24495</v>
      </c>
    </row>
    <row r="4208" spans="1:4" x14ac:dyDescent="0.2">
      <c r="A4208" s="123">
        <v>20262</v>
      </c>
      <c r="B4208" s="123" t="s">
        <v>24496</v>
      </c>
      <c r="C4208" s="123" t="s">
        <v>18851</v>
      </c>
      <c r="D4208" s="126" t="s">
        <v>3617</v>
      </c>
    </row>
    <row r="4209" spans="1:4" x14ac:dyDescent="0.2">
      <c r="A4209" s="123">
        <v>6148</v>
      </c>
      <c r="B4209" s="123" t="s">
        <v>24497</v>
      </c>
      <c r="C4209" s="123" t="s">
        <v>18851</v>
      </c>
      <c r="D4209" s="126" t="s">
        <v>6411</v>
      </c>
    </row>
    <row r="4210" spans="1:4" x14ac:dyDescent="0.2">
      <c r="A4210" s="123">
        <v>6145</v>
      </c>
      <c r="B4210" s="123" t="s">
        <v>24498</v>
      </c>
      <c r="C4210" s="123" t="s">
        <v>18851</v>
      </c>
      <c r="D4210" s="126" t="s">
        <v>5364</v>
      </c>
    </row>
    <row r="4211" spans="1:4" x14ac:dyDescent="0.2">
      <c r="A4211" s="123">
        <v>6149</v>
      </c>
      <c r="B4211" s="123" t="s">
        <v>24499</v>
      </c>
      <c r="C4211" s="123" t="s">
        <v>18851</v>
      </c>
      <c r="D4211" s="126" t="s">
        <v>3404</v>
      </c>
    </row>
    <row r="4212" spans="1:4" x14ac:dyDescent="0.2">
      <c r="A4212" s="123">
        <v>6146</v>
      </c>
      <c r="B4212" s="123" t="s">
        <v>24500</v>
      </c>
      <c r="C4212" s="123" t="s">
        <v>18851</v>
      </c>
      <c r="D4212" s="126" t="s">
        <v>1778</v>
      </c>
    </row>
    <row r="4213" spans="1:4" x14ac:dyDescent="0.2">
      <c r="A4213" s="123">
        <v>26026</v>
      </c>
      <c r="B4213" s="123" t="s">
        <v>24501</v>
      </c>
      <c r="C4213" s="123" t="s">
        <v>18940</v>
      </c>
      <c r="D4213" s="126" t="s">
        <v>6988</v>
      </c>
    </row>
    <row r="4214" spans="1:4" x14ac:dyDescent="0.2">
      <c r="A4214" s="123">
        <v>39961</v>
      </c>
      <c r="B4214" s="123" t="s">
        <v>24502</v>
      </c>
      <c r="C4214" s="123" t="s">
        <v>18851</v>
      </c>
      <c r="D4214" s="126" t="s">
        <v>1338</v>
      </c>
    </row>
    <row r="4215" spans="1:4" x14ac:dyDescent="0.2">
      <c r="A4215" s="123">
        <v>42433</v>
      </c>
      <c r="B4215" s="123" t="s">
        <v>24503</v>
      </c>
      <c r="C4215" s="123" t="s">
        <v>18851</v>
      </c>
      <c r="D4215" s="126" t="s">
        <v>24504</v>
      </c>
    </row>
    <row r="4216" spans="1:4" x14ac:dyDescent="0.2">
      <c r="A4216" s="123">
        <v>42434</v>
      </c>
      <c r="B4216" s="123" t="s">
        <v>24505</v>
      </c>
      <c r="C4216" s="123" t="s">
        <v>18851</v>
      </c>
      <c r="D4216" s="126" t="s">
        <v>24506</v>
      </c>
    </row>
    <row r="4217" spans="1:4" x14ac:dyDescent="0.2">
      <c r="A4217" s="123">
        <v>42435</v>
      </c>
      <c r="B4217" s="123" t="s">
        <v>24507</v>
      </c>
      <c r="C4217" s="123" t="s">
        <v>18851</v>
      </c>
      <c r="D4217" s="126" t="s">
        <v>24508</v>
      </c>
    </row>
    <row r="4218" spans="1:4" x14ac:dyDescent="0.2">
      <c r="A4218" s="123">
        <v>38061</v>
      </c>
      <c r="B4218" s="123" t="s">
        <v>24509</v>
      </c>
      <c r="C4218" s="123" t="s">
        <v>18851</v>
      </c>
      <c r="D4218" s="126" t="s">
        <v>9053</v>
      </c>
    </row>
    <row r="4219" spans="1:4" x14ac:dyDescent="0.2">
      <c r="A4219" s="123">
        <v>20250</v>
      </c>
      <c r="B4219" s="123" t="s">
        <v>24510</v>
      </c>
      <c r="C4219" s="123" t="s">
        <v>18940</v>
      </c>
      <c r="D4219" s="126" t="s">
        <v>4402</v>
      </c>
    </row>
    <row r="4220" spans="1:4" x14ac:dyDescent="0.2">
      <c r="A4220" s="123">
        <v>39965</v>
      </c>
      <c r="B4220" s="123" t="s">
        <v>24511</v>
      </c>
      <c r="C4220" s="123" t="s">
        <v>18868</v>
      </c>
      <c r="D4220" s="126" t="s">
        <v>9054</v>
      </c>
    </row>
    <row r="4221" spans="1:4" x14ac:dyDescent="0.2">
      <c r="A4221" s="123">
        <v>39964</v>
      </c>
      <c r="B4221" s="123" t="s">
        <v>24512</v>
      </c>
      <c r="C4221" s="123" t="s">
        <v>18868</v>
      </c>
      <c r="D4221" s="126" t="s">
        <v>9055</v>
      </c>
    </row>
    <row r="4222" spans="1:4" x14ac:dyDescent="0.2">
      <c r="A4222" s="123">
        <v>7</v>
      </c>
      <c r="B4222" s="123" t="s">
        <v>24513</v>
      </c>
      <c r="C4222" s="123" t="s">
        <v>18940</v>
      </c>
      <c r="D4222" s="126" t="s">
        <v>5718</v>
      </c>
    </row>
    <row r="4223" spans="1:4" x14ac:dyDescent="0.2">
      <c r="A4223" s="123">
        <v>13388</v>
      </c>
      <c r="B4223" s="123" t="s">
        <v>24514</v>
      </c>
      <c r="C4223" s="123" t="s">
        <v>18940</v>
      </c>
      <c r="D4223" s="126" t="s">
        <v>24515</v>
      </c>
    </row>
    <row r="4224" spans="1:4" x14ac:dyDescent="0.2">
      <c r="A4224" s="123">
        <v>39914</v>
      </c>
      <c r="B4224" s="123" t="s">
        <v>24516</v>
      </c>
      <c r="C4224" s="123" t="s">
        <v>18940</v>
      </c>
      <c r="D4224" s="126" t="s">
        <v>24517</v>
      </c>
    </row>
    <row r="4225" spans="1:4" x14ac:dyDescent="0.2">
      <c r="A4225" s="123">
        <v>12732</v>
      </c>
      <c r="B4225" s="123" t="s">
        <v>24518</v>
      </c>
      <c r="C4225" s="123" t="s">
        <v>18851</v>
      </c>
      <c r="D4225" s="126" t="s">
        <v>24519</v>
      </c>
    </row>
    <row r="4226" spans="1:4" x14ac:dyDescent="0.2">
      <c r="A4226" s="123">
        <v>6160</v>
      </c>
      <c r="B4226" s="123" t="s">
        <v>24520</v>
      </c>
      <c r="C4226" s="123" t="s">
        <v>18871</v>
      </c>
      <c r="D4226" s="126" t="s">
        <v>10902</v>
      </c>
    </row>
    <row r="4227" spans="1:4" x14ac:dyDescent="0.2">
      <c r="A4227" s="123">
        <v>41087</v>
      </c>
      <c r="B4227" s="123" t="s">
        <v>24521</v>
      </c>
      <c r="C4227" s="123" t="s">
        <v>19101</v>
      </c>
      <c r="D4227" s="126" t="s">
        <v>24522</v>
      </c>
    </row>
    <row r="4228" spans="1:4" x14ac:dyDescent="0.2">
      <c r="A4228" s="123">
        <v>6166</v>
      </c>
      <c r="B4228" s="123" t="s">
        <v>24523</v>
      </c>
      <c r="C4228" s="123" t="s">
        <v>18871</v>
      </c>
      <c r="D4228" s="126" t="s">
        <v>2902</v>
      </c>
    </row>
    <row r="4229" spans="1:4" x14ac:dyDescent="0.2">
      <c r="A4229" s="123">
        <v>41088</v>
      </c>
      <c r="B4229" s="123" t="s">
        <v>24524</v>
      </c>
      <c r="C4229" s="123" t="s">
        <v>19101</v>
      </c>
      <c r="D4229" s="126" t="s">
        <v>24525</v>
      </c>
    </row>
    <row r="4230" spans="1:4" x14ac:dyDescent="0.2">
      <c r="A4230" s="123">
        <v>20232</v>
      </c>
      <c r="B4230" s="123" t="s">
        <v>24526</v>
      </c>
      <c r="C4230" s="123" t="s">
        <v>18885</v>
      </c>
      <c r="D4230" s="126" t="s">
        <v>1531</v>
      </c>
    </row>
    <row r="4231" spans="1:4" x14ac:dyDescent="0.2">
      <c r="A4231" s="123">
        <v>10856</v>
      </c>
      <c r="B4231" s="123" t="s">
        <v>24527</v>
      </c>
      <c r="C4231" s="123" t="s">
        <v>18885</v>
      </c>
      <c r="D4231" s="126" t="s">
        <v>9057</v>
      </c>
    </row>
    <row r="4232" spans="1:4" x14ac:dyDescent="0.2">
      <c r="A4232" s="123">
        <v>4828</v>
      </c>
      <c r="B4232" s="123" t="s">
        <v>24528</v>
      </c>
      <c r="C4232" s="123" t="s">
        <v>18885</v>
      </c>
      <c r="D4232" s="126" t="s">
        <v>14300</v>
      </c>
    </row>
    <row r="4233" spans="1:4" x14ac:dyDescent="0.2">
      <c r="A4233" s="123">
        <v>20249</v>
      </c>
      <c r="B4233" s="123" t="s">
        <v>24529</v>
      </c>
      <c r="C4233" s="123" t="s">
        <v>18885</v>
      </c>
      <c r="D4233" s="126" t="s">
        <v>24530</v>
      </c>
    </row>
    <row r="4234" spans="1:4" x14ac:dyDescent="0.2">
      <c r="A4234" s="123">
        <v>11609</v>
      </c>
      <c r="B4234" s="123" t="s">
        <v>24531</v>
      </c>
      <c r="C4234" s="123" t="s">
        <v>18942</v>
      </c>
      <c r="D4234" s="126" t="s">
        <v>8385</v>
      </c>
    </row>
    <row r="4235" spans="1:4" x14ac:dyDescent="0.2">
      <c r="A4235" s="123">
        <v>20083</v>
      </c>
      <c r="B4235" s="123" t="s">
        <v>24532</v>
      </c>
      <c r="C4235" s="123" t="s">
        <v>18851</v>
      </c>
      <c r="D4235" s="126" t="s">
        <v>3855</v>
      </c>
    </row>
    <row r="4236" spans="1:4" x14ac:dyDescent="0.2">
      <c r="A4236" s="123">
        <v>20082</v>
      </c>
      <c r="B4236" s="123" t="s">
        <v>24533</v>
      </c>
      <c r="C4236" s="123" t="s">
        <v>18851</v>
      </c>
      <c r="D4236" s="126" t="s">
        <v>7990</v>
      </c>
    </row>
    <row r="4237" spans="1:4" x14ac:dyDescent="0.2">
      <c r="A4237" s="123">
        <v>5318</v>
      </c>
      <c r="B4237" s="123" t="s">
        <v>24534</v>
      </c>
      <c r="C4237" s="123" t="s">
        <v>18942</v>
      </c>
      <c r="D4237" s="126" t="s">
        <v>4795</v>
      </c>
    </row>
    <row r="4238" spans="1:4" x14ac:dyDescent="0.2">
      <c r="A4238" s="123">
        <v>10691</v>
      </c>
      <c r="B4238" s="123" t="s">
        <v>24535</v>
      </c>
      <c r="C4238" s="123" t="s">
        <v>18942</v>
      </c>
      <c r="D4238" s="126" t="s">
        <v>7802</v>
      </c>
    </row>
    <row r="4239" spans="1:4" x14ac:dyDescent="0.2">
      <c r="A4239" s="123">
        <v>12295</v>
      </c>
      <c r="B4239" s="123" t="s">
        <v>24536</v>
      </c>
      <c r="C4239" s="123" t="s">
        <v>18851</v>
      </c>
      <c r="D4239" s="126" t="s">
        <v>739</v>
      </c>
    </row>
    <row r="4240" spans="1:4" x14ac:dyDescent="0.2">
      <c r="A4240" s="123">
        <v>12296</v>
      </c>
      <c r="B4240" s="123" t="s">
        <v>24537</v>
      </c>
      <c r="C4240" s="123" t="s">
        <v>18851</v>
      </c>
      <c r="D4240" s="126" t="s">
        <v>270</v>
      </c>
    </row>
    <row r="4241" spans="1:4" x14ac:dyDescent="0.2">
      <c r="A4241" s="123">
        <v>12294</v>
      </c>
      <c r="B4241" s="123" t="s">
        <v>24538</v>
      </c>
      <c r="C4241" s="123" t="s">
        <v>18851</v>
      </c>
      <c r="D4241" s="126" t="s">
        <v>1678</v>
      </c>
    </row>
    <row r="4242" spans="1:4" x14ac:dyDescent="0.2">
      <c r="A4242" s="123">
        <v>14543</v>
      </c>
      <c r="B4242" s="123" t="s">
        <v>24539</v>
      </c>
      <c r="C4242" s="123" t="s">
        <v>18851</v>
      </c>
      <c r="D4242" s="126" t="s">
        <v>3356</v>
      </c>
    </row>
    <row r="4243" spans="1:4" x14ac:dyDescent="0.2">
      <c r="A4243" s="123">
        <v>13329</v>
      </c>
      <c r="B4243" s="123" t="s">
        <v>24540</v>
      </c>
      <c r="C4243" s="123" t="s">
        <v>18851</v>
      </c>
      <c r="D4243" s="126" t="s">
        <v>1179</v>
      </c>
    </row>
    <row r="4244" spans="1:4" x14ac:dyDescent="0.2">
      <c r="A4244" s="123">
        <v>21044</v>
      </c>
      <c r="B4244" s="123" t="s">
        <v>24541</v>
      </c>
      <c r="C4244" s="123" t="s">
        <v>18851</v>
      </c>
      <c r="D4244" s="126" t="s">
        <v>17207</v>
      </c>
    </row>
    <row r="4245" spans="1:4" x14ac:dyDescent="0.2">
      <c r="A4245" s="123">
        <v>21045</v>
      </c>
      <c r="B4245" s="123" t="s">
        <v>24542</v>
      </c>
      <c r="C4245" s="123" t="s">
        <v>18851</v>
      </c>
      <c r="D4245" s="126" t="s">
        <v>24543</v>
      </c>
    </row>
    <row r="4246" spans="1:4" x14ac:dyDescent="0.2">
      <c r="A4246" s="123">
        <v>21040</v>
      </c>
      <c r="B4246" s="123" t="s">
        <v>24544</v>
      </c>
      <c r="C4246" s="123" t="s">
        <v>18851</v>
      </c>
      <c r="D4246" s="126" t="s">
        <v>9050</v>
      </c>
    </row>
    <row r="4247" spans="1:4" x14ac:dyDescent="0.2">
      <c r="A4247" s="123">
        <v>21041</v>
      </c>
      <c r="B4247" s="123" t="s">
        <v>24545</v>
      </c>
      <c r="C4247" s="123" t="s">
        <v>18851</v>
      </c>
      <c r="D4247" s="126" t="s">
        <v>24546</v>
      </c>
    </row>
    <row r="4248" spans="1:4" x14ac:dyDescent="0.2">
      <c r="A4248" s="123">
        <v>21047</v>
      </c>
      <c r="B4248" s="123" t="s">
        <v>24547</v>
      </c>
      <c r="C4248" s="123" t="s">
        <v>18851</v>
      </c>
      <c r="D4248" s="126" t="s">
        <v>7529</v>
      </c>
    </row>
    <row r="4249" spans="1:4" x14ac:dyDescent="0.2">
      <c r="A4249" s="123">
        <v>21043</v>
      </c>
      <c r="B4249" s="123" t="s">
        <v>24548</v>
      </c>
      <c r="C4249" s="123" t="s">
        <v>18851</v>
      </c>
      <c r="D4249" s="126" t="s">
        <v>8608</v>
      </c>
    </row>
    <row r="4250" spans="1:4" x14ac:dyDescent="0.2">
      <c r="A4250" s="123">
        <v>21042</v>
      </c>
      <c r="B4250" s="123" t="s">
        <v>24549</v>
      </c>
      <c r="C4250" s="123" t="s">
        <v>18851</v>
      </c>
      <c r="D4250" s="126" t="s">
        <v>18615</v>
      </c>
    </row>
    <row r="4251" spans="1:4" x14ac:dyDescent="0.2">
      <c r="A4251" s="123">
        <v>11895</v>
      </c>
      <c r="B4251" s="123" t="s">
        <v>24550</v>
      </c>
      <c r="C4251" s="123" t="s">
        <v>18851</v>
      </c>
      <c r="D4251" s="126" t="s">
        <v>24551</v>
      </c>
    </row>
    <row r="4252" spans="1:4" x14ac:dyDescent="0.2">
      <c r="A4252" s="123">
        <v>11896</v>
      </c>
      <c r="B4252" s="123" t="s">
        <v>24552</v>
      </c>
      <c r="C4252" s="123" t="s">
        <v>18851</v>
      </c>
      <c r="D4252" s="126" t="s">
        <v>24553</v>
      </c>
    </row>
    <row r="4253" spans="1:4" x14ac:dyDescent="0.2">
      <c r="A4253" s="123">
        <v>11897</v>
      </c>
      <c r="B4253" s="123" t="s">
        <v>24554</v>
      </c>
      <c r="C4253" s="123" t="s">
        <v>18851</v>
      </c>
      <c r="D4253" s="126" t="s">
        <v>24555</v>
      </c>
    </row>
    <row r="4254" spans="1:4" x14ac:dyDescent="0.2">
      <c r="A4254" s="123">
        <v>11898</v>
      </c>
      <c r="B4254" s="123" t="s">
        <v>24556</v>
      </c>
      <c r="C4254" s="123" t="s">
        <v>18851</v>
      </c>
      <c r="D4254" s="126" t="s">
        <v>24557</v>
      </c>
    </row>
    <row r="4255" spans="1:4" x14ac:dyDescent="0.2">
      <c r="A4255" s="123">
        <v>3282</v>
      </c>
      <c r="B4255" s="123" t="s">
        <v>24558</v>
      </c>
      <c r="C4255" s="123" t="s">
        <v>18851</v>
      </c>
      <c r="D4255" s="126" t="s">
        <v>24559</v>
      </c>
    </row>
    <row r="4256" spans="1:4" x14ac:dyDescent="0.2">
      <c r="A4256" s="123">
        <v>11899</v>
      </c>
      <c r="B4256" s="123" t="s">
        <v>24560</v>
      </c>
      <c r="C4256" s="123" t="s">
        <v>18851</v>
      </c>
      <c r="D4256" s="126" t="s">
        <v>24561</v>
      </c>
    </row>
    <row r="4257" spans="1:4" x14ac:dyDescent="0.2">
      <c r="A4257" s="123">
        <v>11900</v>
      </c>
      <c r="B4257" s="123" t="s">
        <v>24562</v>
      </c>
      <c r="C4257" s="123" t="s">
        <v>18851</v>
      </c>
      <c r="D4257" s="126" t="s">
        <v>24563</v>
      </c>
    </row>
    <row r="4258" spans="1:4" x14ac:dyDescent="0.2">
      <c r="A4258" s="123">
        <v>14149</v>
      </c>
      <c r="B4258" s="123" t="s">
        <v>24564</v>
      </c>
      <c r="C4258" s="123" t="s">
        <v>21896</v>
      </c>
      <c r="D4258" s="126" t="s">
        <v>24565</v>
      </c>
    </row>
    <row r="4259" spans="1:4" x14ac:dyDescent="0.2">
      <c r="A4259" s="123">
        <v>38099</v>
      </c>
      <c r="B4259" s="123" t="s">
        <v>24566</v>
      </c>
      <c r="C4259" s="123" t="s">
        <v>18851</v>
      </c>
      <c r="D4259" s="126" t="s">
        <v>721</v>
      </c>
    </row>
    <row r="4260" spans="1:4" x14ac:dyDescent="0.2">
      <c r="A4260" s="123">
        <v>38100</v>
      </c>
      <c r="B4260" s="123" t="s">
        <v>24567</v>
      </c>
      <c r="C4260" s="123" t="s">
        <v>18851</v>
      </c>
      <c r="D4260" s="126" t="s">
        <v>1721</v>
      </c>
    </row>
    <row r="4261" spans="1:4" x14ac:dyDescent="0.2">
      <c r="A4261" s="123">
        <v>20061</v>
      </c>
      <c r="B4261" s="123" t="s">
        <v>24568</v>
      </c>
      <c r="C4261" s="123" t="s">
        <v>18851</v>
      </c>
      <c r="D4261" s="126" t="s">
        <v>4563</v>
      </c>
    </row>
    <row r="4262" spans="1:4" x14ac:dyDescent="0.2">
      <c r="A4262" s="123">
        <v>7576</v>
      </c>
      <c r="B4262" s="123" t="s">
        <v>24569</v>
      </c>
      <c r="C4262" s="123" t="s">
        <v>18851</v>
      </c>
      <c r="D4262" s="126" t="s">
        <v>24570</v>
      </c>
    </row>
    <row r="4263" spans="1:4" x14ac:dyDescent="0.2">
      <c r="A4263" s="123">
        <v>3384</v>
      </c>
      <c r="B4263" s="123" t="s">
        <v>24571</v>
      </c>
      <c r="C4263" s="123" t="s">
        <v>18851</v>
      </c>
      <c r="D4263" s="126" t="s">
        <v>10755</v>
      </c>
    </row>
    <row r="4264" spans="1:4" x14ac:dyDescent="0.2">
      <c r="A4264" s="123">
        <v>7572</v>
      </c>
      <c r="B4264" s="123" t="s">
        <v>24572</v>
      </c>
      <c r="C4264" s="123" t="s">
        <v>18851</v>
      </c>
      <c r="D4264" s="126" t="s">
        <v>1570</v>
      </c>
    </row>
    <row r="4265" spans="1:4" x14ac:dyDescent="0.2">
      <c r="A4265" s="123">
        <v>3396</v>
      </c>
      <c r="B4265" s="123" t="s">
        <v>24573</v>
      </c>
      <c r="C4265" s="123" t="s">
        <v>18851</v>
      </c>
      <c r="D4265" s="126" t="s">
        <v>6954</v>
      </c>
    </row>
    <row r="4266" spans="1:4" x14ac:dyDescent="0.2">
      <c r="A4266" s="123">
        <v>37590</v>
      </c>
      <c r="B4266" s="123" t="s">
        <v>24574</v>
      </c>
      <c r="C4266" s="123" t="s">
        <v>18851</v>
      </c>
      <c r="D4266" s="126" t="s">
        <v>8571</v>
      </c>
    </row>
    <row r="4267" spans="1:4" x14ac:dyDescent="0.2">
      <c r="A4267" s="123">
        <v>37591</v>
      </c>
      <c r="B4267" s="123" t="s">
        <v>24575</v>
      </c>
      <c r="C4267" s="123" t="s">
        <v>18851</v>
      </c>
      <c r="D4267" s="126" t="s">
        <v>8821</v>
      </c>
    </row>
    <row r="4268" spans="1:4" x14ac:dyDescent="0.2">
      <c r="A4268" s="123">
        <v>12626</v>
      </c>
      <c r="B4268" s="123" t="s">
        <v>24576</v>
      </c>
      <c r="C4268" s="123" t="s">
        <v>18851</v>
      </c>
      <c r="D4268" s="126" t="s">
        <v>8267</v>
      </c>
    </row>
    <row r="4269" spans="1:4" x14ac:dyDescent="0.2">
      <c r="A4269" s="123">
        <v>11033</v>
      </c>
      <c r="B4269" s="123" t="s">
        <v>24577</v>
      </c>
      <c r="C4269" s="123" t="s">
        <v>18851</v>
      </c>
      <c r="D4269" s="126" t="s">
        <v>647</v>
      </c>
    </row>
    <row r="4270" spans="1:4" x14ac:dyDescent="0.2">
      <c r="A4270" s="123">
        <v>390</v>
      </c>
      <c r="B4270" s="123" t="s">
        <v>24578</v>
      </c>
      <c r="C4270" s="123" t="s">
        <v>18851</v>
      </c>
      <c r="D4270" s="126" t="s">
        <v>3026</v>
      </c>
    </row>
    <row r="4271" spans="1:4" x14ac:dyDescent="0.2">
      <c r="A4271" s="123">
        <v>42436</v>
      </c>
      <c r="B4271" s="123" t="s">
        <v>24579</v>
      </c>
      <c r="C4271" s="123" t="s">
        <v>18851</v>
      </c>
      <c r="D4271" s="126" t="s">
        <v>24580</v>
      </c>
    </row>
    <row r="4272" spans="1:4" x14ac:dyDescent="0.2">
      <c r="A4272" s="123">
        <v>6178</v>
      </c>
      <c r="B4272" s="123" t="s">
        <v>24581</v>
      </c>
      <c r="C4272" s="123" t="s">
        <v>18868</v>
      </c>
      <c r="D4272" s="126" t="s">
        <v>24582</v>
      </c>
    </row>
    <row r="4273" spans="1:4" x14ac:dyDescent="0.2">
      <c r="A4273" s="123">
        <v>6180</v>
      </c>
      <c r="B4273" s="123" t="s">
        <v>24583</v>
      </c>
      <c r="C4273" s="123" t="s">
        <v>18868</v>
      </c>
      <c r="D4273" s="126" t="s">
        <v>24584</v>
      </c>
    </row>
    <row r="4274" spans="1:4" x14ac:dyDescent="0.2">
      <c r="A4274" s="123">
        <v>6182</v>
      </c>
      <c r="B4274" s="123" t="s">
        <v>24585</v>
      </c>
      <c r="C4274" s="123" t="s">
        <v>18868</v>
      </c>
      <c r="D4274" s="126" t="s">
        <v>5944</v>
      </c>
    </row>
    <row r="4275" spans="1:4" x14ac:dyDescent="0.2">
      <c r="A4275" s="123">
        <v>3993</v>
      </c>
      <c r="B4275" s="123" t="s">
        <v>24586</v>
      </c>
      <c r="C4275" s="123" t="s">
        <v>18868</v>
      </c>
      <c r="D4275" s="126" t="s">
        <v>24587</v>
      </c>
    </row>
    <row r="4276" spans="1:4" x14ac:dyDescent="0.2">
      <c r="A4276" s="123">
        <v>3990</v>
      </c>
      <c r="B4276" s="123" t="s">
        <v>24588</v>
      </c>
      <c r="C4276" s="123" t="s">
        <v>18885</v>
      </c>
      <c r="D4276" s="126" t="s">
        <v>8889</v>
      </c>
    </row>
    <row r="4277" spans="1:4" x14ac:dyDescent="0.2">
      <c r="A4277" s="123">
        <v>3992</v>
      </c>
      <c r="B4277" s="123" t="s">
        <v>24589</v>
      </c>
      <c r="C4277" s="123" t="s">
        <v>18885</v>
      </c>
      <c r="D4277" s="126" t="s">
        <v>4705</v>
      </c>
    </row>
    <row r="4278" spans="1:4" x14ac:dyDescent="0.2">
      <c r="A4278" s="123">
        <v>4509</v>
      </c>
      <c r="B4278" s="123" t="s">
        <v>24590</v>
      </c>
      <c r="C4278" s="123" t="s">
        <v>18885</v>
      </c>
      <c r="D4278" s="126" t="s">
        <v>346</v>
      </c>
    </row>
    <row r="4279" spans="1:4" x14ac:dyDescent="0.2">
      <c r="A4279" s="123">
        <v>6194</v>
      </c>
      <c r="B4279" s="123" t="s">
        <v>24591</v>
      </c>
      <c r="C4279" s="123" t="s">
        <v>18885</v>
      </c>
      <c r="D4279" s="126" t="s">
        <v>7859</v>
      </c>
    </row>
    <row r="4280" spans="1:4" x14ac:dyDescent="0.2">
      <c r="A4280" s="123">
        <v>6193</v>
      </c>
      <c r="B4280" s="123" t="s">
        <v>24592</v>
      </c>
      <c r="C4280" s="123" t="s">
        <v>18885</v>
      </c>
      <c r="D4280" s="126" t="s">
        <v>678</v>
      </c>
    </row>
    <row r="4281" spans="1:4" x14ac:dyDescent="0.2">
      <c r="A4281" s="123">
        <v>10567</v>
      </c>
      <c r="B4281" s="123" t="s">
        <v>24593</v>
      </c>
      <c r="C4281" s="123" t="s">
        <v>18885</v>
      </c>
      <c r="D4281" s="126" t="s">
        <v>8594</v>
      </c>
    </row>
    <row r="4282" spans="1:4" x14ac:dyDescent="0.2">
      <c r="A4282" s="123">
        <v>6188</v>
      </c>
      <c r="B4282" s="123" t="s">
        <v>24594</v>
      </c>
      <c r="C4282" s="123" t="s">
        <v>18868</v>
      </c>
      <c r="D4282" s="126" t="s">
        <v>5762</v>
      </c>
    </row>
    <row r="4283" spans="1:4" x14ac:dyDescent="0.2">
      <c r="A4283" s="123">
        <v>6212</v>
      </c>
      <c r="B4283" s="123" t="s">
        <v>24594</v>
      </c>
      <c r="C4283" s="123" t="s">
        <v>18885</v>
      </c>
      <c r="D4283" s="126" t="s">
        <v>4174</v>
      </c>
    </row>
    <row r="4284" spans="1:4" x14ac:dyDescent="0.2">
      <c r="A4284" s="123">
        <v>6189</v>
      </c>
      <c r="B4284" s="123" t="s">
        <v>24595</v>
      </c>
      <c r="C4284" s="123" t="s">
        <v>18885</v>
      </c>
      <c r="D4284" s="126" t="s">
        <v>8978</v>
      </c>
    </row>
    <row r="4285" spans="1:4" x14ac:dyDescent="0.2">
      <c r="A4285" s="123">
        <v>6214</v>
      </c>
      <c r="B4285" s="123" t="s">
        <v>24596</v>
      </c>
      <c r="C4285" s="123" t="s">
        <v>18868</v>
      </c>
      <c r="D4285" s="126" t="s">
        <v>3336</v>
      </c>
    </row>
    <row r="4286" spans="1:4" x14ac:dyDescent="0.2">
      <c r="A4286" s="123">
        <v>36153</v>
      </c>
      <c r="B4286" s="123" t="s">
        <v>24597</v>
      </c>
      <c r="C4286" s="123" t="s">
        <v>18851</v>
      </c>
      <c r="D4286" s="126" t="s">
        <v>24598</v>
      </c>
    </row>
    <row r="4287" spans="1:4" x14ac:dyDescent="0.2">
      <c r="A4287" s="123">
        <v>10740</v>
      </c>
      <c r="B4287" s="123" t="s">
        <v>24599</v>
      </c>
      <c r="C4287" s="123" t="s">
        <v>18851</v>
      </c>
      <c r="D4287" s="126" t="s">
        <v>24600</v>
      </c>
    </row>
    <row r="4288" spans="1:4" x14ac:dyDescent="0.2">
      <c r="A4288" s="123">
        <v>13914</v>
      </c>
      <c r="B4288" s="123" t="s">
        <v>24601</v>
      </c>
      <c r="C4288" s="123" t="s">
        <v>18851</v>
      </c>
      <c r="D4288" s="126" t="s">
        <v>24602</v>
      </c>
    </row>
    <row r="4289" spans="1:4" x14ac:dyDescent="0.2">
      <c r="A4289" s="123">
        <v>10742</v>
      </c>
      <c r="B4289" s="123" t="s">
        <v>24603</v>
      </c>
      <c r="C4289" s="123" t="s">
        <v>18851</v>
      </c>
      <c r="D4289" s="126" t="s">
        <v>24604</v>
      </c>
    </row>
    <row r="4290" spans="1:4" x14ac:dyDescent="0.2">
      <c r="A4290" s="123">
        <v>38465</v>
      </c>
      <c r="B4290" s="123" t="s">
        <v>24605</v>
      </c>
      <c r="C4290" s="123" t="s">
        <v>18851</v>
      </c>
      <c r="D4290" s="126" t="s">
        <v>18555</v>
      </c>
    </row>
    <row r="4291" spans="1:4" x14ac:dyDescent="0.2">
      <c r="A4291" s="123">
        <v>7543</v>
      </c>
      <c r="B4291" s="123" t="s">
        <v>24606</v>
      </c>
      <c r="C4291" s="123" t="s">
        <v>18851</v>
      </c>
      <c r="D4291" s="126" t="s">
        <v>1379</v>
      </c>
    </row>
    <row r="4292" spans="1:4" x14ac:dyDescent="0.2">
      <c r="A4292" s="123">
        <v>13255</v>
      </c>
      <c r="B4292" s="123" t="s">
        <v>24607</v>
      </c>
      <c r="C4292" s="123" t="s">
        <v>18851</v>
      </c>
      <c r="D4292" s="126" t="s">
        <v>3759</v>
      </c>
    </row>
    <row r="4293" spans="1:4" x14ac:dyDescent="0.2">
      <c r="A4293" s="123">
        <v>39352</v>
      </c>
      <c r="B4293" s="123" t="s">
        <v>24608</v>
      </c>
      <c r="C4293" s="123" t="s">
        <v>18851</v>
      </c>
      <c r="D4293" s="126" t="s">
        <v>1632</v>
      </c>
    </row>
    <row r="4294" spans="1:4" x14ac:dyDescent="0.2">
      <c r="A4294" s="123">
        <v>39346</v>
      </c>
      <c r="B4294" s="123" t="s">
        <v>24609</v>
      </c>
      <c r="C4294" s="123" t="s">
        <v>18851</v>
      </c>
      <c r="D4294" s="126" t="s">
        <v>1632</v>
      </c>
    </row>
    <row r="4295" spans="1:4" x14ac:dyDescent="0.2">
      <c r="A4295" s="123">
        <v>39350</v>
      </c>
      <c r="B4295" s="123" t="s">
        <v>24610</v>
      </c>
      <c r="C4295" s="123" t="s">
        <v>18851</v>
      </c>
      <c r="D4295" s="126" t="s">
        <v>1108</v>
      </c>
    </row>
    <row r="4296" spans="1:4" x14ac:dyDescent="0.2">
      <c r="A4296" s="123">
        <v>39351</v>
      </c>
      <c r="B4296" s="123" t="s">
        <v>24611</v>
      </c>
      <c r="C4296" s="123" t="s">
        <v>18851</v>
      </c>
      <c r="D4296" s="126" t="s">
        <v>1521</v>
      </c>
    </row>
    <row r="4297" spans="1:4" x14ac:dyDescent="0.2">
      <c r="A4297" s="123">
        <v>38952</v>
      </c>
      <c r="B4297" s="123" t="s">
        <v>24612</v>
      </c>
      <c r="C4297" s="123" t="s">
        <v>18851</v>
      </c>
      <c r="D4297" s="126" t="s">
        <v>14520</v>
      </c>
    </row>
    <row r="4298" spans="1:4" x14ac:dyDescent="0.2">
      <c r="A4298" s="123">
        <v>38953</v>
      </c>
      <c r="B4298" s="123" t="s">
        <v>24613</v>
      </c>
      <c r="C4298" s="123" t="s">
        <v>18851</v>
      </c>
      <c r="D4298" s="126" t="s">
        <v>699</v>
      </c>
    </row>
    <row r="4299" spans="1:4" x14ac:dyDescent="0.2">
      <c r="A4299" s="123">
        <v>38835</v>
      </c>
      <c r="B4299" s="123" t="s">
        <v>24614</v>
      </c>
      <c r="C4299" s="123" t="s">
        <v>18851</v>
      </c>
      <c r="D4299" s="126" t="s">
        <v>8345</v>
      </c>
    </row>
    <row r="4300" spans="1:4" x14ac:dyDescent="0.2">
      <c r="A4300" s="123">
        <v>38837</v>
      </c>
      <c r="B4300" s="123" t="s">
        <v>24615</v>
      </c>
      <c r="C4300" s="123" t="s">
        <v>18851</v>
      </c>
      <c r="D4300" s="126" t="s">
        <v>3285</v>
      </c>
    </row>
    <row r="4301" spans="1:4" x14ac:dyDescent="0.2">
      <c r="A4301" s="123">
        <v>38836</v>
      </c>
      <c r="B4301" s="123" t="s">
        <v>24616</v>
      </c>
      <c r="C4301" s="123" t="s">
        <v>18851</v>
      </c>
      <c r="D4301" s="126" t="s">
        <v>8494</v>
      </c>
    </row>
    <row r="4302" spans="1:4" x14ac:dyDescent="0.2">
      <c r="A4302" s="123">
        <v>2666</v>
      </c>
      <c r="B4302" s="123" t="s">
        <v>24617</v>
      </c>
      <c r="C4302" s="123" t="s">
        <v>18851</v>
      </c>
      <c r="D4302" s="126" t="s">
        <v>3083</v>
      </c>
    </row>
    <row r="4303" spans="1:4" x14ac:dyDescent="0.2">
      <c r="A4303" s="123">
        <v>2668</v>
      </c>
      <c r="B4303" s="123" t="s">
        <v>24618</v>
      </c>
      <c r="C4303" s="123" t="s">
        <v>18851</v>
      </c>
      <c r="D4303" s="126" t="s">
        <v>3396</v>
      </c>
    </row>
    <row r="4304" spans="1:4" x14ac:dyDescent="0.2">
      <c r="A4304" s="123">
        <v>2664</v>
      </c>
      <c r="B4304" s="123" t="s">
        <v>24619</v>
      </c>
      <c r="C4304" s="123" t="s">
        <v>18851</v>
      </c>
      <c r="D4304" s="126" t="s">
        <v>4807</v>
      </c>
    </row>
    <row r="4305" spans="1:4" x14ac:dyDescent="0.2">
      <c r="A4305" s="123">
        <v>2662</v>
      </c>
      <c r="B4305" s="123" t="s">
        <v>24620</v>
      </c>
      <c r="C4305" s="123" t="s">
        <v>18851</v>
      </c>
      <c r="D4305" s="126" t="s">
        <v>6439</v>
      </c>
    </row>
    <row r="4306" spans="1:4" x14ac:dyDescent="0.2">
      <c r="A4306" s="123">
        <v>20964</v>
      </c>
      <c r="B4306" s="123" t="s">
        <v>24621</v>
      </c>
      <c r="C4306" s="123" t="s">
        <v>18851</v>
      </c>
      <c r="D4306" s="126" t="s">
        <v>9195</v>
      </c>
    </row>
    <row r="4307" spans="1:4" x14ac:dyDescent="0.2">
      <c r="A4307" s="123">
        <v>10905</v>
      </c>
      <c r="B4307" s="123" t="s">
        <v>24622</v>
      </c>
      <c r="C4307" s="123" t="s">
        <v>18851</v>
      </c>
      <c r="D4307" s="126" t="s">
        <v>8610</v>
      </c>
    </row>
    <row r="4308" spans="1:4" x14ac:dyDescent="0.2">
      <c r="A4308" s="123">
        <v>42703</v>
      </c>
      <c r="B4308" s="123" t="s">
        <v>24623</v>
      </c>
      <c r="C4308" s="123" t="s">
        <v>18851</v>
      </c>
      <c r="D4308" s="126" t="s">
        <v>2856</v>
      </c>
    </row>
    <row r="4309" spans="1:4" x14ac:dyDescent="0.2">
      <c r="A4309" s="123">
        <v>42704</v>
      </c>
      <c r="B4309" s="123" t="s">
        <v>24624</v>
      </c>
      <c r="C4309" s="123" t="s">
        <v>18851</v>
      </c>
      <c r="D4309" s="126" t="s">
        <v>24625</v>
      </c>
    </row>
    <row r="4310" spans="1:4" x14ac:dyDescent="0.2">
      <c r="A4310" s="123">
        <v>42705</v>
      </c>
      <c r="B4310" s="123" t="s">
        <v>24626</v>
      </c>
      <c r="C4310" s="123" t="s">
        <v>18851</v>
      </c>
      <c r="D4310" s="126" t="s">
        <v>20357</v>
      </c>
    </row>
    <row r="4311" spans="1:4" x14ac:dyDescent="0.2">
      <c r="A4311" s="123">
        <v>42706</v>
      </c>
      <c r="B4311" s="123" t="s">
        <v>24627</v>
      </c>
      <c r="C4311" s="123" t="s">
        <v>18851</v>
      </c>
      <c r="D4311" s="126" t="s">
        <v>2096</v>
      </c>
    </row>
    <row r="4312" spans="1:4" x14ac:dyDescent="0.2">
      <c r="A4312" s="123">
        <v>11289</v>
      </c>
      <c r="B4312" s="123" t="s">
        <v>24628</v>
      </c>
      <c r="C4312" s="123" t="s">
        <v>18851</v>
      </c>
      <c r="D4312" s="126" t="s">
        <v>2022</v>
      </c>
    </row>
    <row r="4313" spans="1:4" x14ac:dyDescent="0.2">
      <c r="A4313" s="123">
        <v>11241</v>
      </c>
      <c r="B4313" s="123" t="s">
        <v>24629</v>
      </c>
      <c r="C4313" s="123" t="s">
        <v>18851</v>
      </c>
      <c r="D4313" s="126" t="s">
        <v>24630</v>
      </c>
    </row>
    <row r="4314" spans="1:4" x14ac:dyDescent="0.2">
      <c r="A4314" s="123">
        <v>11301</v>
      </c>
      <c r="B4314" s="123" t="s">
        <v>24631</v>
      </c>
      <c r="C4314" s="123" t="s">
        <v>18851</v>
      </c>
      <c r="D4314" s="126" t="s">
        <v>24632</v>
      </c>
    </row>
    <row r="4315" spans="1:4" x14ac:dyDescent="0.2">
      <c r="A4315" s="123">
        <v>21090</v>
      </c>
      <c r="B4315" s="123" t="s">
        <v>24633</v>
      </c>
      <c r="C4315" s="123" t="s">
        <v>18851</v>
      </c>
      <c r="D4315" s="126" t="s">
        <v>24634</v>
      </c>
    </row>
    <row r="4316" spans="1:4" x14ac:dyDescent="0.2">
      <c r="A4316" s="123">
        <v>14112</v>
      </c>
      <c r="B4316" s="123" t="s">
        <v>24635</v>
      </c>
      <c r="C4316" s="123" t="s">
        <v>18851</v>
      </c>
      <c r="D4316" s="126" t="s">
        <v>24636</v>
      </c>
    </row>
    <row r="4317" spans="1:4" x14ac:dyDescent="0.2">
      <c r="A4317" s="123">
        <v>11315</v>
      </c>
      <c r="B4317" s="123" t="s">
        <v>24637</v>
      </c>
      <c r="C4317" s="123" t="s">
        <v>18851</v>
      </c>
      <c r="D4317" s="126" t="s">
        <v>8913</v>
      </c>
    </row>
    <row r="4318" spans="1:4" x14ac:dyDescent="0.2">
      <c r="A4318" s="123">
        <v>11292</v>
      </c>
      <c r="B4318" s="123" t="s">
        <v>24638</v>
      </c>
      <c r="C4318" s="123" t="s">
        <v>18851</v>
      </c>
      <c r="D4318" s="126" t="s">
        <v>24639</v>
      </c>
    </row>
    <row r="4319" spans="1:4" x14ac:dyDescent="0.2">
      <c r="A4319" s="123">
        <v>21071</v>
      </c>
      <c r="B4319" s="123" t="s">
        <v>24640</v>
      </c>
      <c r="C4319" s="123" t="s">
        <v>18851</v>
      </c>
      <c r="D4319" s="126" t="s">
        <v>24641</v>
      </c>
    </row>
    <row r="4320" spans="1:4" x14ac:dyDescent="0.2">
      <c r="A4320" s="123">
        <v>11293</v>
      </c>
      <c r="B4320" s="123" t="s">
        <v>24642</v>
      </c>
      <c r="C4320" s="123" t="s">
        <v>18851</v>
      </c>
      <c r="D4320" s="126" t="s">
        <v>24643</v>
      </c>
    </row>
    <row r="4321" spans="1:4" x14ac:dyDescent="0.2">
      <c r="A4321" s="123">
        <v>11316</v>
      </c>
      <c r="B4321" s="123" t="s">
        <v>24644</v>
      </c>
      <c r="C4321" s="123" t="s">
        <v>18851</v>
      </c>
      <c r="D4321" s="126" t="s">
        <v>24645</v>
      </c>
    </row>
    <row r="4322" spans="1:4" x14ac:dyDescent="0.2">
      <c r="A4322" s="123">
        <v>6243</v>
      </c>
      <c r="B4322" s="123" t="s">
        <v>24646</v>
      </c>
      <c r="C4322" s="123" t="s">
        <v>18851</v>
      </c>
      <c r="D4322" s="126" t="s">
        <v>24647</v>
      </c>
    </row>
    <row r="4323" spans="1:4" x14ac:dyDescent="0.2">
      <c r="A4323" s="123">
        <v>21079</v>
      </c>
      <c r="B4323" s="123" t="s">
        <v>24648</v>
      </c>
      <c r="C4323" s="123" t="s">
        <v>18851</v>
      </c>
      <c r="D4323" s="126" t="s">
        <v>24649</v>
      </c>
    </row>
    <row r="4324" spans="1:4" x14ac:dyDescent="0.2">
      <c r="A4324" s="123">
        <v>6240</v>
      </c>
      <c r="B4324" s="123" t="s">
        <v>24650</v>
      </c>
      <c r="C4324" s="123" t="s">
        <v>18851</v>
      </c>
      <c r="D4324" s="126" t="s">
        <v>24651</v>
      </c>
    </row>
    <row r="4325" spans="1:4" x14ac:dyDescent="0.2">
      <c r="A4325" s="123">
        <v>11296</v>
      </c>
      <c r="B4325" s="123" t="s">
        <v>24652</v>
      </c>
      <c r="C4325" s="123" t="s">
        <v>18851</v>
      </c>
      <c r="D4325" s="126" t="s">
        <v>24653</v>
      </c>
    </row>
    <row r="4326" spans="1:4" x14ac:dyDescent="0.2">
      <c r="A4326" s="123">
        <v>11299</v>
      </c>
      <c r="B4326" s="123" t="s">
        <v>24654</v>
      </c>
      <c r="C4326" s="123" t="s">
        <v>18851</v>
      </c>
      <c r="D4326" s="126" t="s">
        <v>24655</v>
      </c>
    </row>
    <row r="4327" spans="1:4" x14ac:dyDescent="0.2">
      <c r="A4327" s="123">
        <v>11066</v>
      </c>
      <c r="B4327" s="123" t="s">
        <v>24656</v>
      </c>
      <c r="C4327" s="123" t="s">
        <v>18851</v>
      </c>
      <c r="D4327" s="126" t="s">
        <v>4591</v>
      </c>
    </row>
    <row r="4328" spans="1:4" x14ac:dyDescent="0.2">
      <c r="A4328" s="123">
        <v>11065</v>
      </c>
      <c r="B4328" s="123" t="s">
        <v>24657</v>
      </c>
      <c r="C4328" s="123" t="s">
        <v>18851</v>
      </c>
      <c r="D4328" s="126" t="s">
        <v>3573</v>
      </c>
    </row>
    <row r="4329" spans="1:4" x14ac:dyDescent="0.2">
      <c r="A4329" s="123">
        <v>11688</v>
      </c>
      <c r="B4329" s="123" t="s">
        <v>24658</v>
      </c>
      <c r="C4329" s="123" t="s">
        <v>18851</v>
      </c>
      <c r="D4329" s="126" t="s">
        <v>24659</v>
      </c>
    </row>
    <row r="4330" spans="1:4" x14ac:dyDescent="0.2">
      <c r="A4330" s="123">
        <v>37736</v>
      </c>
      <c r="B4330" s="123" t="s">
        <v>24660</v>
      </c>
      <c r="C4330" s="123" t="s">
        <v>18851</v>
      </c>
      <c r="D4330" s="126" t="s">
        <v>24661</v>
      </c>
    </row>
    <row r="4331" spans="1:4" x14ac:dyDescent="0.2">
      <c r="A4331" s="123">
        <v>37739</v>
      </c>
      <c r="B4331" s="123" t="s">
        <v>24662</v>
      </c>
      <c r="C4331" s="123" t="s">
        <v>18851</v>
      </c>
      <c r="D4331" s="126" t="s">
        <v>24663</v>
      </c>
    </row>
    <row r="4332" spans="1:4" x14ac:dyDescent="0.2">
      <c r="A4332" s="123">
        <v>37740</v>
      </c>
      <c r="B4332" s="123" t="s">
        <v>24664</v>
      </c>
      <c r="C4332" s="123" t="s">
        <v>18851</v>
      </c>
      <c r="D4332" s="126" t="s">
        <v>24665</v>
      </c>
    </row>
    <row r="4333" spans="1:4" x14ac:dyDescent="0.2">
      <c r="A4333" s="123">
        <v>37738</v>
      </c>
      <c r="B4333" s="123" t="s">
        <v>24666</v>
      </c>
      <c r="C4333" s="123" t="s">
        <v>18851</v>
      </c>
      <c r="D4333" s="126" t="s">
        <v>24667</v>
      </c>
    </row>
    <row r="4334" spans="1:4" x14ac:dyDescent="0.2">
      <c r="A4334" s="123">
        <v>37737</v>
      </c>
      <c r="B4334" s="123" t="s">
        <v>24668</v>
      </c>
      <c r="C4334" s="123" t="s">
        <v>18851</v>
      </c>
      <c r="D4334" s="126" t="s">
        <v>24669</v>
      </c>
    </row>
    <row r="4335" spans="1:4" x14ac:dyDescent="0.2">
      <c r="A4335" s="123">
        <v>25014</v>
      </c>
      <c r="B4335" s="123" t="s">
        <v>24670</v>
      </c>
      <c r="C4335" s="123" t="s">
        <v>18851</v>
      </c>
      <c r="D4335" s="126" t="s">
        <v>24671</v>
      </c>
    </row>
    <row r="4336" spans="1:4" x14ac:dyDescent="0.2">
      <c r="A4336" s="123">
        <v>25013</v>
      </c>
      <c r="B4336" s="123" t="s">
        <v>24672</v>
      </c>
      <c r="C4336" s="123" t="s">
        <v>18851</v>
      </c>
      <c r="D4336" s="126" t="s">
        <v>24673</v>
      </c>
    </row>
    <row r="4337" spans="1:4" x14ac:dyDescent="0.2">
      <c r="A4337" s="123">
        <v>14405</v>
      </c>
      <c r="B4337" s="123" t="s">
        <v>24674</v>
      </c>
      <c r="C4337" s="123" t="s">
        <v>18851</v>
      </c>
      <c r="D4337" s="126" t="s">
        <v>24675</v>
      </c>
    </row>
    <row r="4338" spans="1:4" x14ac:dyDescent="0.2">
      <c r="A4338" s="123">
        <v>6253</v>
      </c>
      <c r="B4338" s="123" t="s">
        <v>24676</v>
      </c>
      <c r="C4338" s="123" t="s">
        <v>18851</v>
      </c>
      <c r="D4338" s="126" t="s">
        <v>24677</v>
      </c>
    </row>
    <row r="4339" spans="1:4" x14ac:dyDescent="0.2">
      <c r="A4339" s="123">
        <v>36790</v>
      </c>
      <c r="B4339" s="123" t="s">
        <v>24678</v>
      </c>
      <c r="C4339" s="123" t="s">
        <v>18851</v>
      </c>
      <c r="D4339" s="126" t="s">
        <v>24679</v>
      </c>
    </row>
    <row r="4340" spans="1:4" x14ac:dyDescent="0.2">
      <c r="A4340" s="123">
        <v>20271</v>
      </c>
      <c r="B4340" s="123" t="s">
        <v>24680</v>
      </c>
      <c r="C4340" s="123" t="s">
        <v>18851</v>
      </c>
      <c r="D4340" s="126" t="s">
        <v>24681</v>
      </c>
    </row>
    <row r="4341" spans="1:4" x14ac:dyDescent="0.2">
      <c r="A4341" s="123">
        <v>10423</v>
      </c>
      <c r="B4341" s="123" t="s">
        <v>24682</v>
      </c>
      <c r="C4341" s="123" t="s">
        <v>18851</v>
      </c>
      <c r="D4341" s="126" t="s">
        <v>24683</v>
      </c>
    </row>
    <row r="4342" spans="1:4" x14ac:dyDescent="0.2">
      <c r="A4342" s="123">
        <v>37589</v>
      </c>
      <c r="B4342" s="123" t="s">
        <v>24684</v>
      </c>
      <c r="C4342" s="123" t="s">
        <v>18851</v>
      </c>
      <c r="D4342" s="126" t="s">
        <v>24685</v>
      </c>
    </row>
    <row r="4343" spans="1:4" x14ac:dyDescent="0.2">
      <c r="A4343" s="123">
        <v>11690</v>
      </c>
      <c r="B4343" s="123" t="s">
        <v>24686</v>
      </c>
      <c r="C4343" s="123" t="s">
        <v>18851</v>
      </c>
      <c r="D4343" s="126" t="s">
        <v>24687</v>
      </c>
    </row>
    <row r="4344" spans="1:4" x14ac:dyDescent="0.2">
      <c r="A4344" s="123">
        <v>20234</v>
      </c>
      <c r="B4344" s="123" t="s">
        <v>24688</v>
      </c>
      <c r="C4344" s="123" t="s">
        <v>18851</v>
      </c>
      <c r="D4344" s="126" t="s">
        <v>8960</v>
      </c>
    </row>
    <row r="4345" spans="1:4" x14ac:dyDescent="0.2">
      <c r="A4345" s="123">
        <v>4763</v>
      </c>
      <c r="B4345" s="123" t="s">
        <v>24689</v>
      </c>
      <c r="C4345" s="123" t="s">
        <v>18871</v>
      </c>
      <c r="D4345" s="126" t="s">
        <v>14036</v>
      </c>
    </row>
    <row r="4346" spans="1:4" x14ac:dyDescent="0.2">
      <c r="A4346" s="123">
        <v>41070</v>
      </c>
      <c r="B4346" s="123" t="s">
        <v>24690</v>
      </c>
      <c r="C4346" s="123" t="s">
        <v>19101</v>
      </c>
      <c r="D4346" s="126" t="s">
        <v>24691</v>
      </c>
    </row>
    <row r="4347" spans="1:4" x14ac:dyDescent="0.2">
      <c r="A4347" s="123">
        <v>14583</v>
      </c>
      <c r="B4347" s="123" t="s">
        <v>24692</v>
      </c>
      <c r="C4347" s="123" t="s">
        <v>19097</v>
      </c>
      <c r="D4347" s="126" t="s">
        <v>9176</v>
      </c>
    </row>
    <row r="4348" spans="1:4" x14ac:dyDescent="0.2">
      <c r="A4348" s="123">
        <v>11457</v>
      </c>
      <c r="B4348" s="123" t="s">
        <v>24693</v>
      </c>
      <c r="C4348" s="123" t="s">
        <v>18851</v>
      </c>
      <c r="D4348" s="126" t="s">
        <v>9063</v>
      </c>
    </row>
    <row r="4349" spans="1:4" x14ac:dyDescent="0.2">
      <c r="A4349" s="123">
        <v>21121</v>
      </c>
      <c r="B4349" s="123" t="s">
        <v>24694</v>
      </c>
      <c r="C4349" s="123" t="s">
        <v>18851</v>
      </c>
      <c r="D4349" s="126" t="s">
        <v>1766</v>
      </c>
    </row>
    <row r="4350" spans="1:4" x14ac:dyDescent="0.2">
      <c r="A4350" s="123">
        <v>38010</v>
      </c>
      <c r="B4350" s="123" t="s">
        <v>24695</v>
      </c>
      <c r="C4350" s="123" t="s">
        <v>18851</v>
      </c>
      <c r="D4350" s="126" t="s">
        <v>4651</v>
      </c>
    </row>
    <row r="4351" spans="1:4" x14ac:dyDescent="0.2">
      <c r="A4351" s="123">
        <v>38011</v>
      </c>
      <c r="B4351" s="123" t="s">
        <v>24696</v>
      </c>
      <c r="C4351" s="123" t="s">
        <v>18851</v>
      </c>
      <c r="D4351" s="126" t="s">
        <v>3934</v>
      </c>
    </row>
    <row r="4352" spans="1:4" x14ac:dyDescent="0.2">
      <c r="A4352" s="123">
        <v>38012</v>
      </c>
      <c r="B4352" s="123" t="s">
        <v>24697</v>
      </c>
      <c r="C4352" s="123" t="s">
        <v>18851</v>
      </c>
      <c r="D4352" s="126" t="s">
        <v>3527</v>
      </c>
    </row>
    <row r="4353" spans="1:4" x14ac:dyDescent="0.2">
      <c r="A4353" s="123">
        <v>38013</v>
      </c>
      <c r="B4353" s="123" t="s">
        <v>24698</v>
      </c>
      <c r="C4353" s="123" t="s">
        <v>18851</v>
      </c>
      <c r="D4353" s="126" t="s">
        <v>8927</v>
      </c>
    </row>
    <row r="4354" spans="1:4" x14ac:dyDescent="0.2">
      <c r="A4354" s="123">
        <v>38014</v>
      </c>
      <c r="B4354" s="123" t="s">
        <v>24699</v>
      </c>
      <c r="C4354" s="123" t="s">
        <v>18851</v>
      </c>
      <c r="D4354" s="126" t="s">
        <v>24700</v>
      </c>
    </row>
    <row r="4355" spans="1:4" x14ac:dyDescent="0.2">
      <c r="A4355" s="123">
        <v>38015</v>
      </c>
      <c r="B4355" s="123" t="s">
        <v>24701</v>
      </c>
      <c r="C4355" s="123" t="s">
        <v>18851</v>
      </c>
      <c r="D4355" s="126" t="s">
        <v>5829</v>
      </c>
    </row>
    <row r="4356" spans="1:4" x14ac:dyDescent="0.2">
      <c r="A4356" s="123">
        <v>38016</v>
      </c>
      <c r="B4356" s="123" t="s">
        <v>24702</v>
      </c>
      <c r="C4356" s="123" t="s">
        <v>18851</v>
      </c>
      <c r="D4356" s="126" t="s">
        <v>2807</v>
      </c>
    </row>
    <row r="4357" spans="1:4" x14ac:dyDescent="0.2">
      <c r="A4357" s="123">
        <v>12741</v>
      </c>
      <c r="B4357" s="123" t="s">
        <v>24703</v>
      </c>
      <c r="C4357" s="123" t="s">
        <v>18851</v>
      </c>
      <c r="D4357" s="126" t="s">
        <v>24704</v>
      </c>
    </row>
    <row r="4358" spans="1:4" x14ac:dyDescent="0.2">
      <c r="A4358" s="123">
        <v>12733</v>
      </c>
      <c r="B4358" s="123" t="s">
        <v>24705</v>
      </c>
      <c r="C4358" s="123" t="s">
        <v>18851</v>
      </c>
      <c r="D4358" s="126" t="s">
        <v>274</v>
      </c>
    </row>
    <row r="4359" spans="1:4" x14ac:dyDescent="0.2">
      <c r="A4359" s="123">
        <v>12734</v>
      </c>
      <c r="B4359" s="123" t="s">
        <v>24706</v>
      </c>
      <c r="C4359" s="123" t="s">
        <v>18851</v>
      </c>
      <c r="D4359" s="126" t="s">
        <v>9021</v>
      </c>
    </row>
    <row r="4360" spans="1:4" x14ac:dyDescent="0.2">
      <c r="A4360" s="123">
        <v>12735</v>
      </c>
      <c r="B4360" s="123" t="s">
        <v>24707</v>
      </c>
      <c r="C4360" s="123" t="s">
        <v>18851</v>
      </c>
      <c r="D4360" s="126" t="s">
        <v>20756</v>
      </c>
    </row>
    <row r="4361" spans="1:4" x14ac:dyDescent="0.2">
      <c r="A4361" s="123">
        <v>12736</v>
      </c>
      <c r="B4361" s="123" t="s">
        <v>24708</v>
      </c>
      <c r="C4361" s="123" t="s">
        <v>18851</v>
      </c>
      <c r="D4361" s="126" t="s">
        <v>4375</v>
      </c>
    </row>
    <row r="4362" spans="1:4" x14ac:dyDescent="0.2">
      <c r="A4362" s="123">
        <v>12737</v>
      </c>
      <c r="B4362" s="123" t="s">
        <v>24709</v>
      </c>
      <c r="C4362" s="123" t="s">
        <v>18851</v>
      </c>
      <c r="D4362" s="126" t="s">
        <v>4028</v>
      </c>
    </row>
    <row r="4363" spans="1:4" x14ac:dyDescent="0.2">
      <c r="A4363" s="123">
        <v>12738</v>
      </c>
      <c r="B4363" s="123" t="s">
        <v>24710</v>
      </c>
      <c r="C4363" s="123" t="s">
        <v>18851</v>
      </c>
      <c r="D4363" s="126" t="s">
        <v>24711</v>
      </c>
    </row>
    <row r="4364" spans="1:4" x14ac:dyDescent="0.2">
      <c r="A4364" s="123">
        <v>12739</v>
      </c>
      <c r="B4364" s="123" t="s">
        <v>24712</v>
      </c>
      <c r="C4364" s="123" t="s">
        <v>18851</v>
      </c>
      <c r="D4364" s="126" t="s">
        <v>24713</v>
      </c>
    </row>
    <row r="4365" spans="1:4" x14ac:dyDescent="0.2">
      <c r="A4365" s="123">
        <v>12740</v>
      </c>
      <c r="B4365" s="123" t="s">
        <v>24714</v>
      </c>
      <c r="C4365" s="123" t="s">
        <v>18851</v>
      </c>
      <c r="D4365" s="126" t="s">
        <v>24715</v>
      </c>
    </row>
    <row r="4366" spans="1:4" x14ac:dyDescent="0.2">
      <c r="A4366" s="123">
        <v>6297</v>
      </c>
      <c r="B4366" s="123" t="s">
        <v>24716</v>
      </c>
      <c r="C4366" s="123" t="s">
        <v>18851</v>
      </c>
      <c r="D4366" s="126" t="s">
        <v>7165</v>
      </c>
    </row>
    <row r="4367" spans="1:4" x14ac:dyDescent="0.2">
      <c r="A4367" s="123">
        <v>6296</v>
      </c>
      <c r="B4367" s="123" t="s">
        <v>24717</v>
      </c>
      <c r="C4367" s="123" t="s">
        <v>18851</v>
      </c>
      <c r="D4367" s="126" t="s">
        <v>9220</v>
      </c>
    </row>
    <row r="4368" spans="1:4" x14ac:dyDescent="0.2">
      <c r="A4368" s="123">
        <v>6294</v>
      </c>
      <c r="B4368" s="123" t="s">
        <v>24718</v>
      </c>
      <c r="C4368" s="123" t="s">
        <v>18851</v>
      </c>
      <c r="D4368" s="126" t="s">
        <v>490</v>
      </c>
    </row>
    <row r="4369" spans="1:4" x14ac:dyDescent="0.2">
      <c r="A4369" s="123">
        <v>6323</v>
      </c>
      <c r="B4369" s="123" t="s">
        <v>24719</v>
      </c>
      <c r="C4369" s="123" t="s">
        <v>18851</v>
      </c>
      <c r="D4369" s="126" t="s">
        <v>22561</v>
      </c>
    </row>
    <row r="4370" spans="1:4" x14ac:dyDescent="0.2">
      <c r="A4370" s="123">
        <v>6299</v>
      </c>
      <c r="B4370" s="123" t="s">
        <v>24720</v>
      </c>
      <c r="C4370" s="123" t="s">
        <v>18851</v>
      </c>
      <c r="D4370" s="126" t="s">
        <v>9159</v>
      </c>
    </row>
    <row r="4371" spans="1:4" x14ac:dyDescent="0.2">
      <c r="A4371" s="123">
        <v>6298</v>
      </c>
      <c r="B4371" s="123" t="s">
        <v>24721</v>
      </c>
      <c r="C4371" s="123" t="s">
        <v>18851</v>
      </c>
      <c r="D4371" s="126" t="s">
        <v>24722</v>
      </c>
    </row>
    <row r="4372" spans="1:4" x14ac:dyDescent="0.2">
      <c r="A4372" s="123">
        <v>6295</v>
      </c>
      <c r="B4372" s="123" t="s">
        <v>24723</v>
      </c>
      <c r="C4372" s="123" t="s">
        <v>18851</v>
      </c>
      <c r="D4372" s="126" t="s">
        <v>4452</v>
      </c>
    </row>
    <row r="4373" spans="1:4" x14ac:dyDescent="0.2">
      <c r="A4373" s="123">
        <v>6322</v>
      </c>
      <c r="B4373" s="123" t="s">
        <v>24724</v>
      </c>
      <c r="C4373" s="123" t="s">
        <v>18851</v>
      </c>
      <c r="D4373" s="126" t="s">
        <v>24725</v>
      </c>
    </row>
    <row r="4374" spans="1:4" x14ac:dyDescent="0.2">
      <c r="A4374" s="123">
        <v>6300</v>
      </c>
      <c r="B4374" s="123" t="s">
        <v>24726</v>
      </c>
      <c r="C4374" s="123" t="s">
        <v>18851</v>
      </c>
      <c r="D4374" s="126" t="s">
        <v>23449</v>
      </c>
    </row>
    <row r="4375" spans="1:4" x14ac:dyDescent="0.2">
      <c r="A4375" s="123">
        <v>6321</v>
      </c>
      <c r="B4375" s="123" t="s">
        <v>24727</v>
      </c>
      <c r="C4375" s="123" t="s">
        <v>18851</v>
      </c>
      <c r="D4375" s="126" t="s">
        <v>24728</v>
      </c>
    </row>
    <row r="4376" spans="1:4" x14ac:dyDescent="0.2">
      <c r="A4376" s="123">
        <v>6301</v>
      </c>
      <c r="B4376" s="123" t="s">
        <v>24729</v>
      </c>
      <c r="C4376" s="123" t="s">
        <v>18851</v>
      </c>
      <c r="D4376" s="126" t="s">
        <v>24730</v>
      </c>
    </row>
    <row r="4377" spans="1:4" x14ac:dyDescent="0.2">
      <c r="A4377" s="123">
        <v>7105</v>
      </c>
      <c r="B4377" s="123" t="s">
        <v>24731</v>
      </c>
      <c r="C4377" s="123" t="s">
        <v>18851</v>
      </c>
      <c r="D4377" s="126" t="s">
        <v>24732</v>
      </c>
    </row>
    <row r="4378" spans="1:4" x14ac:dyDescent="0.2">
      <c r="A4378" s="123">
        <v>20183</v>
      </c>
      <c r="B4378" s="123" t="s">
        <v>24733</v>
      </c>
      <c r="C4378" s="123" t="s">
        <v>18851</v>
      </c>
      <c r="D4378" s="126" t="s">
        <v>8762</v>
      </c>
    </row>
    <row r="4379" spans="1:4" x14ac:dyDescent="0.2">
      <c r="A4379" s="123">
        <v>38448</v>
      </c>
      <c r="B4379" s="123" t="s">
        <v>24734</v>
      </c>
      <c r="C4379" s="123" t="s">
        <v>18851</v>
      </c>
      <c r="D4379" s="126" t="s">
        <v>24735</v>
      </c>
    </row>
    <row r="4380" spans="1:4" x14ac:dyDescent="0.2">
      <c r="A4380" s="123">
        <v>20182</v>
      </c>
      <c r="B4380" s="123" t="s">
        <v>24736</v>
      </c>
      <c r="C4380" s="123" t="s">
        <v>18851</v>
      </c>
      <c r="D4380" s="126" t="s">
        <v>8876</v>
      </c>
    </row>
    <row r="4381" spans="1:4" x14ac:dyDescent="0.2">
      <c r="A4381" s="123">
        <v>7119</v>
      </c>
      <c r="B4381" s="123" t="s">
        <v>24737</v>
      </c>
      <c r="C4381" s="123" t="s">
        <v>18851</v>
      </c>
      <c r="D4381" s="126" t="s">
        <v>3474</v>
      </c>
    </row>
    <row r="4382" spans="1:4" x14ac:dyDescent="0.2">
      <c r="A4382" s="123">
        <v>7120</v>
      </c>
      <c r="B4382" s="123" t="s">
        <v>24738</v>
      </c>
      <c r="C4382" s="123" t="s">
        <v>18851</v>
      </c>
      <c r="D4382" s="126" t="s">
        <v>6281</v>
      </c>
    </row>
    <row r="4383" spans="1:4" x14ac:dyDescent="0.2">
      <c r="A4383" s="123">
        <v>6319</v>
      </c>
      <c r="B4383" s="123" t="s">
        <v>24739</v>
      </c>
      <c r="C4383" s="123" t="s">
        <v>18851</v>
      </c>
      <c r="D4383" s="126" t="s">
        <v>24740</v>
      </c>
    </row>
    <row r="4384" spans="1:4" x14ac:dyDescent="0.2">
      <c r="A4384" s="123">
        <v>6304</v>
      </c>
      <c r="B4384" s="123" t="s">
        <v>24741</v>
      </c>
      <c r="C4384" s="123" t="s">
        <v>18851</v>
      </c>
      <c r="D4384" s="126" t="s">
        <v>24740</v>
      </c>
    </row>
    <row r="4385" spans="1:4" x14ac:dyDescent="0.2">
      <c r="A4385" s="123">
        <v>21116</v>
      </c>
      <c r="B4385" s="123" t="s">
        <v>24742</v>
      </c>
      <c r="C4385" s="123" t="s">
        <v>18851</v>
      </c>
      <c r="D4385" s="126" t="s">
        <v>18579</v>
      </c>
    </row>
    <row r="4386" spans="1:4" x14ac:dyDescent="0.2">
      <c r="A4386" s="123">
        <v>6320</v>
      </c>
      <c r="B4386" s="123" t="s">
        <v>24743</v>
      </c>
      <c r="C4386" s="123" t="s">
        <v>18851</v>
      </c>
      <c r="D4386" s="126" t="s">
        <v>2724</v>
      </c>
    </row>
    <row r="4387" spans="1:4" x14ac:dyDescent="0.2">
      <c r="A4387" s="123">
        <v>6303</v>
      </c>
      <c r="B4387" s="123" t="s">
        <v>24744</v>
      </c>
      <c r="C4387" s="123" t="s">
        <v>18851</v>
      </c>
      <c r="D4387" s="126" t="s">
        <v>2724</v>
      </c>
    </row>
    <row r="4388" spans="1:4" x14ac:dyDescent="0.2">
      <c r="A4388" s="123">
        <v>6308</v>
      </c>
      <c r="B4388" s="123" t="s">
        <v>24745</v>
      </c>
      <c r="C4388" s="123" t="s">
        <v>18851</v>
      </c>
      <c r="D4388" s="126" t="s">
        <v>4290</v>
      </c>
    </row>
    <row r="4389" spans="1:4" x14ac:dyDescent="0.2">
      <c r="A4389" s="123">
        <v>6317</v>
      </c>
      <c r="B4389" s="123" t="s">
        <v>24746</v>
      </c>
      <c r="C4389" s="123" t="s">
        <v>18851</v>
      </c>
      <c r="D4389" s="126" t="s">
        <v>4290</v>
      </c>
    </row>
    <row r="4390" spans="1:4" x14ac:dyDescent="0.2">
      <c r="A4390" s="123">
        <v>6307</v>
      </c>
      <c r="B4390" s="123" t="s">
        <v>24747</v>
      </c>
      <c r="C4390" s="123" t="s">
        <v>18851</v>
      </c>
      <c r="D4390" s="126" t="s">
        <v>4290</v>
      </c>
    </row>
    <row r="4391" spans="1:4" x14ac:dyDescent="0.2">
      <c r="A4391" s="123">
        <v>6309</v>
      </c>
      <c r="B4391" s="123" t="s">
        <v>24748</v>
      </c>
      <c r="C4391" s="123" t="s">
        <v>18851</v>
      </c>
      <c r="D4391" s="126" t="s">
        <v>24749</v>
      </c>
    </row>
    <row r="4392" spans="1:4" x14ac:dyDescent="0.2">
      <c r="A4392" s="123">
        <v>6318</v>
      </c>
      <c r="B4392" s="123" t="s">
        <v>24750</v>
      </c>
      <c r="C4392" s="123" t="s">
        <v>18851</v>
      </c>
      <c r="D4392" s="126" t="s">
        <v>9524</v>
      </c>
    </row>
    <row r="4393" spans="1:4" x14ac:dyDescent="0.2">
      <c r="A4393" s="123">
        <v>6306</v>
      </c>
      <c r="B4393" s="123" t="s">
        <v>24751</v>
      </c>
      <c r="C4393" s="123" t="s">
        <v>18851</v>
      </c>
      <c r="D4393" s="126" t="s">
        <v>9524</v>
      </c>
    </row>
    <row r="4394" spans="1:4" x14ac:dyDescent="0.2">
      <c r="A4394" s="123">
        <v>6305</v>
      </c>
      <c r="B4394" s="123" t="s">
        <v>24752</v>
      </c>
      <c r="C4394" s="123" t="s">
        <v>18851</v>
      </c>
      <c r="D4394" s="126" t="s">
        <v>9524</v>
      </c>
    </row>
    <row r="4395" spans="1:4" x14ac:dyDescent="0.2">
      <c r="A4395" s="123">
        <v>6302</v>
      </c>
      <c r="B4395" s="123" t="s">
        <v>24753</v>
      </c>
      <c r="C4395" s="123" t="s">
        <v>18851</v>
      </c>
      <c r="D4395" s="126" t="s">
        <v>5610</v>
      </c>
    </row>
    <row r="4396" spans="1:4" x14ac:dyDescent="0.2">
      <c r="A4396" s="123">
        <v>6312</v>
      </c>
      <c r="B4396" s="123" t="s">
        <v>24754</v>
      </c>
      <c r="C4396" s="123" t="s">
        <v>18851</v>
      </c>
      <c r="D4396" s="126" t="s">
        <v>24755</v>
      </c>
    </row>
    <row r="4397" spans="1:4" x14ac:dyDescent="0.2">
      <c r="A4397" s="123">
        <v>6311</v>
      </c>
      <c r="B4397" s="123" t="s">
        <v>24756</v>
      </c>
      <c r="C4397" s="123" t="s">
        <v>18851</v>
      </c>
      <c r="D4397" s="126" t="s">
        <v>24755</v>
      </c>
    </row>
    <row r="4398" spans="1:4" x14ac:dyDescent="0.2">
      <c r="A4398" s="123">
        <v>6310</v>
      </c>
      <c r="B4398" s="123" t="s">
        <v>24757</v>
      </c>
      <c r="C4398" s="123" t="s">
        <v>18851</v>
      </c>
      <c r="D4398" s="126" t="s">
        <v>24755</v>
      </c>
    </row>
    <row r="4399" spans="1:4" x14ac:dyDescent="0.2">
      <c r="A4399" s="123">
        <v>6314</v>
      </c>
      <c r="B4399" s="123" t="s">
        <v>24758</v>
      </c>
      <c r="C4399" s="123" t="s">
        <v>18851</v>
      </c>
      <c r="D4399" s="126" t="s">
        <v>24755</v>
      </c>
    </row>
    <row r="4400" spans="1:4" x14ac:dyDescent="0.2">
      <c r="A4400" s="123">
        <v>6313</v>
      </c>
      <c r="B4400" s="123" t="s">
        <v>24759</v>
      </c>
      <c r="C4400" s="123" t="s">
        <v>18851</v>
      </c>
      <c r="D4400" s="126" t="s">
        <v>24755</v>
      </c>
    </row>
    <row r="4401" spans="1:4" x14ac:dyDescent="0.2">
      <c r="A4401" s="123">
        <v>6315</v>
      </c>
      <c r="B4401" s="123" t="s">
        <v>24760</v>
      </c>
      <c r="C4401" s="123" t="s">
        <v>18851</v>
      </c>
      <c r="D4401" s="126" t="s">
        <v>24761</v>
      </c>
    </row>
    <row r="4402" spans="1:4" x14ac:dyDescent="0.2">
      <c r="A4402" s="123">
        <v>6316</v>
      </c>
      <c r="B4402" s="123" t="s">
        <v>24762</v>
      </c>
      <c r="C4402" s="123" t="s">
        <v>18851</v>
      </c>
      <c r="D4402" s="126" t="s">
        <v>24761</v>
      </c>
    </row>
    <row r="4403" spans="1:4" x14ac:dyDescent="0.2">
      <c r="A4403" s="123">
        <v>38878</v>
      </c>
      <c r="B4403" s="123" t="s">
        <v>24763</v>
      </c>
      <c r="C4403" s="123" t="s">
        <v>18851</v>
      </c>
      <c r="D4403" s="126" t="s">
        <v>1084</v>
      </c>
    </row>
    <row r="4404" spans="1:4" x14ac:dyDescent="0.2">
      <c r="A4404" s="123">
        <v>38879</v>
      </c>
      <c r="B4404" s="123" t="s">
        <v>24764</v>
      </c>
      <c r="C4404" s="123" t="s">
        <v>18851</v>
      </c>
      <c r="D4404" s="126" t="s">
        <v>24765</v>
      </c>
    </row>
    <row r="4405" spans="1:4" x14ac:dyDescent="0.2">
      <c r="A4405" s="123">
        <v>38881</v>
      </c>
      <c r="B4405" s="123" t="s">
        <v>24766</v>
      </c>
      <c r="C4405" s="123" t="s">
        <v>18851</v>
      </c>
      <c r="D4405" s="126" t="s">
        <v>8841</v>
      </c>
    </row>
    <row r="4406" spans="1:4" x14ac:dyDescent="0.2">
      <c r="A4406" s="123">
        <v>38880</v>
      </c>
      <c r="B4406" s="123" t="s">
        <v>24767</v>
      </c>
      <c r="C4406" s="123" t="s">
        <v>18851</v>
      </c>
      <c r="D4406" s="126" t="s">
        <v>24768</v>
      </c>
    </row>
    <row r="4407" spans="1:4" x14ac:dyDescent="0.2">
      <c r="A4407" s="123">
        <v>38882</v>
      </c>
      <c r="B4407" s="123" t="s">
        <v>24769</v>
      </c>
      <c r="C4407" s="123" t="s">
        <v>18851</v>
      </c>
      <c r="D4407" s="126" t="s">
        <v>9041</v>
      </c>
    </row>
    <row r="4408" spans="1:4" x14ac:dyDescent="0.2">
      <c r="A4408" s="123">
        <v>38883</v>
      </c>
      <c r="B4408" s="123" t="s">
        <v>24770</v>
      </c>
      <c r="C4408" s="123" t="s">
        <v>18851</v>
      </c>
      <c r="D4408" s="126" t="s">
        <v>4716</v>
      </c>
    </row>
    <row r="4409" spans="1:4" x14ac:dyDescent="0.2">
      <c r="A4409" s="123">
        <v>38884</v>
      </c>
      <c r="B4409" s="123" t="s">
        <v>24771</v>
      </c>
      <c r="C4409" s="123" t="s">
        <v>18851</v>
      </c>
      <c r="D4409" s="126" t="s">
        <v>4373</v>
      </c>
    </row>
    <row r="4410" spans="1:4" x14ac:dyDescent="0.2">
      <c r="A4410" s="123">
        <v>38885</v>
      </c>
      <c r="B4410" s="123" t="s">
        <v>24772</v>
      </c>
      <c r="C4410" s="123" t="s">
        <v>18851</v>
      </c>
      <c r="D4410" s="126" t="s">
        <v>3629</v>
      </c>
    </row>
    <row r="4411" spans="1:4" x14ac:dyDescent="0.2">
      <c r="A4411" s="123">
        <v>38886</v>
      </c>
      <c r="B4411" s="123" t="s">
        <v>24773</v>
      </c>
      <c r="C4411" s="123" t="s">
        <v>18851</v>
      </c>
      <c r="D4411" s="126" t="s">
        <v>18600</v>
      </c>
    </row>
    <row r="4412" spans="1:4" x14ac:dyDescent="0.2">
      <c r="A4412" s="123">
        <v>38887</v>
      </c>
      <c r="B4412" s="123" t="s">
        <v>24774</v>
      </c>
      <c r="C4412" s="123" t="s">
        <v>18851</v>
      </c>
      <c r="D4412" s="126" t="s">
        <v>14511</v>
      </c>
    </row>
    <row r="4413" spans="1:4" x14ac:dyDescent="0.2">
      <c r="A4413" s="123">
        <v>38888</v>
      </c>
      <c r="B4413" s="123" t="s">
        <v>24775</v>
      </c>
      <c r="C4413" s="123" t="s">
        <v>18851</v>
      </c>
      <c r="D4413" s="126" t="s">
        <v>24776</v>
      </c>
    </row>
    <row r="4414" spans="1:4" x14ac:dyDescent="0.2">
      <c r="A4414" s="123">
        <v>38890</v>
      </c>
      <c r="B4414" s="123" t="s">
        <v>24777</v>
      </c>
      <c r="C4414" s="123" t="s">
        <v>18851</v>
      </c>
      <c r="D4414" s="126" t="s">
        <v>24778</v>
      </c>
    </row>
    <row r="4415" spans="1:4" x14ac:dyDescent="0.2">
      <c r="A4415" s="123">
        <v>38893</v>
      </c>
      <c r="B4415" s="123" t="s">
        <v>24779</v>
      </c>
      <c r="C4415" s="123" t="s">
        <v>18851</v>
      </c>
      <c r="D4415" s="126" t="s">
        <v>24780</v>
      </c>
    </row>
    <row r="4416" spans="1:4" x14ac:dyDescent="0.2">
      <c r="A4416" s="123">
        <v>38894</v>
      </c>
      <c r="B4416" s="123" t="s">
        <v>24781</v>
      </c>
      <c r="C4416" s="123" t="s">
        <v>18851</v>
      </c>
      <c r="D4416" s="126" t="s">
        <v>3859</v>
      </c>
    </row>
    <row r="4417" spans="1:4" x14ac:dyDescent="0.2">
      <c r="A4417" s="123">
        <v>38896</v>
      </c>
      <c r="B4417" s="123" t="s">
        <v>24782</v>
      </c>
      <c r="C4417" s="123" t="s">
        <v>18851</v>
      </c>
      <c r="D4417" s="126" t="s">
        <v>14040</v>
      </c>
    </row>
    <row r="4418" spans="1:4" x14ac:dyDescent="0.2">
      <c r="A4418" s="123">
        <v>39324</v>
      </c>
      <c r="B4418" s="123" t="s">
        <v>24783</v>
      </c>
      <c r="C4418" s="123" t="s">
        <v>18851</v>
      </c>
      <c r="D4418" s="126" t="s">
        <v>8389</v>
      </c>
    </row>
    <row r="4419" spans="1:4" x14ac:dyDescent="0.2">
      <c r="A4419" s="123">
        <v>39325</v>
      </c>
      <c r="B4419" s="123" t="s">
        <v>24784</v>
      </c>
      <c r="C4419" s="123" t="s">
        <v>18851</v>
      </c>
      <c r="D4419" s="126" t="s">
        <v>1573</v>
      </c>
    </row>
    <row r="4420" spans="1:4" x14ac:dyDescent="0.2">
      <c r="A4420" s="123">
        <v>39326</v>
      </c>
      <c r="B4420" s="123" t="s">
        <v>24785</v>
      </c>
      <c r="C4420" s="123" t="s">
        <v>18851</v>
      </c>
      <c r="D4420" s="126" t="s">
        <v>8267</v>
      </c>
    </row>
    <row r="4421" spans="1:4" x14ac:dyDescent="0.2">
      <c r="A4421" s="123">
        <v>39327</v>
      </c>
      <c r="B4421" s="123" t="s">
        <v>24786</v>
      </c>
      <c r="C4421" s="123" t="s">
        <v>18851</v>
      </c>
      <c r="D4421" s="126" t="s">
        <v>9263</v>
      </c>
    </row>
    <row r="4422" spans="1:4" x14ac:dyDescent="0.2">
      <c r="A4422" s="123">
        <v>20176</v>
      </c>
      <c r="B4422" s="123" t="s">
        <v>24787</v>
      </c>
      <c r="C4422" s="123" t="s">
        <v>18851</v>
      </c>
      <c r="D4422" s="126" t="s">
        <v>8829</v>
      </c>
    </row>
    <row r="4423" spans="1:4" x14ac:dyDescent="0.2">
      <c r="A4423" s="123">
        <v>11378</v>
      </c>
      <c r="B4423" s="123" t="s">
        <v>24788</v>
      </c>
      <c r="C4423" s="123" t="s">
        <v>18851</v>
      </c>
      <c r="D4423" s="126" t="s">
        <v>24789</v>
      </c>
    </row>
    <row r="4424" spans="1:4" x14ac:dyDescent="0.2">
      <c r="A4424" s="123">
        <v>11379</v>
      </c>
      <c r="B4424" s="123" t="s">
        <v>24790</v>
      </c>
      <c r="C4424" s="123" t="s">
        <v>18851</v>
      </c>
      <c r="D4424" s="126" t="s">
        <v>24791</v>
      </c>
    </row>
    <row r="4425" spans="1:4" x14ac:dyDescent="0.2">
      <c r="A4425" s="123">
        <v>11493</v>
      </c>
      <c r="B4425" s="123" t="s">
        <v>24792</v>
      </c>
      <c r="C4425" s="123" t="s">
        <v>18851</v>
      </c>
      <c r="D4425" s="126" t="s">
        <v>577</v>
      </c>
    </row>
    <row r="4426" spans="1:4" x14ac:dyDescent="0.2">
      <c r="A4426" s="123">
        <v>42717</v>
      </c>
      <c r="B4426" s="123" t="s">
        <v>24793</v>
      </c>
      <c r="C4426" s="123" t="s">
        <v>18851</v>
      </c>
      <c r="D4426" s="126" t="s">
        <v>24794</v>
      </c>
    </row>
    <row r="4427" spans="1:4" x14ac:dyDescent="0.2">
      <c r="A4427" s="123">
        <v>42718</v>
      </c>
      <c r="B4427" s="123" t="s">
        <v>24795</v>
      </c>
      <c r="C4427" s="123" t="s">
        <v>18851</v>
      </c>
      <c r="D4427" s="126" t="s">
        <v>24796</v>
      </c>
    </row>
    <row r="4428" spans="1:4" x14ac:dyDescent="0.2">
      <c r="A4428" s="123">
        <v>7106</v>
      </c>
      <c r="B4428" s="123" t="s">
        <v>24797</v>
      </c>
      <c r="C4428" s="123" t="s">
        <v>18851</v>
      </c>
      <c r="D4428" s="126" t="s">
        <v>23843</v>
      </c>
    </row>
    <row r="4429" spans="1:4" x14ac:dyDescent="0.2">
      <c r="A4429" s="123">
        <v>7104</v>
      </c>
      <c r="B4429" s="123" t="s">
        <v>24798</v>
      </c>
      <c r="C4429" s="123" t="s">
        <v>18851</v>
      </c>
      <c r="D4429" s="126" t="s">
        <v>1114</v>
      </c>
    </row>
    <row r="4430" spans="1:4" x14ac:dyDescent="0.2">
      <c r="A4430" s="123">
        <v>7136</v>
      </c>
      <c r="B4430" s="123" t="s">
        <v>24799</v>
      </c>
      <c r="C4430" s="123" t="s">
        <v>18851</v>
      </c>
      <c r="D4430" s="126" t="s">
        <v>8868</v>
      </c>
    </row>
    <row r="4431" spans="1:4" x14ac:dyDescent="0.2">
      <c r="A4431" s="123">
        <v>7128</v>
      </c>
      <c r="B4431" s="123" t="s">
        <v>24800</v>
      </c>
      <c r="C4431" s="123" t="s">
        <v>18851</v>
      </c>
      <c r="D4431" s="126" t="s">
        <v>4342</v>
      </c>
    </row>
    <row r="4432" spans="1:4" x14ac:dyDescent="0.2">
      <c r="A4432" s="123">
        <v>7108</v>
      </c>
      <c r="B4432" s="123" t="s">
        <v>24801</v>
      </c>
      <c r="C4432" s="123" t="s">
        <v>18851</v>
      </c>
      <c r="D4432" s="126" t="s">
        <v>8654</v>
      </c>
    </row>
    <row r="4433" spans="1:4" x14ac:dyDescent="0.2">
      <c r="A4433" s="123">
        <v>7129</v>
      </c>
      <c r="B4433" s="123" t="s">
        <v>24802</v>
      </c>
      <c r="C4433" s="123" t="s">
        <v>18851</v>
      </c>
      <c r="D4433" s="126" t="s">
        <v>8268</v>
      </c>
    </row>
    <row r="4434" spans="1:4" x14ac:dyDescent="0.2">
      <c r="A4434" s="123">
        <v>7130</v>
      </c>
      <c r="B4434" s="123" t="s">
        <v>24803</v>
      </c>
      <c r="C4434" s="123" t="s">
        <v>18851</v>
      </c>
      <c r="D4434" s="126" t="s">
        <v>7372</v>
      </c>
    </row>
    <row r="4435" spans="1:4" x14ac:dyDescent="0.2">
      <c r="A4435" s="123">
        <v>7131</v>
      </c>
      <c r="B4435" s="123" t="s">
        <v>24804</v>
      </c>
      <c r="C4435" s="123" t="s">
        <v>18851</v>
      </c>
      <c r="D4435" s="126" t="s">
        <v>5384</v>
      </c>
    </row>
    <row r="4436" spans="1:4" x14ac:dyDescent="0.2">
      <c r="A4436" s="123">
        <v>7132</v>
      </c>
      <c r="B4436" s="123" t="s">
        <v>24805</v>
      </c>
      <c r="C4436" s="123" t="s">
        <v>18851</v>
      </c>
      <c r="D4436" s="126" t="s">
        <v>10065</v>
      </c>
    </row>
    <row r="4437" spans="1:4" x14ac:dyDescent="0.2">
      <c r="A4437" s="123">
        <v>7133</v>
      </c>
      <c r="B4437" s="123" t="s">
        <v>24806</v>
      </c>
      <c r="C4437" s="123" t="s">
        <v>18851</v>
      </c>
      <c r="D4437" s="126" t="s">
        <v>24807</v>
      </c>
    </row>
    <row r="4438" spans="1:4" x14ac:dyDescent="0.2">
      <c r="A4438" s="123">
        <v>37420</v>
      </c>
      <c r="B4438" s="123" t="s">
        <v>24808</v>
      </c>
      <c r="C4438" s="123" t="s">
        <v>18851</v>
      </c>
      <c r="D4438" s="126" t="s">
        <v>24809</v>
      </c>
    </row>
    <row r="4439" spans="1:4" x14ac:dyDescent="0.2">
      <c r="A4439" s="123">
        <v>37421</v>
      </c>
      <c r="B4439" s="123" t="s">
        <v>24810</v>
      </c>
      <c r="C4439" s="123" t="s">
        <v>18851</v>
      </c>
      <c r="D4439" s="126" t="s">
        <v>13513</v>
      </c>
    </row>
    <row r="4440" spans="1:4" x14ac:dyDescent="0.2">
      <c r="A4440" s="123">
        <v>37422</v>
      </c>
      <c r="B4440" s="123" t="s">
        <v>24811</v>
      </c>
      <c r="C4440" s="123" t="s">
        <v>18851</v>
      </c>
      <c r="D4440" s="126" t="s">
        <v>24812</v>
      </c>
    </row>
    <row r="4441" spans="1:4" x14ac:dyDescent="0.2">
      <c r="A4441" s="123">
        <v>37443</v>
      </c>
      <c r="B4441" s="123" t="s">
        <v>24813</v>
      </c>
      <c r="C4441" s="123" t="s">
        <v>18851</v>
      </c>
      <c r="D4441" s="126" t="s">
        <v>24814</v>
      </c>
    </row>
    <row r="4442" spans="1:4" x14ac:dyDescent="0.2">
      <c r="A4442" s="123">
        <v>37444</v>
      </c>
      <c r="B4442" s="123" t="s">
        <v>24815</v>
      </c>
      <c r="C4442" s="123" t="s">
        <v>18851</v>
      </c>
      <c r="D4442" s="126" t="s">
        <v>24816</v>
      </c>
    </row>
    <row r="4443" spans="1:4" x14ac:dyDescent="0.2">
      <c r="A4443" s="123">
        <v>37445</v>
      </c>
      <c r="B4443" s="123" t="s">
        <v>24817</v>
      </c>
      <c r="C4443" s="123" t="s">
        <v>18851</v>
      </c>
      <c r="D4443" s="126" t="s">
        <v>24818</v>
      </c>
    </row>
    <row r="4444" spans="1:4" x14ac:dyDescent="0.2">
      <c r="A4444" s="123">
        <v>37446</v>
      </c>
      <c r="B4444" s="123" t="s">
        <v>24819</v>
      </c>
      <c r="C4444" s="123" t="s">
        <v>18851</v>
      </c>
      <c r="D4444" s="126" t="s">
        <v>24820</v>
      </c>
    </row>
    <row r="4445" spans="1:4" x14ac:dyDescent="0.2">
      <c r="A4445" s="123">
        <v>37447</v>
      </c>
      <c r="B4445" s="123" t="s">
        <v>24821</v>
      </c>
      <c r="C4445" s="123" t="s">
        <v>18851</v>
      </c>
      <c r="D4445" s="126" t="s">
        <v>24822</v>
      </c>
    </row>
    <row r="4446" spans="1:4" x14ac:dyDescent="0.2">
      <c r="A4446" s="123">
        <v>37448</v>
      </c>
      <c r="B4446" s="123" t="s">
        <v>24823</v>
      </c>
      <c r="C4446" s="123" t="s">
        <v>18851</v>
      </c>
      <c r="D4446" s="126" t="s">
        <v>24824</v>
      </c>
    </row>
    <row r="4447" spans="1:4" x14ac:dyDescent="0.2">
      <c r="A4447" s="123">
        <v>37440</v>
      </c>
      <c r="B4447" s="123" t="s">
        <v>24825</v>
      </c>
      <c r="C4447" s="123" t="s">
        <v>18851</v>
      </c>
      <c r="D4447" s="126" t="s">
        <v>24826</v>
      </c>
    </row>
    <row r="4448" spans="1:4" x14ac:dyDescent="0.2">
      <c r="A4448" s="123">
        <v>37441</v>
      </c>
      <c r="B4448" s="123" t="s">
        <v>24827</v>
      </c>
      <c r="C4448" s="123" t="s">
        <v>18851</v>
      </c>
      <c r="D4448" s="126" t="s">
        <v>24826</v>
      </c>
    </row>
    <row r="4449" spans="1:4" x14ac:dyDescent="0.2">
      <c r="A4449" s="123">
        <v>37442</v>
      </c>
      <c r="B4449" s="123" t="s">
        <v>24828</v>
      </c>
      <c r="C4449" s="123" t="s">
        <v>18851</v>
      </c>
      <c r="D4449" s="126" t="s">
        <v>24829</v>
      </c>
    </row>
    <row r="4450" spans="1:4" x14ac:dyDescent="0.2">
      <c r="A4450" s="123">
        <v>38017</v>
      </c>
      <c r="B4450" s="123" t="s">
        <v>24830</v>
      </c>
      <c r="C4450" s="123" t="s">
        <v>18851</v>
      </c>
      <c r="D4450" s="126" t="s">
        <v>6514</v>
      </c>
    </row>
    <row r="4451" spans="1:4" x14ac:dyDescent="0.2">
      <c r="A4451" s="123">
        <v>38018</v>
      </c>
      <c r="B4451" s="123" t="s">
        <v>24831</v>
      </c>
      <c r="C4451" s="123" t="s">
        <v>18851</v>
      </c>
      <c r="D4451" s="126" t="s">
        <v>4471</v>
      </c>
    </row>
    <row r="4452" spans="1:4" x14ac:dyDescent="0.2">
      <c r="A4452" s="123">
        <v>39895</v>
      </c>
      <c r="B4452" s="123" t="s">
        <v>24832</v>
      </c>
      <c r="C4452" s="123" t="s">
        <v>18851</v>
      </c>
      <c r="D4452" s="126" t="s">
        <v>24833</v>
      </c>
    </row>
    <row r="4453" spans="1:4" x14ac:dyDescent="0.2">
      <c r="A4453" s="123">
        <v>39896</v>
      </c>
      <c r="B4453" s="123" t="s">
        <v>24834</v>
      </c>
      <c r="C4453" s="123" t="s">
        <v>18851</v>
      </c>
      <c r="D4453" s="126" t="s">
        <v>9944</v>
      </c>
    </row>
    <row r="4454" spans="1:4" x14ac:dyDescent="0.2">
      <c r="A4454" s="123">
        <v>38873</v>
      </c>
      <c r="B4454" s="123" t="s">
        <v>24835</v>
      </c>
      <c r="C4454" s="123" t="s">
        <v>18851</v>
      </c>
      <c r="D4454" s="126" t="s">
        <v>8662</v>
      </c>
    </row>
    <row r="4455" spans="1:4" x14ac:dyDescent="0.2">
      <c r="A4455" s="123">
        <v>38874</v>
      </c>
      <c r="B4455" s="123" t="s">
        <v>24836</v>
      </c>
      <c r="C4455" s="123" t="s">
        <v>18851</v>
      </c>
      <c r="D4455" s="126" t="s">
        <v>6380</v>
      </c>
    </row>
    <row r="4456" spans="1:4" x14ac:dyDescent="0.2">
      <c r="A4456" s="123">
        <v>38875</v>
      </c>
      <c r="B4456" s="123" t="s">
        <v>24837</v>
      </c>
      <c r="C4456" s="123" t="s">
        <v>18851</v>
      </c>
      <c r="D4456" s="126" t="s">
        <v>14247</v>
      </c>
    </row>
    <row r="4457" spans="1:4" x14ac:dyDescent="0.2">
      <c r="A4457" s="123">
        <v>38876</v>
      </c>
      <c r="B4457" s="123" t="s">
        <v>24838</v>
      </c>
      <c r="C4457" s="123" t="s">
        <v>18851</v>
      </c>
      <c r="D4457" s="126" t="s">
        <v>2365</v>
      </c>
    </row>
    <row r="4458" spans="1:4" x14ac:dyDescent="0.2">
      <c r="A4458" s="123">
        <v>39000</v>
      </c>
      <c r="B4458" s="123" t="s">
        <v>24839</v>
      </c>
      <c r="C4458" s="123" t="s">
        <v>18851</v>
      </c>
      <c r="D4458" s="126" t="s">
        <v>9056</v>
      </c>
    </row>
    <row r="4459" spans="1:4" x14ac:dyDescent="0.2">
      <c r="A4459" s="123">
        <v>38674</v>
      </c>
      <c r="B4459" s="123" t="s">
        <v>24840</v>
      </c>
      <c r="C4459" s="123" t="s">
        <v>18851</v>
      </c>
      <c r="D4459" s="126" t="s">
        <v>667</v>
      </c>
    </row>
    <row r="4460" spans="1:4" x14ac:dyDescent="0.2">
      <c r="A4460" s="123">
        <v>38911</v>
      </c>
      <c r="B4460" s="123" t="s">
        <v>24841</v>
      </c>
      <c r="C4460" s="123" t="s">
        <v>18851</v>
      </c>
      <c r="D4460" s="126" t="s">
        <v>24842</v>
      </c>
    </row>
    <row r="4461" spans="1:4" x14ac:dyDescent="0.2">
      <c r="A4461" s="123">
        <v>38912</v>
      </c>
      <c r="B4461" s="123" t="s">
        <v>24843</v>
      </c>
      <c r="C4461" s="123" t="s">
        <v>18851</v>
      </c>
      <c r="D4461" s="126" t="s">
        <v>17454</v>
      </c>
    </row>
    <row r="4462" spans="1:4" x14ac:dyDescent="0.2">
      <c r="A4462" s="123">
        <v>38019</v>
      </c>
      <c r="B4462" s="123" t="s">
        <v>24844</v>
      </c>
      <c r="C4462" s="123" t="s">
        <v>18851</v>
      </c>
      <c r="D4462" s="126" t="s">
        <v>3936</v>
      </c>
    </row>
    <row r="4463" spans="1:4" x14ac:dyDescent="0.2">
      <c r="A4463" s="123">
        <v>38020</v>
      </c>
      <c r="B4463" s="123" t="s">
        <v>24845</v>
      </c>
      <c r="C4463" s="123" t="s">
        <v>18851</v>
      </c>
      <c r="D4463" s="126" t="s">
        <v>4471</v>
      </c>
    </row>
    <row r="4464" spans="1:4" x14ac:dyDescent="0.2">
      <c r="A4464" s="123">
        <v>38454</v>
      </c>
      <c r="B4464" s="123" t="s">
        <v>24846</v>
      </c>
      <c r="C4464" s="123" t="s">
        <v>18851</v>
      </c>
      <c r="D4464" s="126" t="s">
        <v>5665</v>
      </c>
    </row>
    <row r="4465" spans="1:4" x14ac:dyDescent="0.2">
      <c r="A4465" s="123">
        <v>38455</v>
      </c>
      <c r="B4465" s="123" t="s">
        <v>24847</v>
      </c>
      <c r="C4465" s="123" t="s">
        <v>18851</v>
      </c>
      <c r="D4465" s="126" t="s">
        <v>3466</v>
      </c>
    </row>
    <row r="4466" spans="1:4" x14ac:dyDescent="0.2">
      <c r="A4466" s="123">
        <v>38462</v>
      </c>
      <c r="B4466" s="123" t="s">
        <v>24848</v>
      </c>
      <c r="C4466" s="123" t="s">
        <v>18851</v>
      </c>
      <c r="D4466" s="126" t="s">
        <v>24849</v>
      </c>
    </row>
    <row r="4467" spans="1:4" x14ac:dyDescent="0.2">
      <c r="A4467" s="123">
        <v>36362</v>
      </c>
      <c r="B4467" s="123" t="s">
        <v>24850</v>
      </c>
      <c r="C4467" s="123" t="s">
        <v>18851</v>
      </c>
      <c r="D4467" s="126" t="s">
        <v>6586</v>
      </c>
    </row>
    <row r="4468" spans="1:4" x14ac:dyDescent="0.2">
      <c r="A4468" s="123">
        <v>36298</v>
      </c>
      <c r="B4468" s="123" t="s">
        <v>24851</v>
      </c>
      <c r="C4468" s="123" t="s">
        <v>18851</v>
      </c>
      <c r="D4468" s="126" t="s">
        <v>6988</v>
      </c>
    </row>
    <row r="4469" spans="1:4" x14ac:dyDescent="0.2">
      <c r="A4469" s="123">
        <v>38456</v>
      </c>
      <c r="B4469" s="123" t="s">
        <v>24852</v>
      </c>
      <c r="C4469" s="123" t="s">
        <v>18851</v>
      </c>
      <c r="D4469" s="126" t="s">
        <v>10489</v>
      </c>
    </row>
    <row r="4470" spans="1:4" x14ac:dyDescent="0.2">
      <c r="A4470" s="123">
        <v>38457</v>
      </c>
      <c r="B4470" s="123" t="s">
        <v>24853</v>
      </c>
      <c r="C4470" s="123" t="s">
        <v>18851</v>
      </c>
      <c r="D4470" s="126" t="s">
        <v>7887</v>
      </c>
    </row>
    <row r="4471" spans="1:4" x14ac:dyDescent="0.2">
      <c r="A4471" s="123">
        <v>38458</v>
      </c>
      <c r="B4471" s="123" t="s">
        <v>24854</v>
      </c>
      <c r="C4471" s="123" t="s">
        <v>18851</v>
      </c>
      <c r="D4471" s="126" t="s">
        <v>8290</v>
      </c>
    </row>
    <row r="4472" spans="1:4" x14ac:dyDescent="0.2">
      <c r="A4472" s="123">
        <v>38459</v>
      </c>
      <c r="B4472" s="123" t="s">
        <v>24855</v>
      </c>
      <c r="C4472" s="123" t="s">
        <v>18851</v>
      </c>
      <c r="D4472" s="126" t="s">
        <v>8614</v>
      </c>
    </row>
    <row r="4473" spans="1:4" x14ac:dyDescent="0.2">
      <c r="A4473" s="123">
        <v>38460</v>
      </c>
      <c r="B4473" s="123" t="s">
        <v>24856</v>
      </c>
      <c r="C4473" s="123" t="s">
        <v>18851</v>
      </c>
      <c r="D4473" s="126" t="s">
        <v>8906</v>
      </c>
    </row>
    <row r="4474" spans="1:4" x14ac:dyDescent="0.2">
      <c r="A4474" s="123">
        <v>38461</v>
      </c>
      <c r="B4474" s="123" t="s">
        <v>24857</v>
      </c>
      <c r="C4474" s="123" t="s">
        <v>18851</v>
      </c>
      <c r="D4474" s="126" t="s">
        <v>24858</v>
      </c>
    </row>
    <row r="4475" spans="1:4" x14ac:dyDescent="0.2">
      <c r="A4475" s="123">
        <v>7094</v>
      </c>
      <c r="B4475" s="123" t="s">
        <v>24859</v>
      </c>
      <c r="C4475" s="123" t="s">
        <v>18851</v>
      </c>
      <c r="D4475" s="126" t="s">
        <v>314</v>
      </c>
    </row>
    <row r="4476" spans="1:4" x14ac:dyDescent="0.2">
      <c r="A4476" s="123">
        <v>7116</v>
      </c>
      <c r="B4476" s="123" t="s">
        <v>24860</v>
      </c>
      <c r="C4476" s="123" t="s">
        <v>18851</v>
      </c>
      <c r="D4476" s="126" t="s">
        <v>3556</v>
      </c>
    </row>
    <row r="4477" spans="1:4" x14ac:dyDescent="0.2">
      <c r="A4477" s="123">
        <v>7118</v>
      </c>
      <c r="B4477" s="123" t="s">
        <v>24861</v>
      </c>
      <c r="C4477" s="123" t="s">
        <v>18851</v>
      </c>
      <c r="D4477" s="126" t="s">
        <v>1221</v>
      </c>
    </row>
    <row r="4478" spans="1:4" x14ac:dyDescent="0.2">
      <c r="A4478" s="123">
        <v>7117</v>
      </c>
      <c r="B4478" s="123" t="s">
        <v>24862</v>
      </c>
      <c r="C4478" s="123" t="s">
        <v>18851</v>
      </c>
      <c r="D4478" s="126" t="s">
        <v>9185</v>
      </c>
    </row>
    <row r="4479" spans="1:4" x14ac:dyDescent="0.2">
      <c r="A4479" s="123">
        <v>7098</v>
      </c>
      <c r="B4479" s="123" t="s">
        <v>24863</v>
      </c>
      <c r="C4479" s="123" t="s">
        <v>18851</v>
      </c>
      <c r="D4479" s="126" t="s">
        <v>1369</v>
      </c>
    </row>
    <row r="4480" spans="1:4" x14ac:dyDescent="0.2">
      <c r="A4480" s="123">
        <v>7110</v>
      </c>
      <c r="B4480" s="123" t="s">
        <v>24864</v>
      </c>
      <c r="C4480" s="123" t="s">
        <v>18851</v>
      </c>
      <c r="D4480" s="126" t="s">
        <v>8717</v>
      </c>
    </row>
    <row r="4481" spans="1:4" x14ac:dyDescent="0.2">
      <c r="A4481" s="123">
        <v>7123</v>
      </c>
      <c r="B4481" s="123" t="s">
        <v>24865</v>
      </c>
      <c r="C4481" s="123" t="s">
        <v>18851</v>
      </c>
      <c r="D4481" s="126" t="s">
        <v>359</v>
      </c>
    </row>
    <row r="4482" spans="1:4" x14ac:dyDescent="0.2">
      <c r="A4482" s="123">
        <v>7121</v>
      </c>
      <c r="B4482" s="123" t="s">
        <v>24866</v>
      </c>
      <c r="C4482" s="123" t="s">
        <v>18851</v>
      </c>
      <c r="D4482" s="126" t="s">
        <v>1604</v>
      </c>
    </row>
    <row r="4483" spans="1:4" x14ac:dyDescent="0.2">
      <c r="A4483" s="123">
        <v>7137</v>
      </c>
      <c r="B4483" s="123" t="s">
        <v>24867</v>
      </c>
      <c r="C4483" s="123" t="s">
        <v>18851</v>
      </c>
      <c r="D4483" s="126" t="s">
        <v>6389</v>
      </c>
    </row>
    <row r="4484" spans="1:4" x14ac:dyDescent="0.2">
      <c r="A4484" s="123">
        <v>7122</v>
      </c>
      <c r="B4484" s="123" t="s">
        <v>24868</v>
      </c>
      <c r="C4484" s="123" t="s">
        <v>18851</v>
      </c>
      <c r="D4484" s="126" t="s">
        <v>7033</v>
      </c>
    </row>
    <row r="4485" spans="1:4" x14ac:dyDescent="0.2">
      <c r="A4485" s="123">
        <v>7114</v>
      </c>
      <c r="B4485" s="123" t="s">
        <v>24869</v>
      </c>
      <c r="C4485" s="123" t="s">
        <v>18851</v>
      </c>
      <c r="D4485" s="126" t="s">
        <v>5373</v>
      </c>
    </row>
    <row r="4486" spans="1:4" x14ac:dyDescent="0.2">
      <c r="A4486" s="123">
        <v>7109</v>
      </c>
      <c r="B4486" s="123" t="s">
        <v>24870</v>
      </c>
      <c r="C4486" s="123" t="s">
        <v>18851</v>
      </c>
      <c r="D4486" s="126" t="s">
        <v>6368</v>
      </c>
    </row>
    <row r="4487" spans="1:4" x14ac:dyDescent="0.2">
      <c r="A4487" s="123">
        <v>7135</v>
      </c>
      <c r="B4487" s="123" t="s">
        <v>24871</v>
      </c>
      <c r="C4487" s="123" t="s">
        <v>18851</v>
      </c>
      <c r="D4487" s="126" t="s">
        <v>18976</v>
      </c>
    </row>
    <row r="4488" spans="1:4" x14ac:dyDescent="0.2">
      <c r="A4488" s="123">
        <v>37947</v>
      </c>
      <c r="B4488" s="123" t="s">
        <v>24872</v>
      </c>
      <c r="C4488" s="123" t="s">
        <v>18851</v>
      </c>
      <c r="D4488" s="126" t="s">
        <v>5644</v>
      </c>
    </row>
    <row r="4489" spans="1:4" x14ac:dyDescent="0.2">
      <c r="A4489" s="123">
        <v>7103</v>
      </c>
      <c r="B4489" s="123" t="s">
        <v>24873</v>
      </c>
      <c r="C4489" s="123" t="s">
        <v>18851</v>
      </c>
      <c r="D4489" s="126" t="s">
        <v>8654</v>
      </c>
    </row>
    <row r="4490" spans="1:4" x14ac:dyDescent="0.2">
      <c r="A4490" s="123">
        <v>40419</v>
      </c>
      <c r="B4490" s="123" t="s">
        <v>24874</v>
      </c>
      <c r="C4490" s="123" t="s">
        <v>18851</v>
      </c>
      <c r="D4490" s="126" t="s">
        <v>2400</v>
      </c>
    </row>
    <row r="4491" spans="1:4" x14ac:dyDescent="0.2">
      <c r="A4491" s="123">
        <v>40420</v>
      </c>
      <c r="B4491" s="123" t="s">
        <v>24875</v>
      </c>
      <c r="C4491" s="123" t="s">
        <v>18851</v>
      </c>
      <c r="D4491" s="126" t="s">
        <v>24876</v>
      </c>
    </row>
    <row r="4492" spans="1:4" x14ac:dyDescent="0.2">
      <c r="A4492" s="123">
        <v>40421</v>
      </c>
      <c r="B4492" s="123" t="s">
        <v>24877</v>
      </c>
      <c r="C4492" s="123" t="s">
        <v>18851</v>
      </c>
      <c r="D4492" s="126" t="s">
        <v>755</v>
      </c>
    </row>
    <row r="4493" spans="1:4" x14ac:dyDescent="0.2">
      <c r="A4493" s="123">
        <v>7126</v>
      </c>
      <c r="B4493" s="123" t="s">
        <v>24878</v>
      </c>
      <c r="C4493" s="123" t="s">
        <v>18851</v>
      </c>
      <c r="D4493" s="126" t="s">
        <v>14941</v>
      </c>
    </row>
    <row r="4494" spans="1:4" x14ac:dyDescent="0.2">
      <c r="A4494" s="123">
        <v>38905</v>
      </c>
      <c r="B4494" s="123" t="s">
        <v>24879</v>
      </c>
      <c r="C4494" s="123" t="s">
        <v>18851</v>
      </c>
      <c r="D4494" s="126" t="s">
        <v>1791</v>
      </c>
    </row>
    <row r="4495" spans="1:4" x14ac:dyDescent="0.2">
      <c r="A4495" s="123">
        <v>38907</v>
      </c>
      <c r="B4495" s="123" t="s">
        <v>24880</v>
      </c>
      <c r="C4495" s="123" t="s">
        <v>18851</v>
      </c>
      <c r="D4495" s="126" t="s">
        <v>8624</v>
      </c>
    </row>
    <row r="4496" spans="1:4" x14ac:dyDescent="0.2">
      <c r="A4496" s="123">
        <v>38908</v>
      </c>
      <c r="B4496" s="123" t="s">
        <v>24881</v>
      </c>
      <c r="C4496" s="123" t="s">
        <v>18851</v>
      </c>
      <c r="D4496" s="126" t="s">
        <v>8611</v>
      </c>
    </row>
    <row r="4497" spans="1:4" x14ac:dyDescent="0.2">
      <c r="A4497" s="123">
        <v>38909</v>
      </c>
      <c r="B4497" s="123" t="s">
        <v>24882</v>
      </c>
      <c r="C4497" s="123" t="s">
        <v>18851</v>
      </c>
      <c r="D4497" s="126" t="s">
        <v>10055</v>
      </c>
    </row>
    <row r="4498" spans="1:4" x14ac:dyDescent="0.2">
      <c r="A4498" s="123">
        <v>38910</v>
      </c>
      <c r="B4498" s="123" t="s">
        <v>24883</v>
      </c>
      <c r="C4498" s="123" t="s">
        <v>18851</v>
      </c>
      <c r="D4498" s="126" t="s">
        <v>24884</v>
      </c>
    </row>
    <row r="4499" spans="1:4" x14ac:dyDescent="0.2">
      <c r="A4499" s="123">
        <v>38897</v>
      </c>
      <c r="B4499" s="123" t="s">
        <v>24885</v>
      </c>
      <c r="C4499" s="123" t="s">
        <v>18851</v>
      </c>
      <c r="D4499" s="126" t="s">
        <v>8540</v>
      </c>
    </row>
    <row r="4500" spans="1:4" x14ac:dyDescent="0.2">
      <c r="A4500" s="123">
        <v>38899</v>
      </c>
      <c r="B4500" s="123" t="s">
        <v>24886</v>
      </c>
      <c r="C4500" s="123" t="s">
        <v>18851</v>
      </c>
      <c r="D4500" s="126" t="s">
        <v>3505</v>
      </c>
    </row>
    <row r="4501" spans="1:4" x14ac:dyDescent="0.2">
      <c r="A4501" s="123">
        <v>38900</v>
      </c>
      <c r="B4501" s="123" t="s">
        <v>24887</v>
      </c>
      <c r="C4501" s="123" t="s">
        <v>18851</v>
      </c>
      <c r="D4501" s="126" t="s">
        <v>665</v>
      </c>
    </row>
    <row r="4502" spans="1:4" x14ac:dyDescent="0.2">
      <c r="A4502" s="123">
        <v>38901</v>
      </c>
      <c r="B4502" s="123" t="s">
        <v>24888</v>
      </c>
      <c r="C4502" s="123" t="s">
        <v>18851</v>
      </c>
      <c r="D4502" s="126" t="s">
        <v>8591</v>
      </c>
    </row>
    <row r="4503" spans="1:4" x14ac:dyDescent="0.2">
      <c r="A4503" s="123">
        <v>38904</v>
      </c>
      <c r="B4503" s="123" t="s">
        <v>24889</v>
      </c>
      <c r="C4503" s="123" t="s">
        <v>18851</v>
      </c>
      <c r="D4503" s="126" t="s">
        <v>9011</v>
      </c>
    </row>
    <row r="4504" spans="1:4" x14ac:dyDescent="0.2">
      <c r="A4504" s="123">
        <v>38903</v>
      </c>
      <c r="B4504" s="123" t="s">
        <v>24890</v>
      </c>
      <c r="C4504" s="123" t="s">
        <v>18851</v>
      </c>
      <c r="D4504" s="126" t="s">
        <v>24891</v>
      </c>
    </row>
    <row r="4505" spans="1:4" x14ac:dyDescent="0.2">
      <c r="A4505" s="123">
        <v>7091</v>
      </c>
      <c r="B4505" s="123" t="s">
        <v>24892</v>
      </c>
      <c r="C4505" s="123" t="s">
        <v>18851</v>
      </c>
      <c r="D4505" s="126" t="s">
        <v>8289</v>
      </c>
    </row>
    <row r="4506" spans="1:4" x14ac:dyDescent="0.2">
      <c r="A4506" s="123">
        <v>11655</v>
      </c>
      <c r="B4506" s="123" t="s">
        <v>24893</v>
      </c>
      <c r="C4506" s="123" t="s">
        <v>18851</v>
      </c>
      <c r="D4506" s="126" t="s">
        <v>1236</v>
      </c>
    </row>
    <row r="4507" spans="1:4" x14ac:dyDescent="0.2">
      <c r="A4507" s="123">
        <v>11656</v>
      </c>
      <c r="B4507" s="123" t="s">
        <v>24894</v>
      </c>
      <c r="C4507" s="123" t="s">
        <v>18851</v>
      </c>
      <c r="D4507" s="126" t="s">
        <v>8520</v>
      </c>
    </row>
    <row r="4508" spans="1:4" x14ac:dyDescent="0.2">
      <c r="A4508" s="123">
        <v>37948</v>
      </c>
      <c r="B4508" s="123" t="s">
        <v>24895</v>
      </c>
      <c r="C4508" s="123" t="s">
        <v>18851</v>
      </c>
      <c r="D4508" s="126" t="s">
        <v>7761</v>
      </c>
    </row>
    <row r="4509" spans="1:4" x14ac:dyDescent="0.2">
      <c r="A4509" s="123">
        <v>7097</v>
      </c>
      <c r="B4509" s="123" t="s">
        <v>24896</v>
      </c>
      <c r="C4509" s="123" t="s">
        <v>18851</v>
      </c>
      <c r="D4509" s="126" t="s">
        <v>490</v>
      </c>
    </row>
    <row r="4510" spans="1:4" x14ac:dyDescent="0.2">
      <c r="A4510" s="123">
        <v>11657</v>
      </c>
      <c r="B4510" s="123" t="s">
        <v>24897</v>
      </c>
      <c r="C4510" s="123" t="s">
        <v>18851</v>
      </c>
      <c r="D4510" s="126" t="s">
        <v>2728</v>
      </c>
    </row>
    <row r="4511" spans="1:4" x14ac:dyDescent="0.2">
      <c r="A4511" s="123">
        <v>11658</v>
      </c>
      <c r="B4511" s="123" t="s">
        <v>24898</v>
      </c>
      <c r="C4511" s="123" t="s">
        <v>18851</v>
      </c>
      <c r="D4511" s="126" t="s">
        <v>377</v>
      </c>
    </row>
    <row r="4512" spans="1:4" x14ac:dyDescent="0.2">
      <c r="A4512" s="123">
        <v>7146</v>
      </c>
      <c r="B4512" s="123" t="s">
        <v>24899</v>
      </c>
      <c r="C4512" s="123" t="s">
        <v>18851</v>
      </c>
      <c r="D4512" s="126" t="s">
        <v>24900</v>
      </c>
    </row>
    <row r="4513" spans="1:4" x14ac:dyDescent="0.2">
      <c r="A4513" s="123">
        <v>7138</v>
      </c>
      <c r="B4513" s="123" t="s">
        <v>24901</v>
      </c>
      <c r="C4513" s="123" t="s">
        <v>18851</v>
      </c>
      <c r="D4513" s="126" t="s">
        <v>1489</v>
      </c>
    </row>
    <row r="4514" spans="1:4" x14ac:dyDescent="0.2">
      <c r="A4514" s="123">
        <v>7139</v>
      </c>
      <c r="B4514" s="123" t="s">
        <v>24902</v>
      </c>
      <c r="C4514" s="123" t="s">
        <v>18851</v>
      </c>
      <c r="D4514" s="126" t="s">
        <v>7765</v>
      </c>
    </row>
    <row r="4515" spans="1:4" x14ac:dyDescent="0.2">
      <c r="A4515" s="123">
        <v>7140</v>
      </c>
      <c r="B4515" s="123" t="s">
        <v>24903</v>
      </c>
      <c r="C4515" s="123" t="s">
        <v>18851</v>
      </c>
      <c r="D4515" s="126" t="s">
        <v>1615</v>
      </c>
    </row>
    <row r="4516" spans="1:4" x14ac:dyDescent="0.2">
      <c r="A4516" s="123">
        <v>7141</v>
      </c>
      <c r="B4516" s="123" t="s">
        <v>24904</v>
      </c>
      <c r="C4516" s="123" t="s">
        <v>18851</v>
      </c>
      <c r="D4516" s="126" t="s">
        <v>966</v>
      </c>
    </row>
    <row r="4517" spans="1:4" x14ac:dyDescent="0.2">
      <c r="A4517" s="123">
        <v>7143</v>
      </c>
      <c r="B4517" s="123" t="s">
        <v>24905</v>
      </c>
      <c r="C4517" s="123" t="s">
        <v>18851</v>
      </c>
      <c r="D4517" s="126" t="s">
        <v>14082</v>
      </c>
    </row>
    <row r="4518" spans="1:4" x14ac:dyDescent="0.2">
      <c r="A4518" s="123">
        <v>7144</v>
      </c>
      <c r="B4518" s="123" t="s">
        <v>24906</v>
      </c>
      <c r="C4518" s="123" t="s">
        <v>18851</v>
      </c>
      <c r="D4518" s="126" t="s">
        <v>772</v>
      </c>
    </row>
    <row r="4519" spans="1:4" x14ac:dyDescent="0.2">
      <c r="A4519" s="123">
        <v>7145</v>
      </c>
      <c r="B4519" s="123" t="s">
        <v>24907</v>
      </c>
      <c r="C4519" s="123" t="s">
        <v>18851</v>
      </c>
      <c r="D4519" s="126" t="s">
        <v>24908</v>
      </c>
    </row>
    <row r="4520" spans="1:4" x14ac:dyDescent="0.2">
      <c r="A4520" s="123">
        <v>7142</v>
      </c>
      <c r="B4520" s="123" t="s">
        <v>24909</v>
      </c>
      <c r="C4520" s="123" t="s">
        <v>18851</v>
      </c>
      <c r="D4520" s="126" t="s">
        <v>494</v>
      </c>
    </row>
    <row r="4521" spans="1:4" x14ac:dyDescent="0.2">
      <c r="A4521" s="123">
        <v>3593</v>
      </c>
      <c r="B4521" s="123" t="s">
        <v>24910</v>
      </c>
      <c r="C4521" s="123" t="s">
        <v>18851</v>
      </c>
      <c r="D4521" s="126" t="s">
        <v>5131</v>
      </c>
    </row>
    <row r="4522" spans="1:4" x14ac:dyDescent="0.2">
      <c r="A4522" s="123">
        <v>3588</v>
      </c>
      <c r="B4522" s="123" t="s">
        <v>24911</v>
      </c>
      <c r="C4522" s="123" t="s">
        <v>18851</v>
      </c>
      <c r="D4522" s="126" t="s">
        <v>22665</v>
      </c>
    </row>
    <row r="4523" spans="1:4" x14ac:dyDescent="0.2">
      <c r="A4523" s="123">
        <v>3585</v>
      </c>
      <c r="B4523" s="123" t="s">
        <v>24912</v>
      </c>
      <c r="C4523" s="123" t="s">
        <v>18851</v>
      </c>
      <c r="D4523" s="126" t="s">
        <v>4624</v>
      </c>
    </row>
    <row r="4524" spans="1:4" x14ac:dyDescent="0.2">
      <c r="A4524" s="123">
        <v>3587</v>
      </c>
      <c r="B4524" s="123" t="s">
        <v>24913</v>
      </c>
      <c r="C4524" s="123" t="s">
        <v>18851</v>
      </c>
      <c r="D4524" s="126" t="s">
        <v>24914</v>
      </c>
    </row>
    <row r="4525" spans="1:4" x14ac:dyDescent="0.2">
      <c r="A4525" s="123">
        <v>3590</v>
      </c>
      <c r="B4525" s="123" t="s">
        <v>24915</v>
      </c>
      <c r="C4525" s="123" t="s">
        <v>18851</v>
      </c>
      <c r="D4525" s="126" t="s">
        <v>8583</v>
      </c>
    </row>
    <row r="4526" spans="1:4" x14ac:dyDescent="0.2">
      <c r="A4526" s="123">
        <v>3589</v>
      </c>
      <c r="B4526" s="123" t="s">
        <v>24916</v>
      </c>
      <c r="C4526" s="123" t="s">
        <v>18851</v>
      </c>
      <c r="D4526" s="126" t="s">
        <v>10080</v>
      </c>
    </row>
    <row r="4527" spans="1:4" x14ac:dyDescent="0.2">
      <c r="A4527" s="123">
        <v>3586</v>
      </c>
      <c r="B4527" s="123" t="s">
        <v>24917</v>
      </c>
      <c r="C4527" s="123" t="s">
        <v>18851</v>
      </c>
      <c r="D4527" s="126" t="s">
        <v>8734</v>
      </c>
    </row>
    <row r="4528" spans="1:4" x14ac:dyDescent="0.2">
      <c r="A4528" s="123">
        <v>3592</v>
      </c>
      <c r="B4528" s="123" t="s">
        <v>24918</v>
      </c>
      <c r="C4528" s="123" t="s">
        <v>18851</v>
      </c>
      <c r="D4528" s="126" t="s">
        <v>24919</v>
      </c>
    </row>
    <row r="4529" spans="1:4" x14ac:dyDescent="0.2">
      <c r="A4529" s="123">
        <v>3591</v>
      </c>
      <c r="B4529" s="123" t="s">
        <v>24920</v>
      </c>
      <c r="C4529" s="123" t="s">
        <v>18851</v>
      </c>
      <c r="D4529" s="126" t="s">
        <v>24921</v>
      </c>
    </row>
    <row r="4530" spans="1:4" x14ac:dyDescent="0.2">
      <c r="A4530" s="123">
        <v>40396</v>
      </c>
      <c r="B4530" s="123" t="s">
        <v>24922</v>
      </c>
      <c r="C4530" s="123" t="s">
        <v>18851</v>
      </c>
      <c r="D4530" s="126" t="s">
        <v>21966</v>
      </c>
    </row>
    <row r="4531" spans="1:4" x14ac:dyDescent="0.2">
      <c r="A4531" s="123">
        <v>40395</v>
      </c>
      <c r="B4531" s="123" t="s">
        <v>24923</v>
      </c>
      <c r="C4531" s="123" t="s">
        <v>18851</v>
      </c>
      <c r="D4531" s="126" t="s">
        <v>5202</v>
      </c>
    </row>
    <row r="4532" spans="1:4" x14ac:dyDescent="0.2">
      <c r="A4532" s="123">
        <v>40392</v>
      </c>
      <c r="B4532" s="123" t="s">
        <v>24924</v>
      </c>
      <c r="C4532" s="123" t="s">
        <v>18851</v>
      </c>
      <c r="D4532" s="126" t="s">
        <v>24925</v>
      </c>
    </row>
    <row r="4533" spans="1:4" x14ac:dyDescent="0.2">
      <c r="A4533" s="123">
        <v>40394</v>
      </c>
      <c r="B4533" s="123" t="s">
        <v>24926</v>
      </c>
      <c r="C4533" s="123" t="s">
        <v>18851</v>
      </c>
      <c r="D4533" s="126" t="s">
        <v>24927</v>
      </c>
    </row>
    <row r="4534" spans="1:4" x14ac:dyDescent="0.2">
      <c r="A4534" s="123">
        <v>40398</v>
      </c>
      <c r="B4534" s="123" t="s">
        <v>24928</v>
      </c>
      <c r="C4534" s="123" t="s">
        <v>18851</v>
      </c>
      <c r="D4534" s="126" t="s">
        <v>24929</v>
      </c>
    </row>
    <row r="4535" spans="1:4" x14ac:dyDescent="0.2">
      <c r="A4535" s="123">
        <v>40397</v>
      </c>
      <c r="B4535" s="123" t="s">
        <v>24930</v>
      </c>
      <c r="C4535" s="123" t="s">
        <v>18851</v>
      </c>
      <c r="D4535" s="126" t="s">
        <v>24931</v>
      </c>
    </row>
    <row r="4536" spans="1:4" x14ac:dyDescent="0.2">
      <c r="A4536" s="123">
        <v>40393</v>
      </c>
      <c r="B4536" s="123" t="s">
        <v>24932</v>
      </c>
      <c r="C4536" s="123" t="s">
        <v>18851</v>
      </c>
      <c r="D4536" s="126" t="s">
        <v>974</v>
      </c>
    </row>
    <row r="4537" spans="1:4" x14ac:dyDescent="0.2">
      <c r="A4537" s="123">
        <v>40399</v>
      </c>
      <c r="B4537" s="123" t="s">
        <v>24933</v>
      </c>
      <c r="C4537" s="123" t="s">
        <v>18851</v>
      </c>
      <c r="D4537" s="126" t="s">
        <v>24934</v>
      </c>
    </row>
    <row r="4538" spans="1:4" x14ac:dyDescent="0.2">
      <c r="A4538" s="123">
        <v>39322</v>
      </c>
      <c r="B4538" s="123" t="s">
        <v>24935</v>
      </c>
      <c r="C4538" s="123" t="s">
        <v>18851</v>
      </c>
      <c r="D4538" s="126" t="s">
        <v>5052</v>
      </c>
    </row>
    <row r="4539" spans="1:4" x14ac:dyDescent="0.2">
      <c r="A4539" s="123">
        <v>39289</v>
      </c>
      <c r="B4539" s="123" t="s">
        <v>24936</v>
      </c>
      <c r="C4539" s="123" t="s">
        <v>18851</v>
      </c>
      <c r="D4539" s="126" t="s">
        <v>14770</v>
      </c>
    </row>
    <row r="4540" spans="1:4" x14ac:dyDescent="0.2">
      <c r="A4540" s="123">
        <v>39290</v>
      </c>
      <c r="B4540" s="123" t="s">
        <v>24937</v>
      </c>
      <c r="C4540" s="123" t="s">
        <v>18851</v>
      </c>
      <c r="D4540" s="126" t="s">
        <v>848</v>
      </c>
    </row>
    <row r="4541" spans="1:4" x14ac:dyDescent="0.2">
      <c r="A4541" s="123">
        <v>39291</v>
      </c>
      <c r="B4541" s="123" t="s">
        <v>24938</v>
      </c>
      <c r="C4541" s="123" t="s">
        <v>18851</v>
      </c>
      <c r="D4541" s="126" t="s">
        <v>24939</v>
      </c>
    </row>
    <row r="4542" spans="1:4" x14ac:dyDescent="0.2">
      <c r="A4542" s="123">
        <v>20174</v>
      </c>
      <c r="B4542" s="123" t="s">
        <v>24940</v>
      </c>
      <c r="C4542" s="123" t="s">
        <v>18851</v>
      </c>
      <c r="D4542" s="126" t="s">
        <v>855</v>
      </c>
    </row>
    <row r="4543" spans="1:4" x14ac:dyDescent="0.2">
      <c r="A4543" s="123">
        <v>41892</v>
      </c>
      <c r="B4543" s="123" t="s">
        <v>24941</v>
      </c>
      <c r="C4543" s="123" t="s">
        <v>18851</v>
      </c>
      <c r="D4543" s="126" t="s">
        <v>3595</v>
      </c>
    </row>
    <row r="4544" spans="1:4" x14ac:dyDescent="0.2">
      <c r="A4544" s="123">
        <v>7048</v>
      </c>
      <c r="B4544" s="123" t="s">
        <v>24942</v>
      </c>
      <c r="C4544" s="123" t="s">
        <v>18851</v>
      </c>
      <c r="D4544" s="126" t="s">
        <v>8793</v>
      </c>
    </row>
    <row r="4545" spans="1:4" x14ac:dyDescent="0.2">
      <c r="A4545" s="123">
        <v>7088</v>
      </c>
      <c r="B4545" s="123" t="s">
        <v>24943</v>
      </c>
      <c r="C4545" s="123" t="s">
        <v>18851</v>
      </c>
      <c r="D4545" s="126" t="s">
        <v>9130</v>
      </c>
    </row>
    <row r="4546" spans="1:4" x14ac:dyDescent="0.2">
      <c r="A4546" s="123">
        <v>20179</v>
      </c>
      <c r="B4546" s="123" t="s">
        <v>24944</v>
      </c>
      <c r="C4546" s="123" t="s">
        <v>18851</v>
      </c>
      <c r="D4546" s="126" t="s">
        <v>4417</v>
      </c>
    </row>
    <row r="4547" spans="1:4" x14ac:dyDescent="0.2">
      <c r="A4547" s="123">
        <v>20178</v>
      </c>
      <c r="B4547" s="123" t="s">
        <v>24945</v>
      </c>
      <c r="C4547" s="123" t="s">
        <v>18851</v>
      </c>
      <c r="D4547" s="126" t="s">
        <v>4237</v>
      </c>
    </row>
    <row r="4548" spans="1:4" x14ac:dyDescent="0.2">
      <c r="A4548" s="123">
        <v>20180</v>
      </c>
      <c r="B4548" s="123" t="s">
        <v>24946</v>
      </c>
      <c r="C4548" s="123" t="s">
        <v>18851</v>
      </c>
      <c r="D4548" s="126" t="s">
        <v>20810</v>
      </c>
    </row>
    <row r="4549" spans="1:4" x14ac:dyDescent="0.2">
      <c r="A4549" s="123">
        <v>20181</v>
      </c>
      <c r="B4549" s="123" t="s">
        <v>24947</v>
      </c>
      <c r="C4549" s="123" t="s">
        <v>18851</v>
      </c>
      <c r="D4549" s="126" t="s">
        <v>24948</v>
      </c>
    </row>
    <row r="4550" spans="1:4" x14ac:dyDescent="0.2">
      <c r="A4550" s="123">
        <v>20177</v>
      </c>
      <c r="B4550" s="123" t="s">
        <v>24949</v>
      </c>
      <c r="C4550" s="123" t="s">
        <v>18851</v>
      </c>
      <c r="D4550" s="126" t="s">
        <v>8598</v>
      </c>
    </row>
    <row r="4551" spans="1:4" x14ac:dyDescent="0.2">
      <c r="A4551" s="123">
        <v>7082</v>
      </c>
      <c r="B4551" s="123" t="s">
        <v>24950</v>
      </c>
      <c r="C4551" s="123" t="s">
        <v>18851</v>
      </c>
      <c r="D4551" s="126" t="s">
        <v>3790</v>
      </c>
    </row>
    <row r="4552" spans="1:4" x14ac:dyDescent="0.2">
      <c r="A4552" s="123">
        <v>42707</v>
      </c>
      <c r="B4552" s="123" t="s">
        <v>24951</v>
      </c>
      <c r="C4552" s="123" t="s">
        <v>18851</v>
      </c>
      <c r="D4552" s="126" t="s">
        <v>24952</v>
      </c>
    </row>
    <row r="4553" spans="1:4" x14ac:dyDescent="0.2">
      <c r="A4553" s="123">
        <v>7069</v>
      </c>
      <c r="B4553" s="123" t="s">
        <v>24953</v>
      </c>
      <c r="C4553" s="123" t="s">
        <v>18851</v>
      </c>
      <c r="D4553" s="126" t="s">
        <v>453</v>
      </c>
    </row>
    <row r="4554" spans="1:4" x14ac:dyDescent="0.2">
      <c r="A4554" s="123">
        <v>42708</v>
      </c>
      <c r="B4554" s="123" t="s">
        <v>24954</v>
      </c>
      <c r="C4554" s="123" t="s">
        <v>18851</v>
      </c>
      <c r="D4554" s="126" t="s">
        <v>24955</v>
      </c>
    </row>
    <row r="4555" spans="1:4" x14ac:dyDescent="0.2">
      <c r="A4555" s="123">
        <v>7070</v>
      </c>
      <c r="B4555" s="123" t="s">
        <v>24956</v>
      </c>
      <c r="C4555" s="123" t="s">
        <v>18851</v>
      </c>
      <c r="D4555" s="126" t="s">
        <v>24957</v>
      </c>
    </row>
    <row r="4556" spans="1:4" x14ac:dyDescent="0.2">
      <c r="A4556" s="123">
        <v>42709</v>
      </c>
      <c r="B4556" s="123" t="s">
        <v>24958</v>
      </c>
      <c r="C4556" s="123" t="s">
        <v>18851</v>
      </c>
      <c r="D4556" s="126" t="s">
        <v>24959</v>
      </c>
    </row>
    <row r="4557" spans="1:4" x14ac:dyDescent="0.2">
      <c r="A4557" s="123">
        <v>42710</v>
      </c>
      <c r="B4557" s="123" t="s">
        <v>24960</v>
      </c>
      <c r="C4557" s="123" t="s">
        <v>18851</v>
      </c>
      <c r="D4557" s="126" t="s">
        <v>24961</v>
      </c>
    </row>
    <row r="4558" spans="1:4" x14ac:dyDescent="0.2">
      <c r="A4558" s="123">
        <v>42716</v>
      </c>
      <c r="B4558" s="123" t="s">
        <v>24962</v>
      </c>
      <c r="C4558" s="123" t="s">
        <v>18851</v>
      </c>
      <c r="D4558" s="126" t="s">
        <v>24963</v>
      </c>
    </row>
    <row r="4559" spans="1:4" x14ac:dyDescent="0.2">
      <c r="A4559" s="123">
        <v>20172</v>
      </c>
      <c r="B4559" s="123" t="s">
        <v>24964</v>
      </c>
      <c r="C4559" s="123" t="s">
        <v>18851</v>
      </c>
      <c r="D4559" s="126" t="s">
        <v>11773</v>
      </c>
    </row>
    <row r="4560" spans="1:4" x14ac:dyDescent="0.2">
      <c r="A4560" s="123">
        <v>40945</v>
      </c>
      <c r="B4560" s="123" t="s">
        <v>24965</v>
      </c>
      <c r="C4560" s="123" t="s">
        <v>18871</v>
      </c>
      <c r="D4560" s="126" t="s">
        <v>18878</v>
      </c>
    </row>
    <row r="4561" spans="1:4" x14ac:dyDescent="0.2">
      <c r="A4561" s="123">
        <v>40946</v>
      </c>
      <c r="B4561" s="123" t="s">
        <v>24966</v>
      </c>
      <c r="C4561" s="123" t="s">
        <v>19101</v>
      </c>
      <c r="D4561" s="126" t="s">
        <v>24967</v>
      </c>
    </row>
    <row r="4562" spans="1:4" x14ac:dyDescent="0.2">
      <c r="A4562" s="123">
        <v>7153</v>
      </c>
      <c r="B4562" s="123" t="s">
        <v>24968</v>
      </c>
      <c r="C4562" s="123" t="s">
        <v>18871</v>
      </c>
      <c r="D4562" s="126" t="s">
        <v>9097</v>
      </c>
    </row>
    <row r="4563" spans="1:4" x14ac:dyDescent="0.2">
      <c r="A4563" s="123">
        <v>41089</v>
      </c>
      <c r="B4563" s="123" t="s">
        <v>24969</v>
      </c>
      <c r="C4563" s="123" t="s">
        <v>19101</v>
      </c>
      <c r="D4563" s="126" t="s">
        <v>9098</v>
      </c>
    </row>
    <row r="4564" spans="1:4" x14ac:dyDescent="0.2">
      <c r="A4564" s="123">
        <v>40943</v>
      </c>
      <c r="B4564" s="123" t="s">
        <v>24970</v>
      </c>
      <c r="C4564" s="123" t="s">
        <v>18871</v>
      </c>
      <c r="D4564" s="126" t="s">
        <v>9099</v>
      </c>
    </row>
    <row r="4565" spans="1:4" x14ac:dyDescent="0.2">
      <c r="A4565" s="123">
        <v>40944</v>
      </c>
      <c r="B4565" s="123" t="s">
        <v>24971</v>
      </c>
      <c r="C4565" s="123" t="s">
        <v>19101</v>
      </c>
      <c r="D4565" s="126" t="s">
        <v>9100</v>
      </c>
    </row>
    <row r="4566" spans="1:4" x14ac:dyDescent="0.2">
      <c r="A4566" s="123">
        <v>6175</v>
      </c>
      <c r="B4566" s="123" t="s">
        <v>24972</v>
      </c>
      <c r="C4566" s="123" t="s">
        <v>18871</v>
      </c>
      <c r="D4566" s="126" t="s">
        <v>8510</v>
      </c>
    </row>
    <row r="4567" spans="1:4" x14ac:dyDescent="0.2">
      <c r="A4567" s="123">
        <v>41092</v>
      </c>
      <c r="B4567" s="123" t="s">
        <v>24973</v>
      </c>
      <c r="C4567" s="123" t="s">
        <v>19101</v>
      </c>
      <c r="D4567" s="126" t="s">
        <v>24974</v>
      </c>
    </row>
    <row r="4568" spans="1:4" x14ac:dyDescent="0.2">
      <c r="A4568" s="123">
        <v>37712</v>
      </c>
      <c r="B4568" s="123" t="s">
        <v>24975</v>
      </c>
      <c r="C4568" s="123" t="s">
        <v>18868</v>
      </c>
      <c r="D4568" s="126" t="s">
        <v>8570</v>
      </c>
    </row>
    <row r="4569" spans="1:4" x14ac:dyDescent="0.2">
      <c r="A4569" s="123">
        <v>34547</v>
      </c>
      <c r="B4569" s="123" t="s">
        <v>24976</v>
      </c>
      <c r="C4569" s="123" t="s">
        <v>18885</v>
      </c>
      <c r="D4569" s="126" t="s">
        <v>8463</v>
      </c>
    </row>
    <row r="4570" spans="1:4" x14ac:dyDescent="0.2">
      <c r="A4570" s="123">
        <v>34548</v>
      </c>
      <c r="B4570" s="123" t="s">
        <v>24977</v>
      </c>
      <c r="C4570" s="123" t="s">
        <v>18885</v>
      </c>
      <c r="D4570" s="126" t="s">
        <v>8362</v>
      </c>
    </row>
    <row r="4571" spans="1:4" x14ac:dyDescent="0.2">
      <c r="A4571" s="123">
        <v>37411</v>
      </c>
      <c r="B4571" s="123" t="s">
        <v>24978</v>
      </c>
      <c r="C4571" s="123" t="s">
        <v>18868</v>
      </c>
      <c r="D4571" s="126" t="s">
        <v>8449</v>
      </c>
    </row>
    <row r="4572" spans="1:4" x14ac:dyDescent="0.2">
      <c r="A4572" s="123">
        <v>34558</v>
      </c>
      <c r="B4572" s="123" t="s">
        <v>24979</v>
      </c>
      <c r="C4572" s="123" t="s">
        <v>18885</v>
      </c>
      <c r="D4572" s="126" t="s">
        <v>4127</v>
      </c>
    </row>
    <row r="4573" spans="1:4" x14ac:dyDescent="0.2">
      <c r="A4573" s="123">
        <v>34550</v>
      </c>
      <c r="B4573" s="123" t="s">
        <v>24980</v>
      </c>
      <c r="C4573" s="123" t="s">
        <v>18885</v>
      </c>
      <c r="D4573" s="126" t="s">
        <v>808</v>
      </c>
    </row>
    <row r="4574" spans="1:4" x14ac:dyDescent="0.2">
      <c r="A4574" s="123">
        <v>34557</v>
      </c>
      <c r="B4574" s="123" t="s">
        <v>24981</v>
      </c>
      <c r="C4574" s="123" t="s">
        <v>18885</v>
      </c>
      <c r="D4574" s="126" t="s">
        <v>6578</v>
      </c>
    </row>
    <row r="4575" spans="1:4" x14ac:dyDescent="0.2">
      <c r="A4575" s="123">
        <v>7155</v>
      </c>
      <c r="B4575" s="123" t="s">
        <v>24982</v>
      </c>
      <c r="C4575" s="123" t="s">
        <v>18868</v>
      </c>
      <c r="D4575" s="126" t="s">
        <v>14063</v>
      </c>
    </row>
    <row r="4576" spans="1:4" x14ac:dyDescent="0.2">
      <c r="A4576" s="123">
        <v>7154</v>
      </c>
      <c r="B4576" s="123" t="s">
        <v>24983</v>
      </c>
      <c r="C4576" s="123" t="s">
        <v>18940</v>
      </c>
      <c r="D4576" s="126" t="s">
        <v>6386</v>
      </c>
    </row>
    <row r="4577" spans="1:4" x14ac:dyDescent="0.2">
      <c r="A4577" s="123">
        <v>10915</v>
      </c>
      <c r="B4577" s="123" t="s">
        <v>24984</v>
      </c>
      <c r="C4577" s="123" t="s">
        <v>18940</v>
      </c>
      <c r="D4577" s="126" t="s">
        <v>8268</v>
      </c>
    </row>
    <row r="4578" spans="1:4" x14ac:dyDescent="0.2">
      <c r="A4578" s="123">
        <v>10917</v>
      </c>
      <c r="B4578" s="123" t="s">
        <v>24985</v>
      </c>
      <c r="C4578" s="123" t="s">
        <v>18868</v>
      </c>
      <c r="D4578" s="126" t="s">
        <v>8529</v>
      </c>
    </row>
    <row r="4579" spans="1:4" x14ac:dyDescent="0.2">
      <c r="A4579" s="123">
        <v>21141</v>
      </c>
      <c r="B4579" s="123" t="s">
        <v>24986</v>
      </c>
      <c r="C4579" s="123" t="s">
        <v>18868</v>
      </c>
      <c r="D4579" s="126" t="s">
        <v>9052</v>
      </c>
    </row>
    <row r="4580" spans="1:4" x14ac:dyDescent="0.2">
      <c r="A4580" s="123">
        <v>10916</v>
      </c>
      <c r="B4580" s="123" t="s">
        <v>24987</v>
      </c>
      <c r="C4580" s="123" t="s">
        <v>18940</v>
      </c>
      <c r="D4580" s="126" t="s">
        <v>8305</v>
      </c>
    </row>
    <row r="4581" spans="1:4" x14ac:dyDescent="0.2">
      <c r="A4581" s="123">
        <v>39508</v>
      </c>
      <c r="B4581" s="123" t="s">
        <v>24988</v>
      </c>
      <c r="C4581" s="123" t="s">
        <v>18868</v>
      </c>
      <c r="D4581" s="126" t="s">
        <v>20717</v>
      </c>
    </row>
    <row r="4582" spans="1:4" x14ac:dyDescent="0.2">
      <c r="A4582" s="123">
        <v>39507</v>
      </c>
      <c r="B4582" s="123" t="s">
        <v>24989</v>
      </c>
      <c r="C4582" s="123" t="s">
        <v>18868</v>
      </c>
      <c r="D4582" s="126" t="s">
        <v>8943</v>
      </c>
    </row>
    <row r="4583" spans="1:4" x14ac:dyDescent="0.2">
      <c r="A4583" s="123">
        <v>7156</v>
      </c>
      <c r="B4583" s="123" t="s">
        <v>24990</v>
      </c>
      <c r="C4583" s="123" t="s">
        <v>18868</v>
      </c>
      <c r="D4583" s="126" t="s">
        <v>8042</v>
      </c>
    </row>
    <row r="4584" spans="1:4" x14ac:dyDescent="0.2">
      <c r="A4584" s="123">
        <v>39509</v>
      </c>
      <c r="B4584" s="123" t="s">
        <v>24991</v>
      </c>
      <c r="C4584" s="123" t="s">
        <v>18868</v>
      </c>
      <c r="D4584" s="126" t="s">
        <v>147</v>
      </c>
    </row>
    <row r="4585" spans="1:4" x14ac:dyDescent="0.2">
      <c r="A4585" s="123">
        <v>25988</v>
      </c>
      <c r="B4585" s="123" t="s">
        <v>24992</v>
      </c>
      <c r="C4585" s="123" t="s">
        <v>18868</v>
      </c>
      <c r="D4585" s="126" t="s">
        <v>8878</v>
      </c>
    </row>
    <row r="4586" spans="1:4" x14ac:dyDescent="0.2">
      <c r="A4586" s="123">
        <v>10928</v>
      </c>
      <c r="B4586" s="123" t="s">
        <v>24993</v>
      </c>
      <c r="C4586" s="123" t="s">
        <v>18868</v>
      </c>
      <c r="D4586" s="126" t="s">
        <v>19001</v>
      </c>
    </row>
    <row r="4587" spans="1:4" x14ac:dyDescent="0.2">
      <c r="A4587" s="123">
        <v>7167</v>
      </c>
      <c r="B4587" s="123" t="s">
        <v>24994</v>
      </c>
      <c r="C4587" s="123" t="s">
        <v>18868</v>
      </c>
      <c r="D4587" s="126" t="s">
        <v>2350</v>
      </c>
    </row>
    <row r="4588" spans="1:4" x14ac:dyDescent="0.2">
      <c r="A4588" s="123">
        <v>10933</v>
      </c>
      <c r="B4588" s="123" t="s">
        <v>24995</v>
      </c>
      <c r="C4588" s="123" t="s">
        <v>18868</v>
      </c>
      <c r="D4588" s="126" t="s">
        <v>9075</v>
      </c>
    </row>
    <row r="4589" spans="1:4" x14ac:dyDescent="0.2">
      <c r="A4589" s="123">
        <v>10927</v>
      </c>
      <c r="B4589" s="123" t="s">
        <v>24996</v>
      </c>
      <c r="C4589" s="123" t="s">
        <v>18868</v>
      </c>
      <c r="D4589" s="126" t="s">
        <v>5351</v>
      </c>
    </row>
    <row r="4590" spans="1:4" x14ac:dyDescent="0.2">
      <c r="A4590" s="123">
        <v>7158</v>
      </c>
      <c r="B4590" s="123" t="s">
        <v>24997</v>
      </c>
      <c r="C4590" s="123" t="s">
        <v>18868</v>
      </c>
      <c r="D4590" s="126" t="s">
        <v>9199</v>
      </c>
    </row>
    <row r="4591" spans="1:4" x14ac:dyDescent="0.2">
      <c r="A4591" s="123">
        <v>7162</v>
      </c>
      <c r="B4591" s="123" t="s">
        <v>24998</v>
      </c>
      <c r="C4591" s="123" t="s">
        <v>18868</v>
      </c>
      <c r="D4591" s="126" t="s">
        <v>4984</v>
      </c>
    </row>
    <row r="4592" spans="1:4" x14ac:dyDescent="0.2">
      <c r="A4592" s="123">
        <v>10932</v>
      </c>
      <c r="B4592" s="123" t="s">
        <v>24999</v>
      </c>
      <c r="C4592" s="123" t="s">
        <v>18868</v>
      </c>
      <c r="D4592" s="126" t="s">
        <v>15231</v>
      </c>
    </row>
    <row r="4593" spans="1:4" x14ac:dyDescent="0.2">
      <c r="A4593" s="123">
        <v>40706</v>
      </c>
      <c r="B4593" s="123" t="s">
        <v>25000</v>
      </c>
      <c r="C4593" s="123" t="s">
        <v>18868</v>
      </c>
      <c r="D4593" s="126" t="s">
        <v>25001</v>
      </c>
    </row>
    <row r="4594" spans="1:4" x14ac:dyDescent="0.2">
      <c r="A4594" s="123">
        <v>10937</v>
      </c>
      <c r="B4594" s="123" t="s">
        <v>25002</v>
      </c>
      <c r="C4594" s="123" t="s">
        <v>18868</v>
      </c>
      <c r="D4594" s="126" t="s">
        <v>6326</v>
      </c>
    </row>
    <row r="4595" spans="1:4" x14ac:dyDescent="0.2">
      <c r="A4595" s="123">
        <v>10935</v>
      </c>
      <c r="B4595" s="123" t="s">
        <v>25003</v>
      </c>
      <c r="C4595" s="123" t="s">
        <v>18868</v>
      </c>
      <c r="D4595" s="126" t="s">
        <v>9038</v>
      </c>
    </row>
    <row r="4596" spans="1:4" x14ac:dyDescent="0.2">
      <c r="A4596" s="123">
        <v>40707</v>
      </c>
      <c r="B4596" s="123" t="s">
        <v>25004</v>
      </c>
      <c r="C4596" s="123" t="s">
        <v>18868</v>
      </c>
      <c r="D4596" s="126" t="s">
        <v>25005</v>
      </c>
    </row>
    <row r="4597" spans="1:4" x14ac:dyDescent="0.2">
      <c r="A4597" s="123">
        <v>10931</v>
      </c>
      <c r="B4597" s="123" t="s">
        <v>25006</v>
      </c>
      <c r="C4597" s="123" t="s">
        <v>18868</v>
      </c>
      <c r="D4597" s="126" t="s">
        <v>678</v>
      </c>
    </row>
    <row r="4598" spans="1:4" x14ac:dyDescent="0.2">
      <c r="A4598" s="123">
        <v>7164</v>
      </c>
      <c r="B4598" s="123" t="s">
        <v>25007</v>
      </c>
      <c r="C4598" s="123" t="s">
        <v>18868</v>
      </c>
      <c r="D4598" s="126" t="s">
        <v>10918</v>
      </c>
    </row>
    <row r="4599" spans="1:4" x14ac:dyDescent="0.2">
      <c r="A4599" s="123">
        <v>36887</v>
      </c>
      <c r="B4599" s="123" t="s">
        <v>25008</v>
      </c>
      <c r="C4599" s="123" t="s">
        <v>18868</v>
      </c>
      <c r="D4599" s="126" t="s">
        <v>6852</v>
      </c>
    </row>
    <row r="4600" spans="1:4" x14ac:dyDescent="0.2">
      <c r="A4600" s="123">
        <v>34630</v>
      </c>
      <c r="B4600" s="123" t="s">
        <v>25009</v>
      </c>
      <c r="C4600" s="123" t="s">
        <v>18851</v>
      </c>
      <c r="D4600" s="126" t="s">
        <v>9109</v>
      </c>
    </row>
    <row r="4601" spans="1:4" x14ac:dyDescent="0.2">
      <c r="A4601" s="123">
        <v>7161</v>
      </c>
      <c r="B4601" s="123" t="s">
        <v>25010</v>
      </c>
      <c r="C4601" s="123" t="s">
        <v>18868</v>
      </c>
      <c r="D4601" s="126" t="s">
        <v>1231</v>
      </c>
    </row>
    <row r="4602" spans="1:4" x14ac:dyDescent="0.2">
      <c r="A4602" s="123">
        <v>7170</v>
      </c>
      <c r="B4602" s="123" t="s">
        <v>25011</v>
      </c>
      <c r="C4602" s="123" t="s">
        <v>18868</v>
      </c>
      <c r="D4602" s="126" t="s">
        <v>8363</v>
      </c>
    </row>
    <row r="4603" spans="1:4" x14ac:dyDescent="0.2">
      <c r="A4603" s="123">
        <v>37524</v>
      </c>
      <c r="B4603" s="123" t="s">
        <v>25012</v>
      </c>
      <c r="C4603" s="123" t="s">
        <v>18885</v>
      </c>
      <c r="D4603" s="126" t="s">
        <v>8256</v>
      </c>
    </row>
    <row r="4604" spans="1:4" x14ac:dyDescent="0.2">
      <c r="A4604" s="123">
        <v>37525</v>
      </c>
      <c r="B4604" s="123" t="s">
        <v>25013</v>
      </c>
      <c r="C4604" s="123" t="s">
        <v>18885</v>
      </c>
      <c r="D4604" s="126" t="s">
        <v>731</v>
      </c>
    </row>
    <row r="4605" spans="1:4" x14ac:dyDescent="0.2">
      <c r="A4605" s="123">
        <v>10920</v>
      </c>
      <c r="B4605" s="123" t="s">
        <v>25014</v>
      </c>
      <c r="C4605" s="123" t="s">
        <v>18868</v>
      </c>
      <c r="D4605" s="126" t="s">
        <v>8864</v>
      </c>
    </row>
    <row r="4606" spans="1:4" x14ac:dyDescent="0.2">
      <c r="A4606" s="123">
        <v>7238</v>
      </c>
      <c r="B4606" s="123" t="s">
        <v>25015</v>
      </c>
      <c r="C4606" s="123" t="s">
        <v>18868</v>
      </c>
      <c r="D4606" s="126" t="s">
        <v>9110</v>
      </c>
    </row>
    <row r="4607" spans="1:4" x14ac:dyDescent="0.2">
      <c r="A4607" s="123">
        <v>7239</v>
      </c>
      <c r="B4607" s="123" t="s">
        <v>25016</v>
      </c>
      <c r="C4607" s="123" t="s">
        <v>18868</v>
      </c>
      <c r="D4607" s="126" t="s">
        <v>6164</v>
      </c>
    </row>
    <row r="4608" spans="1:4" x14ac:dyDescent="0.2">
      <c r="A4608" s="123">
        <v>7240</v>
      </c>
      <c r="B4608" s="123" t="s">
        <v>25017</v>
      </c>
      <c r="C4608" s="123" t="s">
        <v>18868</v>
      </c>
      <c r="D4608" s="126" t="s">
        <v>9111</v>
      </c>
    </row>
    <row r="4609" spans="1:4" x14ac:dyDescent="0.2">
      <c r="A4609" s="123">
        <v>36789</v>
      </c>
      <c r="B4609" s="123" t="s">
        <v>25018</v>
      </c>
      <c r="C4609" s="123" t="s">
        <v>18851</v>
      </c>
      <c r="D4609" s="126" t="s">
        <v>7825</v>
      </c>
    </row>
    <row r="4610" spans="1:4" x14ac:dyDescent="0.2">
      <c r="A4610" s="123">
        <v>25007</v>
      </c>
      <c r="B4610" s="123" t="s">
        <v>25019</v>
      </c>
      <c r="C4610" s="123" t="s">
        <v>18868</v>
      </c>
      <c r="D4610" s="126" t="s">
        <v>25020</v>
      </c>
    </row>
    <row r="4611" spans="1:4" x14ac:dyDescent="0.2">
      <c r="A4611" s="123">
        <v>14171</v>
      </c>
      <c r="B4611" s="123" t="s">
        <v>25021</v>
      </c>
      <c r="C4611" s="123" t="s">
        <v>18868</v>
      </c>
      <c r="D4611" s="126" t="s">
        <v>6729</v>
      </c>
    </row>
    <row r="4612" spans="1:4" x14ac:dyDescent="0.2">
      <c r="A4612" s="123">
        <v>14170</v>
      </c>
      <c r="B4612" s="123" t="s">
        <v>25022</v>
      </c>
      <c r="C4612" s="123" t="s">
        <v>18868</v>
      </c>
      <c r="D4612" s="126" t="s">
        <v>25023</v>
      </c>
    </row>
    <row r="4613" spans="1:4" x14ac:dyDescent="0.2">
      <c r="A4613" s="123">
        <v>14173</v>
      </c>
      <c r="B4613" s="123" t="s">
        <v>25024</v>
      </c>
      <c r="C4613" s="123" t="s">
        <v>18868</v>
      </c>
      <c r="D4613" s="126" t="s">
        <v>6810</v>
      </c>
    </row>
    <row r="4614" spans="1:4" x14ac:dyDescent="0.2">
      <c r="A4614" s="123">
        <v>14172</v>
      </c>
      <c r="B4614" s="123" t="s">
        <v>25025</v>
      </c>
      <c r="C4614" s="123" t="s">
        <v>18868</v>
      </c>
      <c r="D4614" s="126" t="s">
        <v>25026</v>
      </c>
    </row>
    <row r="4615" spans="1:4" x14ac:dyDescent="0.2">
      <c r="A4615" s="123">
        <v>7243</v>
      </c>
      <c r="B4615" s="123" t="s">
        <v>25027</v>
      </c>
      <c r="C4615" s="123" t="s">
        <v>18868</v>
      </c>
      <c r="D4615" s="126" t="s">
        <v>5764</v>
      </c>
    </row>
    <row r="4616" spans="1:4" x14ac:dyDescent="0.2">
      <c r="A4616" s="123">
        <v>11067</v>
      </c>
      <c r="B4616" s="123" t="s">
        <v>25028</v>
      </c>
      <c r="C4616" s="123" t="s">
        <v>18851</v>
      </c>
      <c r="D4616" s="126" t="s">
        <v>9112</v>
      </c>
    </row>
    <row r="4617" spans="1:4" x14ac:dyDescent="0.2">
      <c r="A4617" s="123">
        <v>11068</v>
      </c>
      <c r="B4617" s="123" t="s">
        <v>25029</v>
      </c>
      <c r="C4617" s="123" t="s">
        <v>18851</v>
      </c>
      <c r="D4617" s="126" t="s">
        <v>9113</v>
      </c>
    </row>
    <row r="4618" spans="1:4" x14ac:dyDescent="0.2">
      <c r="A4618" s="123">
        <v>7173</v>
      </c>
      <c r="B4618" s="123" t="s">
        <v>25030</v>
      </c>
      <c r="C4618" s="123" t="s">
        <v>19557</v>
      </c>
      <c r="D4618" s="126" t="s">
        <v>25031</v>
      </c>
    </row>
    <row r="4619" spans="1:4" x14ac:dyDescent="0.2">
      <c r="A4619" s="123">
        <v>7175</v>
      </c>
      <c r="B4619" s="123" t="s">
        <v>25032</v>
      </c>
      <c r="C4619" s="123" t="s">
        <v>18851</v>
      </c>
      <c r="D4619" s="126" t="s">
        <v>8901</v>
      </c>
    </row>
    <row r="4620" spans="1:4" x14ac:dyDescent="0.2">
      <c r="A4620" s="123">
        <v>40865</v>
      </c>
      <c r="B4620" s="123" t="s">
        <v>25033</v>
      </c>
      <c r="C4620" s="123" t="s">
        <v>18851</v>
      </c>
      <c r="D4620" s="126" t="s">
        <v>465</v>
      </c>
    </row>
    <row r="4621" spans="1:4" x14ac:dyDescent="0.2">
      <c r="A4621" s="123">
        <v>7184</v>
      </c>
      <c r="B4621" s="123" t="s">
        <v>25034</v>
      </c>
      <c r="C4621" s="123" t="s">
        <v>18868</v>
      </c>
      <c r="D4621" s="126" t="s">
        <v>9114</v>
      </c>
    </row>
    <row r="4622" spans="1:4" x14ac:dyDescent="0.2">
      <c r="A4622" s="123">
        <v>34458</v>
      </c>
      <c r="B4622" s="123" t="s">
        <v>25035</v>
      </c>
      <c r="C4622" s="123" t="s">
        <v>18851</v>
      </c>
      <c r="D4622" s="126" t="s">
        <v>25036</v>
      </c>
    </row>
    <row r="4623" spans="1:4" x14ac:dyDescent="0.2">
      <c r="A4623" s="123">
        <v>34464</v>
      </c>
      <c r="B4623" s="123" t="s">
        <v>25037</v>
      </c>
      <c r="C4623" s="123" t="s">
        <v>18851</v>
      </c>
      <c r="D4623" s="126" t="s">
        <v>25038</v>
      </c>
    </row>
    <row r="4624" spans="1:4" x14ac:dyDescent="0.2">
      <c r="A4624" s="123">
        <v>34468</v>
      </c>
      <c r="B4624" s="123" t="s">
        <v>25039</v>
      </c>
      <c r="C4624" s="123" t="s">
        <v>18851</v>
      </c>
      <c r="D4624" s="126" t="s">
        <v>2099</v>
      </c>
    </row>
    <row r="4625" spans="1:4" x14ac:dyDescent="0.2">
      <c r="A4625" s="123">
        <v>34473</v>
      </c>
      <c r="B4625" s="123" t="s">
        <v>25040</v>
      </c>
      <c r="C4625" s="123" t="s">
        <v>18851</v>
      </c>
      <c r="D4625" s="126" t="s">
        <v>25041</v>
      </c>
    </row>
    <row r="4626" spans="1:4" x14ac:dyDescent="0.2">
      <c r="A4626" s="123">
        <v>34480</v>
      </c>
      <c r="B4626" s="123" t="s">
        <v>25042</v>
      </c>
      <c r="C4626" s="123" t="s">
        <v>18851</v>
      </c>
      <c r="D4626" s="126" t="s">
        <v>15684</v>
      </c>
    </row>
    <row r="4627" spans="1:4" x14ac:dyDescent="0.2">
      <c r="A4627" s="123">
        <v>34486</v>
      </c>
      <c r="B4627" s="123" t="s">
        <v>25043</v>
      </c>
      <c r="C4627" s="123" t="s">
        <v>18851</v>
      </c>
      <c r="D4627" s="126" t="s">
        <v>25044</v>
      </c>
    </row>
    <row r="4628" spans="1:4" x14ac:dyDescent="0.2">
      <c r="A4628" s="123">
        <v>7202</v>
      </c>
      <c r="B4628" s="123" t="s">
        <v>25045</v>
      </c>
      <c r="C4628" s="123" t="s">
        <v>18868</v>
      </c>
      <c r="D4628" s="126" t="s">
        <v>3964</v>
      </c>
    </row>
    <row r="4629" spans="1:4" x14ac:dyDescent="0.2">
      <c r="A4629" s="123">
        <v>7190</v>
      </c>
      <c r="B4629" s="123" t="s">
        <v>25046</v>
      </c>
      <c r="C4629" s="123" t="s">
        <v>18851</v>
      </c>
      <c r="D4629" s="126" t="s">
        <v>4553</v>
      </c>
    </row>
    <row r="4630" spans="1:4" x14ac:dyDescent="0.2">
      <c r="A4630" s="123">
        <v>34417</v>
      </c>
      <c r="B4630" s="123" t="s">
        <v>25047</v>
      </c>
      <c r="C4630" s="123" t="s">
        <v>18851</v>
      </c>
      <c r="D4630" s="126" t="s">
        <v>6451</v>
      </c>
    </row>
    <row r="4631" spans="1:4" x14ac:dyDescent="0.2">
      <c r="A4631" s="123">
        <v>7191</v>
      </c>
      <c r="B4631" s="123" t="s">
        <v>25048</v>
      </c>
      <c r="C4631" s="123" t="s">
        <v>18851</v>
      </c>
      <c r="D4631" s="126" t="s">
        <v>3503</v>
      </c>
    </row>
    <row r="4632" spans="1:4" x14ac:dyDescent="0.2">
      <c r="A4632" s="123">
        <v>7213</v>
      </c>
      <c r="B4632" s="123" t="s">
        <v>25048</v>
      </c>
      <c r="C4632" s="123" t="s">
        <v>18868</v>
      </c>
      <c r="D4632" s="126" t="s">
        <v>8592</v>
      </c>
    </row>
    <row r="4633" spans="1:4" x14ac:dyDescent="0.2">
      <c r="A4633" s="123">
        <v>7195</v>
      </c>
      <c r="B4633" s="123" t="s">
        <v>25049</v>
      </c>
      <c r="C4633" s="123" t="s">
        <v>18851</v>
      </c>
      <c r="D4633" s="126" t="s">
        <v>9223</v>
      </c>
    </row>
    <row r="4634" spans="1:4" x14ac:dyDescent="0.2">
      <c r="A4634" s="123">
        <v>7186</v>
      </c>
      <c r="B4634" s="123" t="s">
        <v>25050</v>
      </c>
      <c r="C4634" s="123" t="s">
        <v>18851</v>
      </c>
      <c r="D4634" s="126" t="s">
        <v>12610</v>
      </c>
    </row>
    <row r="4635" spans="1:4" x14ac:dyDescent="0.2">
      <c r="A4635" s="123">
        <v>7194</v>
      </c>
      <c r="B4635" s="123" t="s">
        <v>25051</v>
      </c>
      <c r="C4635" s="123" t="s">
        <v>18868</v>
      </c>
      <c r="D4635" s="126" t="s">
        <v>25052</v>
      </c>
    </row>
    <row r="4636" spans="1:4" x14ac:dyDescent="0.2">
      <c r="A4636" s="123">
        <v>7207</v>
      </c>
      <c r="B4636" s="123" t="s">
        <v>25051</v>
      </c>
      <c r="C4636" s="123" t="s">
        <v>18851</v>
      </c>
      <c r="D4636" s="126" t="s">
        <v>25053</v>
      </c>
    </row>
    <row r="4637" spans="1:4" x14ac:dyDescent="0.2">
      <c r="A4637" s="123">
        <v>7197</v>
      </c>
      <c r="B4637" s="123" t="s">
        <v>25054</v>
      </c>
      <c r="C4637" s="123" t="s">
        <v>18851</v>
      </c>
      <c r="D4637" s="126" t="s">
        <v>25055</v>
      </c>
    </row>
    <row r="4638" spans="1:4" x14ac:dyDescent="0.2">
      <c r="A4638" s="123">
        <v>7192</v>
      </c>
      <c r="B4638" s="123" t="s">
        <v>25056</v>
      </c>
      <c r="C4638" s="123" t="s">
        <v>18851</v>
      </c>
      <c r="D4638" s="126" t="s">
        <v>3870</v>
      </c>
    </row>
    <row r="4639" spans="1:4" x14ac:dyDescent="0.2">
      <c r="A4639" s="123">
        <v>7193</v>
      </c>
      <c r="B4639" s="123" t="s">
        <v>25057</v>
      </c>
      <c r="C4639" s="123" t="s">
        <v>18851</v>
      </c>
      <c r="D4639" s="126" t="s">
        <v>13560</v>
      </c>
    </row>
    <row r="4640" spans="1:4" x14ac:dyDescent="0.2">
      <c r="A4640" s="123">
        <v>7189</v>
      </c>
      <c r="B4640" s="123" t="s">
        <v>25058</v>
      </c>
      <c r="C4640" s="123" t="s">
        <v>18851</v>
      </c>
      <c r="D4640" s="126" t="s">
        <v>25059</v>
      </c>
    </row>
    <row r="4641" spans="1:4" x14ac:dyDescent="0.2">
      <c r="A4641" s="123">
        <v>7198</v>
      </c>
      <c r="B4641" s="123" t="s">
        <v>25060</v>
      </c>
      <c r="C4641" s="123" t="s">
        <v>18868</v>
      </c>
      <c r="D4641" s="126" t="s">
        <v>8942</v>
      </c>
    </row>
    <row r="4642" spans="1:4" x14ac:dyDescent="0.2">
      <c r="A4642" s="123">
        <v>34402</v>
      </c>
      <c r="B4642" s="123" t="s">
        <v>25060</v>
      </c>
      <c r="C4642" s="123" t="s">
        <v>18851</v>
      </c>
      <c r="D4642" s="126" t="s">
        <v>25061</v>
      </c>
    </row>
    <row r="4643" spans="1:4" x14ac:dyDescent="0.2">
      <c r="A4643" s="123">
        <v>7245</v>
      </c>
      <c r="B4643" s="123" t="s">
        <v>25062</v>
      </c>
      <c r="C4643" s="123" t="s">
        <v>18851</v>
      </c>
      <c r="D4643" s="126" t="s">
        <v>9118</v>
      </c>
    </row>
    <row r="4644" spans="1:4" x14ac:dyDescent="0.2">
      <c r="A4644" s="123">
        <v>34425</v>
      </c>
      <c r="B4644" s="123" t="s">
        <v>25063</v>
      </c>
      <c r="C4644" s="123" t="s">
        <v>18851</v>
      </c>
      <c r="D4644" s="126" t="s">
        <v>25064</v>
      </c>
    </row>
    <row r="4645" spans="1:4" x14ac:dyDescent="0.2">
      <c r="A4645" s="123">
        <v>7223</v>
      </c>
      <c r="B4645" s="123" t="s">
        <v>25065</v>
      </c>
      <c r="C4645" s="123" t="s">
        <v>18851</v>
      </c>
      <c r="D4645" s="126" t="s">
        <v>25066</v>
      </c>
    </row>
    <row r="4646" spans="1:4" x14ac:dyDescent="0.2">
      <c r="A4646" s="123">
        <v>7234</v>
      </c>
      <c r="B4646" s="123" t="s">
        <v>25067</v>
      </c>
      <c r="C4646" s="123" t="s">
        <v>18851</v>
      </c>
      <c r="D4646" s="126" t="s">
        <v>23568</v>
      </c>
    </row>
    <row r="4647" spans="1:4" x14ac:dyDescent="0.2">
      <c r="A4647" s="123">
        <v>7224</v>
      </c>
      <c r="B4647" s="123" t="s">
        <v>25068</v>
      </c>
      <c r="C4647" s="123" t="s">
        <v>18851</v>
      </c>
      <c r="D4647" s="126" t="s">
        <v>14865</v>
      </c>
    </row>
    <row r="4648" spans="1:4" x14ac:dyDescent="0.2">
      <c r="A4648" s="123">
        <v>7221</v>
      </c>
      <c r="B4648" s="123" t="s">
        <v>25069</v>
      </c>
      <c r="C4648" s="123" t="s">
        <v>18868</v>
      </c>
      <c r="D4648" s="126" t="s">
        <v>25070</v>
      </c>
    </row>
    <row r="4649" spans="1:4" x14ac:dyDescent="0.2">
      <c r="A4649" s="123">
        <v>7210</v>
      </c>
      <c r="B4649" s="123" t="s">
        <v>25069</v>
      </c>
      <c r="C4649" s="123" t="s">
        <v>18851</v>
      </c>
      <c r="D4649" s="126" t="s">
        <v>25071</v>
      </c>
    </row>
    <row r="4650" spans="1:4" x14ac:dyDescent="0.2">
      <c r="A4650" s="123">
        <v>7225</v>
      </c>
      <c r="B4650" s="123" t="s">
        <v>25072</v>
      </c>
      <c r="C4650" s="123" t="s">
        <v>18851</v>
      </c>
      <c r="D4650" s="126" t="s">
        <v>25073</v>
      </c>
    </row>
    <row r="4651" spans="1:4" x14ac:dyDescent="0.2">
      <c r="A4651" s="123">
        <v>7226</v>
      </c>
      <c r="B4651" s="123" t="s">
        <v>25074</v>
      </c>
      <c r="C4651" s="123" t="s">
        <v>18851</v>
      </c>
      <c r="D4651" s="126" t="s">
        <v>25075</v>
      </c>
    </row>
    <row r="4652" spans="1:4" x14ac:dyDescent="0.2">
      <c r="A4652" s="123">
        <v>7236</v>
      </c>
      <c r="B4652" s="123" t="s">
        <v>25076</v>
      </c>
      <c r="C4652" s="123" t="s">
        <v>18851</v>
      </c>
      <c r="D4652" s="126" t="s">
        <v>25077</v>
      </c>
    </row>
    <row r="4653" spans="1:4" x14ac:dyDescent="0.2">
      <c r="A4653" s="123">
        <v>7227</v>
      </c>
      <c r="B4653" s="123" t="s">
        <v>25078</v>
      </c>
      <c r="C4653" s="123" t="s">
        <v>18851</v>
      </c>
      <c r="D4653" s="126" t="s">
        <v>25079</v>
      </c>
    </row>
    <row r="4654" spans="1:4" x14ac:dyDescent="0.2">
      <c r="A4654" s="123">
        <v>7212</v>
      </c>
      <c r="B4654" s="123" t="s">
        <v>25080</v>
      </c>
      <c r="C4654" s="123" t="s">
        <v>18851</v>
      </c>
      <c r="D4654" s="126" t="s">
        <v>25081</v>
      </c>
    </row>
    <row r="4655" spans="1:4" x14ac:dyDescent="0.2">
      <c r="A4655" s="123">
        <v>7229</v>
      </c>
      <c r="B4655" s="123" t="s">
        <v>25082</v>
      </c>
      <c r="C4655" s="123" t="s">
        <v>18851</v>
      </c>
      <c r="D4655" s="126" t="s">
        <v>25083</v>
      </c>
    </row>
    <row r="4656" spans="1:4" x14ac:dyDescent="0.2">
      <c r="A4656" s="123">
        <v>7230</v>
      </c>
      <c r="B4656" s="123" t="s">
        <v>25084</v>
      </c>
      <c r="C4656" s="123" t="s">
        <v>18851</v>
      </c>
      <c r="D4656" s="126" t="s">
        <v>25085</v>
      </c>
    </row>
    <row r="4657" spans="1:4" x14ac:dyDescent="0.2">
      <c r="A4657" s="123">
        <v>7231</v>
      </c>
      <c r="B4657" s="123" t="s">
        <v>25086</v>
      </c>
      <c r="C4657" s="123" t="s">
        <v>18851</v>
      </c>
      <c r="D4657" s="126" t="s">
        <v>25087</v>
      </c>
    </row>
    <row r="4658" spans="1:4" x14ac:dyDescent="0.2">
      <c r="A4658" s="123">
        <v>7220</v>
      </c>
      <c r="B4658" s="123" t="s">
        <v>25088</v>
      </c>
      <c r="C4658" s="123" t="s">
        <v>18851</v>
      </c>
      <c r="D4658" s="126" t="s">
        <v>25089</v>
      </c>
    </row>
    <row r="4659" spans="1:4" x14ac:dyDescent="0.2">
      <c r="A4659" s="123">
        <v>34447</v>
      </c>
      <c r="B4659" s="123" t="s">
        <v>25090</v>
      </c>
      <c r="C4659" s="123" t="s">
        <v>18851</v>
      </c>
      <c r="D4659" s="126" t="s">
        <v>25091</v>
      </c>
    </row>
    <row r="4660" spans="1:4" x14ac:dyDescent="0.2">
      <c r="A4660" s="123">
        <v>7233</v>
      </c>
      <c r="B4660" s="123" t="s">
        <v>25092</v>
      </c>
      <c r="C4660" s="123" t="s">
        <v>18851</v>
      </c>
      <c r="D4660" s="126" t="s">
        <v>25093</v>
      </c>
    </row>
    <row r="4661" spans="1:4" x14ac:dyDescent="0.2">
      <c r="A4661" s="123">
        <v>42172</v>
      </c>
      <c r="B4661" s="123" t="s">
        <v>25094</v>
      </c>
      <c r="C4661" s="123" t="s">
        <v>18868</v>
      </c>
      <c r="D4661" s="126" t="s">
        <v>9119</v>
      </c>
    </row>
    <row r="4662" spans="1:4" x14ac:dyDescent="0.2">
      <c r="A4662" s="123">
        <v>39520</v>
      </c>
      <c r="B4662" s="123" t="s">
        <v>25095</v>
      </c>
      <c r="C4662" s="123" t="s">
        <v>18868</v>
      </c>
      <c r="D4662" s="126" t="s">
        <v>25096</v>
      </c>
    </row>
    <row r="4663" spans="1:4" x14ac:dyDescent="0.2">
      <c r="A4663" s="123">
        <v>39521</v>
      </c>
      <c r="B4663" s="123" t="s">
        <v>25097</v>
      </c>
      <c r="C4663" s="123" t="s">
        <v>18868</v>
      </c>
      <c r="D4663" s="126" t="s">
        <v>25098</v>
      </c>
    </row>
    <row r="4664" spans="1:4" x14ac:dyDescent="0.2">
      <c r="A4664" s="123">
        <v>39522</v>
      </c>
      <c r="B4664" s="123" t="s">
        <v>25099</v>
      </c>
      <c r="C4664" s="123" t="s">
        <v>18868</v>
      </c>
      <c r="D4664" s="126" t="s">
        <v>2076</v>
      </c>
    </row>
    <row r="4665" spans="1:4" x14ac:dyDescent="0.2">
      <c r="A4665" s="123">
        <v>7246</v>
      </c>
      <c r="B4665" s="123" t="s">
        <v>25100</v>
      </c>
      <c r="C4665" s="123" t="s">
        <v>18851</v>
      </c>
      <c r="D4665" s="126" t="s">
        <v>9120</v>
      </c>
    </row>
    <row r="4666" spans="1:4" x14ac:dyDescent="0.2">
      <c r="A4666" s="123">
        <v>12869</v>
      </c>
      <c r="B4666" s="123" t="s">
        <v>25101</v>
      </c>
      <c r="C4666" s="123" t="s">
        <v>18871</v>
      </c>
      <c r="D4666" s="126" t="s">
        <v>5768</v>
      </c>
    </row>
    <row r="4667" spans="1:4" x14ac:dyDescent="0.2">
      <c r="A4667" s="123">
        <v>41097</v>
      </c>
      <c r="B4667" s="123" t="s">
        <v>25102</v>
      </c>
      <c r="C4667" s="123" t="s">
        <v>19101</v>
      </c>
      <c r="D4667" s="126" t="s">
        <v>25103</v>
      </c>
    </row>
    <row r="4668" spans="1:4" x14ac:dyDescent="0.2">
      <c r="A4668" s="123">
        <v>1574</v>
      </c>
      <c r="B4668" s="123" t="s">
        <v>25104</v>
      </c>
      <c r="C4668" s="123" t="s">
        <v>18851</v>
      </c>
      <c r="D4668" s="126" t="s">
        <v>326</v>
      </c>
    </row>
    <row r="4669" spans="1:4" x14ac:dyDescent="0.2">
      <c r="A4669" s="123">
        <v>1581</v>
      </c>
      <c r="B4669" s="123" t="s">
        <v>25105</v>
      </c>
      <c r="C4669" s="123" t="s">
        <v>18851</v>
      </c>
      <c r="D4669" s="126" t="s">
        <v>5534</v>
      </c>
    </row>
    <row r="4670" spans="1:4" x14ac:dyDescent="0.2">
      <c r="A4670" s="123">
        <v>1575</v>
      </c>
      <c r="B4670" s="123" t="s">
        <v>25106</v>
      </c>
      <c r="C4670" s="123" t="s">
        <v>18851</v>
      </c>
      <c r="D4670" s="126" t="s">
        <v>6582</v>
      </c>
    </row>
    <row r="4671" spans="1:4" x14ac:dyDescent="0.2">
      <c r="A4671" s="123">
        <v>1570</v>
      </c>
      <c r="B4671" s="123" t="s">
        <v>25107</v>
      </c>
      <c r="C4671" s="123" t="s">
        <v>18851</v>
      </c>
      <c r="D4671" s="126" t="s">
        <v>1695</v>
      </c>
    </row>
    <row r="4672" spans="1:4" x14ac:dyDescent="0.2">
      <c r="A4672" s="123">
        <v>1576</v>
      </c>
      <c r="B4672" s="123" t="s">
        <v>25108</v>
      </c>
      <c r="C4672" s="123" t="s">
        <v>18851</v>
      </c>
      <c r="D4672" s="126" t="s">
        <v>8372</v>
      </c>
    </row>
    <row r="4673" spans="1:4" x14ac:dyDescent="0.2">
      <c r="A4673" s="123">
        <v>1577</v>
      </c>
      <c r="B4673" s="123" t="s">
        <v>25109</v>
      </c>
      <c r="C4673" s="123" t="s">
        <v>18851</v>
      </c>
      <c r="D4673" s="126" t="s">
        <v>7906</v>
      </c>
    </row>
    <row r="4674" spans="1:4" x14ac:dyDescent="0.2">
      <c r="A4674" s="123">
        <v>1571</v>
      </c>
      <c r="B4674" s="123" t="s">
        <v>25110</v>
      </c>
      <c r="C4674" s="123" t="s">
        <v>18851</v>
      </c>
      <c r="D4674" s="126" t="s">
        <v>1728</v>
      </c>
    </row>
    <row r="4675" spans="1:4" x14ac:dyDescent="0.2">
      <c r="A4675" s="123">
        <v>1578</v>
      </c>
      <c r="B4675" s="123" t="s">
        <v>25111</v>
      </c>
      <c r="C4675" s="123" t="s">
        <v>18851</v>
      </c>
      <c r="D4675" s="126" t="s">
        <v>8362</v>
      </c>
    </row>
    <row r="4676" spans="1:4" x14ac:dyDescent="0.2">
      <c r="A4676" s="123">
        <v>1573</v>
      </c>
      <c r="B4676" s="123" t="s">
        <v>25112</v>
      </c>
      <c r="C4676" s="123" t="s">
        <v>18851</v>
      </c>
      <c r="D4676" s="126" t="s">
        <v>1489</v>
      </c>
    </row>
    <row r="4677" spans="1:4" x14ac:dyDescent="0.2">
      <c r="A4677" s="123">
        <v>1579</v>
      </c>
      <c r="B4677" s="123" t="s">
        <v>25113</v>
      </c>
      <c r="C4677" s="123" t="s">
        <v>18851</v>
      </c>
      <c r="D4677" s="126" t="s">
        <v>842</v>
      </c>
    </row>
    <row r="4678" spans="1:4" x14ac:dyDescent="0.2">
      <c r="A4678" s="123">
        <v>1580</v>
      </c>
      <c r="B4678" s="123" t="s">
        <v>25114</v>
      </c>
      <c r="C4678" s="123" t="s">
        <v>18851</v>
      </c>
      <c r="D4678" s="126" t="s">
        <v>320</v>
      </c>
    </row>
    <row r="4679" spans="1:4" x14ac:dyDescent="0.2">
      <c r="A4679" s="123">
        <v>7571</v>
      </c>
      <c r="B4679" s="123" t="s">
        <v>25115</v>
      </c>
      <c r="C4679" s="123" t="s">
        <v>18851</v>
      </c>
      <c r="D4679" s="126" t="s">
        <v>9121</v>
      </c>
    </row>
    <row r="4680" spans="1:4" x14ac:dyDescent="0.2">
      <c r="A4680" s="123">
        <v>39321</v>
      </c>
      <c r="B4680" s="123" t="s">
        <v>25116</v>
      </c>
      <c r="C4680" s="123" t="s">
        <v>18851</v>
      </c>
      <c r="D4680" s="126" t="s">
        <v>25117</v>
      </c>
    </row>
    <row r="4681" spans="1:4" x14ac:dyDescent="0.2">
      <c r="A4681" s="123">
        <v>39319</v>
      </c>
      <c r="B4681" s="123" t="s">
        <v>25118</v>
      </c>
      <c r="C4681" s="123" t="s">
        <v>18851</v>
      </c>
      <c r="D4681" s="126" t="s">
        <v>4473</v>
      </c>
    </row>
    <row r="4682" spans="1:4" x14ac:dyDescent="0.2">
      <c r="A4682" s="123">
        <v>39320</v>
      </c>
      <c r="B4682" s="123" t="s">
        <v>25119</v>
      </c>
      <c r="C4682" s="123" t="s">
        <v>18851</v>
      </c>
      <c r="D4682" s="126" t="s">
        <v>3929</v>
      </c>
    </row>
    <row r="4683" spans="1:4" x14ac:dyDescent="0.2">
      <c r="A4683" s="123">
        <v>1591</v>
      </c>
      <c r="B4683" s="123" t="s">
        <v>25120</v>
      </c>
      <c r="C4683" s="123" t="s">
        <v>18851</v>
      </c>
      <c r="D4683" s="126" t="s">
        <v>3456</v>
      </c>
    </row>
    <row r="4684" spans="1:4" x14ac:dyDescent="0.2">
      <c r="A4684" s="123">
        <v>1547</v>
      </c>
      <c r="B4684" s="123" t="s">
        <v>25121</v>
      </c>
      <c r="C4684" s="123" t="s">
        <v>18851</v>
      </c>
      <c r="D4684" s="126" t="s">
        <v>25122</v>
      </c>
    </row>
    <row r="4685" spans="1:4" x14ac:dyDescent="0.2">
      <c r="A4685" s="123">
        <v>38196</v>
      </c>
      <c r="B4685" s="123" t="s">
        <v>25123</v>
      </c>
      <c r="C4685" s="123" t="s">
        <v>18851</v>
      </c>
      <c r="D4685" s="126" t="s">
        <v>4616</v>
      </c>
    </row>
    <row r="4686" spans="1:4" x14ac:dyDescent="0.2">
      <c r="A4686" s="123">
        <v>1543</v>
      </c>
      <c r="B4686" s="123" t="s">
        <v>25124</v>
      </c>
      <c r="C4686" s="123" t="s">
        <v>18851</v>
      </c>
      <c r="D4686" s="126" t="s">
        <v>6447</v>
      </c>
    </row>
    <row r="4687" spans="1:4" x14ac:dyDescent="0.2">
      <c r="A4687" s="123">
        <v>1585</v>
      </c>
      <c r="B4687" s="123" t="s">
        <v>25125</v>
      </c>
      <c r="C4687" s="123" t="s">
        <v>18851</v>
      </c>
      <c r="D4687" s="126" t="s">
        <v>8362</v>
      </c>
    </row>
    <row r="4688" spans="1:4" x14ac:dyDescent="0.2">
      <c r="A4688" s="123">
        <v>1593</v>
      </c>
      <c r="B4688" s="123" t="s">
        <v>25126</v>
      </c>
      <c r="C4688" s="123" t="s">
        <v>18851</v>
      </c>
      <c r="D4688" s="126" t="s">
        <v>8521</v>
      </c>
    </row>
    <row r="4689" spans="1:4" x14ac:dyDescent="0.2">
      <c r="A4689" s="123">
        <v>11838</v>
      </c>
      <c r="B4689" s="123" t="s">
        <v>25127</v>
      </c>
      <c r="C4689" s="123" t="s">
        <v>18851</v>
      </c>
      <c r="D4689" s="126" t="s">
        <v>8302</v>
      </c>
    </row>
    <row r="4690" spans="1:4" x14ac:dyDescent="0.2">
      <c r="A4690" s="123">
        <v>1594</v>
      </c>
      <c r="B4690" s="123" t="s">
        <v>25128</v>
      </c>
      <c r="C4690" s="123" t="s">
        <v>18851</v>
      </c>
      <c r="D4690" s="126" t="s">
        <v>13511</v>
      </c>
    </row>
    <row r="4691" spans="1:4" x14ac:dyDescent="0.2">
      <c r="A4691" s="123">
        <v>1586</v>
      </c>
      <c r="B4691" s="123" t="s">
        <v>25129</v>
      </c>
      <c r="C4691" s="123" t="s">
        <v>18851</v>
      </c>
      <c r="D4691" s="126" t="s">
        <v>16323</v>
      </c>
    </row>
    <row r="4692" spans="1:4" x14ac:dyDescent="0.2">
      <c r="A4692" s="123">
        <v>11839</v>
      </c>
      <c r="B4692" s="123" t="s">
        <v>25130</v>
      </c>
      <c r="C4692" s="123" t="s">
        <v>18851</v>
      </c>
      <c r="D4692" s="126" t="s">
        <v>3610</v>
      </c>
    </row>
    <row r="4693" spans="1:4" x14ac:dyDescent="0.2">
      <c r="A4693" s="123">
        <v>1587</v>
      </c>
      <c r="B4693" s="123" t="s">
        <v>25131</v>
      </c>
      <c r="C4693" s="123" t="s">
        <v>18851</v>
      </c>
      <c r="D4693" s="126" t="s">
        <v>4601</v>
      </c>
    </row>
    <row r="4694" spans="1:4" x14ac:dyDescent="0.2">
      <c r="A4694" s="123">
        <v>1545</v>
      </c>
      <c r="B4694" s="123" t="s">
        <v>25132</v>
      </c>
      <c r="C4694" s="123" t="s">
        <v>18851</v>
      </c>
      <c r="D4694" s="126" t="s">
        <v>25133</v>
      </c>
    </row>
    <row r="4695" spans="1:4" x14ac:dyDescent="0.2">
      <c r="A4695" s="123">
        <v>1588</v>
      </c>
      <c r="B4695" s="123" t="s">
        <v>25134</v>
      </c>
      <c r="C4695" s="123" t="s">
        <v>18851</v>
      </c>
      <c r="D4695" s="126" t="s">
        <v>4927</v>
      </c>
    </row>
    <row r="4696" spans="1:4" x14ac:dyDescent="0.2">
      <c r="A4696" s="123">
        <v>1535</v>
      </c>
      <c r="B4696" s="123" t="s">
        <v>25135</v>
      </c>
      <c r="C4696" s="123" t="s">
        <v>18851</v>
      </c>
      <c r="D4696" s="126" t="s">
        <v>4651</v>
      </c>
    </row>
    <row r="4697" spans="1:4" x14ac:dyDescent="0.2">
      <c r="A4697" s="123">
        <v>1589</v>
      </c>
      <c r="B4697" s="123" t="s">
        <v>25136</v>
      </c>
      <c r="C4697" s="123" t="s">
        <v>18851</v>
      </c>
      <c r="D4697" s="126" t="s">
        <v>3070</v>
      </c>
    </row>
    <row r="4698" spans="1:4" x14ac:dyDescent="0.2">
      <c r="A4698" s="123">
        <v>1546</v>
      </c>
      <c r="B4698" s="123" t="s">
        <v>25137</v>
      </c>
      <c r="C4698" s="123" t="s">
        <v>18851</v>
      </c>
      <c r="D4698" s="126" t="s">
        <v>9158</v>
      </c>
    </row>
    <row r="4699" spans="1:4" x14ac:dyDescent="0.2">
      <c r="A4699" s="123">
        <v>1590</v>
      </c>
      <c r="B4699" s="123" t="s">
        <v>25138</v>
      </c>
      <c r="C4699" s="123" t="s">
        <v>18851</v>
      </c>
      <c r="D4699" s="126" t="s">
        <v>312</v>
      </c>
    </row>
    <row r="4700" spans="1:4" x14ac:dyDescent="0.2">
      <c r="A4700" s="123">
        <v>1542</v>
      </c>
      <c r="B4700" s="123" t="s">
        <v>25139</v>
      </c>
      <c r="C4700" s="123" t="s">
        <v>18851</v>
      </c>
      <c r="D4700" s="126" t="s">
        <v>13332</v>
      </c>
    </row>
    <row r="4701" spans="1:4" x14ac:dyDescent="0.2">
      <c r="A4701" s="123">
        <v>38415</v>
      </c>
      <c r="B4701" s="123" t="s">
        <v>25140</v>
      </c>
      <c r="C4701" s="123" t="s">
        <v>18851</v>
      </c>
      <c r="D4701" s="126" t="s">
        <v>25141</v>
      </c>
    </row>
    <row r="4702" spans="1:4" x14ac:dyDescent="0.2">
      <c r="A4702" s="123">
        <v>38414</v>
      </c>
      <c r="B4702" s="123" t="s">
        <v>25142</v>
      </c>
      <c r="C4702" s="123" t="s">
        <v>18851</v>
      </c>
      <c r="D4702" s="126" t="s">
        <v>25143</v>
      </c>
    </row>
    <row r="4703" spans="1:4" x14ac:dyDescent="0.2">
      <c r="A4703" s="123">
        <v>38128</v>
      </c>
      <c r="B4703" s="123" t="s">
        <v>25144</v>
      </c>
      <c r="C4703" s="123" t="s">
        <v>18940</v>
      </c>
      <c r="D4703" s="126" t="s">
        <v>790</v>
      </c>
    </row>
    <row r="4704" spans="1:4" x14ac:dyDescent="0.2">
      <c r="A4704" s="123">
        <v>7253</v>
      </c>
      <c r="B4704" s="123" t="s">
        <v>25145</v>
      </c>
      <c r="C4704" s="123" t="s">
        <v>19097</v>
      </c>
      <c r="D4704" s="126" t="s">
        <v>25146</v>
      </c>
    </row>
    <row r="4705" spans="1:4" x14ac:dyDescent="0.2">
      <c r="A4705" s="123">
        <v>4806</v>
      </c>
      <c r="B4705" s="123" t="s">
        <v>25147</v>
      </c>
      <c r="C4705" s="123" t="s">
        <v>18885</v>
      </c>
      <c r="D4705" s="126" t="s">
        <v>8288</v>
      </c>
    </row>
    <row r="4706" spans="1:4" x14ac:dyDescent="0.2">
      <c r="A4706" s="123">
        <v>34401</v>
      </c>
      <c r="B4706" s="123" t="s">
        <v>25148</v>
      </c>
      <c r="C4706" s="123" t="s">
        <v>18851</v>
      </c>
      <c r="D4706" s="126" t="s">
        <v>7765</v>
      </c>
    </row>
    <row r="4707" spans="1:4" x14ac:dyDescent="0.2">
      <c r="A4707" s="123">
        <v>7258</v>
      </c>
      <c r="B4707" s="123" t="s">
        <v>25149</v>
      </c>
      <c r="C4707" s="123" t="s">
        <v>18851</v>
      </c>
      <c r="D4707" s="126" t="s">
        <v>1719</v>
      </c>
    </row>
    <row r="4708" spans="1:4" x14ac:dyDescent="0.2">
      <c r="A4708" s="123">
        <v>7260</v>
      </c>
      <c r="B4708" s="123" t="s">
        <v>25150</v>
      </c>
      <c r="C4708" s="123" t="s">
        <v>18851</v>
      </c>
      <c r="D4708" s="126" t="s">
        <v>8816</v>
      </c>
    </row>
    <row r="4709" spans="1:4" x14ac:dyDescent="0.2">
      <c r="A4709" s="123">
        <v>7256</v>
      </c>
      <c r="B4709" s="123" t="s">
        <v>25151</v>
      </c>
      <c r="C4709" s="123" t="s">
        <v>18851</v>
      </c>
      <c r="D4709" s="126" t="s">
        <v>1286</v>
      </c>
    </row>
    <row r="4710" spans="1:4" x14ac:dyDescent="0.2">
      <c r="A4710" s="123">
        <v>34400</v>
      </c>
      <c r="B4710" s="123" t="s">
        <v>25152</v>
      </c>
      <c r="C4710" s="123" t="s">
        <v>18851</v>
      </c>
      <c r="D4710" s="126" t="s">
        <v>2708</v>
      </c>
    </row>
    <row r="4711" spans="1:4" x14ac:dyDescent="0.2">
      <c r="A4711" s="123">
        <v>10617</v>
      </c>
      <c r="B4711" s="123" t="s">
        <v>25153</v>
      </c>
      <c r="C4711" s="123" t="s">
        <v>18851</v>
      </c>
      <c r="D4711" s="126" t="s">
        <v>1175</v>
      </c>
    </row>
    <row r="4712" spans="1:4" x14ac:dyDescent="0.2">
      <c r="A4712" s="123">
        <v>7274</v>
      </c>
      <c r="B4712" s="123" t="s">
        <v>25154</v>
      </c>
      <c r="C4712" s="123" t="s">
        <v>18851</v>
      </c>
      <c r="D4712" s="126" t="s">
        <v>2866</v>
      </c>
    </row>
    <row r="4713" spans="1:4" x14ac:dyDescent="0.2">
      <c r="A4713" s="123">
        <v>11663</v>
      </c>
      <c r="B4713" s="123" t="s">
        <v>25155</v>
      </c>
      <c r="C4713" s="123" t="s">
        <v>18851</v>
      </c>
      <c r="D4713" s="126" t="s">
        <v>25156</v>
      </c>
    </row>
    <row r="4714" spans="1:4" x14ac:dyDescent="0.2">
      <c r="A4714" s="123">
        <v>38121</v>
      </c>
      <c r="B4714" s="123" t="s">
        <v>25157</v>
      </c>
      <c r="C4714" s="123" t="s">
        <v>18942</v>
      </c>
      <c r="D4714" s="126" t="s">
        <v>1854</v>
      </c>
    </row>
    <row r="4715" spans="1:4" x14ac:dyDescent="0.2">
      <c r="A4715" s="123">
        <v>7343</v>
      </c>
      <c r="B4715" s="123" t="s">
        <v>25158</v>
      </c>
      <c r="C4715" s="123" t="s">
        <v>18942</v>
      </c>
      <c r="D4715" s="126" t="s">
        <v>25159</v>
      </c>
    </row>
    <row r="4716" spans="1:4" x14ac:dyDescent="0.2">
      <c r="A4716" s="123">
        <v>7287</v>
      </c>
      <c r="B4716" s="123" t="s">
        <v>25160</v>
      </c>
      <c r="C4716" s="123" t="s">
        <v>22003</v>
      </c>
      <c r="D4716" s="126" t="s">
        <v>25161</v>
      </c>
    </row>
    <row r="4717" spans="1:4" x14ac:dyDescent="0.2">
      <c r="A4717" s="123">
        <v>7350</v>
      </c>
      <c r="B4717" s="123" t="s">
        <v>25162</v>
      </c>
      <c r="C4717" s="123" t="s">
        <v>18942</v>
      </c>
      <c r="D4717" s="126" t="s">
        <v>8586</v>
      </c>
    </row>
    <row r="4718" spans="1:4" x14ac:dyDescent="0.2">
      <c r="A4718" s="123">
        <v>7348</v>
      </c>
      <c r="B4718" s="123" t="s">
        <v>25163</v>
      </c>
      <c r="C4718" s="123" t="s">
        <v>18942</v>
      </c>
      <c r="D4718" s="126" t="s">
        <v>9125</v>
      </c>
    </row>
    <row r="4719" spans="1:4" x14ac:dyDescent="0.2">
      <c r="A4719" s="123">
        <v>7347</v>
      </c>
      <c r="B4719" s="123" t="s">
        <v>25163</v>
      </c>
      <c r="C4719" s="123" t="s">
        <v>22003</v>
      </c>
      <c r="D4719" s="126" t="s">
        <v>2894</v>
      </c>
    </row>
    <row r="4720" spans="1:4" x14ac:dyDescent="0.2">
      <c r="A4720" s="123">
        <v>7355</v>
      </c>
      <c r="B4720" s="123" t="s">
        <v>25164</v>
      </c>
      <c r="C4720" s="123" t="s">
        <v>22003</v>
      </c>
      <c r="D4720" s="126" t="s">
        <v>25165</v>
      </c>
    </row>
    <row r="4721" spans="1:4" x14ac:dyDescent="0.2">
      <c r="A4721" s="123">
        <v>7356</v>
      </c>
      <c r="B4721" s="123" t="s">
        <v>25166</v>
      </c>
      <c r="C4721" s="123" t="s">
        <v>18942</v>
      </c>
      <c r="D4721" s="126" t="s">
        <v>3650</v>
      </c>
    </row>
    <row r="4722" spans="1:4" x14ac:dyDescent="0.2">
      <c r="A4722" s="123">
        <v>7313</v>
      </c>
      <c r="B4722" s="123" t="s">
        <v>25167</v>
      </c>
      <c r="C4722" s="123" t="s">
        <v>18942</v>
      </c>
      <c r="D4722" s="126" t="s">
        <v>7344</v>
      </c>
    </row>
    <row r="4723" spans="1:4" x14ac:dyDescent="0.2">
      <c r="A4723" s="123">
        <v>7319</v>
      </c>
      <c r="B4723" s="123" t="s">
        <v>25168</v>
      </c>
      <c r="C4723" s="123" t="s">
        <v>18942</v>
      </c>
      <c r="D4723" s="126" t="s">
        <v>3005</v>
      </c>
    </row>
    <row r="4724" spans="1:4" x14ac:dyDescent="0.2">
      <c r="A4724" s="123">
        <v>38119</v>
      </c>
      <c r="B4724" s="123" t="s">
        <v>25169</v>
      </c>
      <c r="C4724" s="123" t="s">
        <v>18942</v>
      </c>
      <c r="D4724" s="126" t="s">
        <v>25170</v>
      </c>
    </row>
    <row r="4725" spans="1:4" x14ac:dyDescent="0.2">
      <c r="A4725" s="123">
        <v>7314</v>
      </c>
      <c r="B4725" s="123" t="s">
        <v>25171</v>
      </c>
      <c r="C4725" s="123" t="s">
        <v>18942</v>
      </c>
      <c r="D4725" s="126" t="s">
        <v>25172</v>
      </c>
    </row>
    <row r="4726" spans="1:4" x14ac:dyDescent="0.2">
      <c r="A4726" s="123">
        <v>38131</v>
      </c>
      <c r="B4726" s="123" t="s">
        <v>25173</v>
      </c>
      <c r="C4726" s="123" t="s">
        <v>18942</v>
      </c>
      <c r="D4726" s="126" t="s">
        <v>25174</v>
      </c>
    </row>
    <row r="4727" spans="1:4" x14ac:dyDescent="0.2">
      <c r="A4727" s="123">
        <v>7304</v>
      </c>
      <c r="B4727" s="123" t="s">
        <v>25175</v>
      </c>
      <c r="C4727" s="123" t="s">
        <v>18942</v>
      </c>
      <c r="D4727" s="126" t="s">
        <v>9162</v>
      </c>
    </row>
    <row r="4728" spans="1:4" x14ac:dyDescent="0.2">
      <c r="A4728" s="123">
        <v>7293</v>
      </c>
      <c r="B4728" s="123" t="s">
        <v>25176</v>
      </c>
      <c r="C4728" s="123" t="s">
        <v>18942</v>
      </c>
      <c r="D4728" s="126" t="s">
        <v>21248</v>
      </c>
    </row>
    <row r="4729" spans="1:4" x14ac:dyDescent="0.2">
      <c r="A4729" s="123">
        <v>7311</v>
      </c>
      <c r="B4729" s="123" t="s">
        <v>25177</v>
      </c>
      <c r="C4729" s="123" t="s">
        <v>18942</v>
      </c>
      <c r="D4729" s="126" t="s">
        <v>14044</v>
      </c>
    </row>
    <row r="4730" spans="1:4" x14ac:dyDescent="0.2">
      <c r="A4730" s="123">
        <v>7292</v>
      </c>
      <c r="B4730" s="123" t="s">
        <v>25178</v>
      </c>
      <c r="C4730" s="123" t="s">
        <v>18942</v>
      </c>
      <c r="D4730" s="126" t="s">
        <v>7265</v>
      </c>
    </row>
    <row r="4731" spans="1:4" x14ac:dyDescent="0.2">
      <c r="A4731" s="123">
        <v>7288</v>
      </c>
      <c r="B4731" s="123" t="s">
        <v>25179</v>
      </c>
      <c r="C4731" s="123" t="s">
        <v>18942</v>
      </c>
      <c r="D4731" s="126" t="s">
        <v>17241</v>
      </c>
    </row>
    <row r="4732" spans="1:4" x14ac:dyDescent="0.2">
      <c r="A4732" s="123">
        <v>35693</v>
      </c>
      <c r="B4732" s="123" t="s">
        <v>25180</v>
      </c>
      <c r="C4732" s="123" t="s">
        <v>18942</v>
      </c>
      <c r="D4732" s="126" t="s">
        <v>3470</v>
      </c>
    </row>
    <row r="4733" spans="1:4" x14ac:dyDescent="0.2">
      <c r="A4733" s="123">
        <v>35692</v>
      </c>
      <c r="B4733" s="123" t="s">
        <v>25181</v>
      </c>
      <c r="C4733" s="123" t="s">
        <v>18942</v>
      </c>
      <c r="D4733" s="126" t="s">
        <v>9127</v>
      </c>
    </row>
    <row r="4734" spans="1:4" x14ac:dyDescent="0.2">
      <c r="A4734" s="123">
        <v>7344</v>
      </c>
      <c r="B4734" s="123" t="s">
        <v>25182</v>
      </c>
      <c r="C4734" s="123" t="s">
        <v>22003</v>
      </c>
      <c r="D4734" s="126" t="s">
        <v>8936</v>
      </c>
    </row>
    <row r="4735" spans="1:4" x14ac:dyDescent="0.2">
      <c r="A4735" s="123">
        <v>7345</v>
      </c>
      <c r="B4735" s="123" t="s">
        <v>25183</v>
      </c>
      <c r="C4735" s="123" t="s">
        <v>18942</v>
      </c>
      <c r="D4735" s="126" t="s">
        <v>9466</v>
      </c>
    </row>
    <row r="4736" spans="1:4" x14ac:dyDescent="0.2">
      <c r="A4736" s="123">
        <v>35691</v>
      </c>
      <c r="B4736" s="123" t="s">
        <v>25184</v>
      </c>
      <c r="C4736" s="123" t="s">
        <v>18942</v>
      </c>
      <c r="D4736" s="126" t="s">
        <v>9129</v>
      </c>
    </row>
    <row r="4737" spans="1:4" x14ac:dyDescent="0.2">
      <c r="A4737" s="123">
        <v>7342</v>
      </c>
      <c r="B4737" s="123" t="s">
        <v>25185</v>
      </c>
      <c r="C4737" s="123" t="s">
        <v>18940</v>
      </c>
      <c r="D4737" s="126" t="s">
        <v>7825</v>
      </c>
    </row>
    <row r="4738" spans="1:4" x14ac:dyDescent="0.2">
      <c r="A4738" s="123">
        <v>7306</v>
      </c>
      <c r="B4738" s="123" t="s">
        <v>25186</v>
      </c>
      <c r="C4738" s="123" t="s">
        <v>18942</v>
      </c>
      <c r="D4738" s="126" t="s">
        <v>8081</v>
      </c>
    </row>
    <row r="4739" spans="1:4" x14ac:dyDescent="0.2">
      <c r="A4739" s="123">
        <v>154</v>
      </c>
      <c r="B4739" s="123" t="s">
        <v>25187</v>
      </c>
      <c r="C4739" s="123" t="s">
        <v>18942</v>
      </c>
      <c r="D4739" s="126" t="s">
        <v>25188</v>
      </c>
    </row>
    <row r="4740" spans="1:4" x14ac:dyDescent="0.2">
      <c r="A4740" s="123">
        <v>7338</v>
      </c>
      <c r="B4740" s="123" t="s">
        <v>25189</v>
      </c>
      <c r="C4740" s="123" t="s">
        <v>18940</v>
      </c>
      <c r="D4740" s="126" t="s">
        <v>9108</v>
      </c>
    </row>
    <row r="4741" spans="1:4" x14ac:dyDescent="0.2">
      <c r="A4741" s="123">
        <v>39574</v>
      </c>
      <c r="B4741" s="123" t="s">
        <v>25190</v>
      </c>
      <c r="C4741" s="123" t="s">
        <v>18851</v>
      </c>
      <c r="D4741" s="126" t="s">
        <v>1114</v>
      </c>
    </row>
    <row r="4742" spans="1:4" x14ac:dyDescent="0.2">
      <c r="A4742" s="123">
        <v>11060</v>
      </c>
      <c r="B4742" s="123" t="s">
        <v>25191</v>
      </c>
      <c r="C4742" s="123" t="s">
        <v>18851</v>
      </c>
      <c r="D4742" s="126" t="s">
        <v>8814</v>
      </c>
    </row>
    <row r="4743" spans="1:4" x14ac:dyDescent="0.2">
      <c r="A4743" s="123">
        <v>37401</v>
      </c>
      <c r="B4743" s="123" t="s">
        <v>25192</v>
      </c>
      <c r="C4743" s="123" t="s">
        <v>18851</v>
      </c>
      <c r="D4743" s="126" t="s">
        <v>2885</v>
      </c>
    </row>
    <row r="4744" spans="1:4" x14ac:dyDescent="0.2">
      <c r="A4744" s="123">
        <v>7525</v>
      </c>
      <c r="B4744" s="123" t="s">
        <v>25193</v>
      </c>
      <c r="C4744" s="123" t="s">
        <v>18851</v>
      </c>
      <c r="D4744" s="126" t="s">
        <v>6352</v>
      </c>
    </row>
    <row r="4745" spans="1:4" x14ac:dyDescent="0.2">
      <c r="A4745" s="123">
        <v>7524</v>
      </c>
      <c r="B4745" s="123" t="s">
        <v>25194</v>
      </c>
      <c r="C4745" s="123" t="s">
        <v>18851</v>
      </c>
      <c r="D4745" s="126" t="s">
        <v>25195</v>
      </c>
    </row>
    <row r="4746" spans="1:4" x14ac:dyDescent="0.2">
      <c r="A4746" s="123">
        <v>38105</v>
      </c>
      <c r="B4746" s="123" t="s">
        <v>25196</v>
      </c>
      <c r="C4746" s="123" t="s">
        <v>18851</v>
      </c>
      <c r="D4746" s="126" t="s">
        <v>4788</v>
      </c>
    </row>
    <row r="4747" spans="1:4" x14ac:dyDescent="0.2">
      <c r="A4747" s="123">
        <v>38084</v>
      </c>
      <c r="B4747" s="123" t="s">
        <v>25197</v>
      </c>
      <c r="C4747" s="123" t="s">
        <v>18851</v>
      </c>
      <c r="D4747" s="126" t="s">
        <v>9165</v>
      </c>
    </row>
    <row r="4748" spans="1:4" x14ac:dyDescent="0.2">
      <c r="A4748" s="123">
        <v>38103</v>
      </c>
      <c r="B4748" s="123" t="s">
        <v>25198</v>
      </c>
      <c r="C4748" s="123" t="s">
        <v>18851</v>
      </c>
      <c r="D4748" s="126" t="s">
        <v>380</v>
      </c>
    </row>
    <row r="4749" spans="1:4" x14ac:dyDescent="0.2">
      <c r="A4749" s="123">
        <v>38082</v>
      </c>
      <c r="B4749" s="123" t="s">
        <v>25199</v>
      </c>
      <c r="C4749" s="123" t="s">
        <v>18851</v>
      </c>
      <c r="D4749" s="126" t="s">
        <v>8467</v>
      </c>
    </row>
    <row r="4750" spans="1:4" x14ac:dyDescent="0.2">
      <c r="A4750" s="123">
        <v>38104</v>
      </c>
      <c r="B4750" s="123" t="s">
        <v>25200</v>
      </c>
      <c r="C4750" s="123" t="s">
        <v>18851</v>
      </c>
      <c r="D4750" s="126" t="s">
        <v>1797</v>
      </c>
    </row>
    <row r="4751" spans="1:4" x14ac:dyDescent="0.2">
      <c r="A4751" s="123">
        <v>38083</v>
      </c>
      <c r="B4751" s="123" t="s">
        <v>25201</v>
      </c>
      <c r="C4751" s="123" t="s">
        <v>18851</v>
      </c>
      <c r="D4751" s="126" t="s">
        <v>8839</v>
      </c>
    </row>
    <row r="4752" spans="1:4" x14ac:dyDescent="0.2">
      <c r="A4752" s="123">
        <v>38101</v>
      </c>
      <c r="B4752" s="123" t="s">
        <v>25202</v>
      </c>
      <c r="C4752" s="123" t="s">
        <v>18851</v>
      </c>
      <c r="D4752" s="126" t="s">
        <v>2657</v>
      </c>
    </row>
    <row r="4753" spans="1:4" x14ac:dyDescent="0.2">
      <c r="A4753" s="123">
        <v>7528</v>
      </c>
      <c r="B4753" s="123" t="s">
        <v>25203</v>
      </c>
      <c r="C4753" s="123" t="s">
        <v>18851</v>
      </c>
      <c r="D4753" s="126" t="s">
        <v>2971</v>
      </c>
    </row>
    <row r="4754" spans="1:4" x14ac:dyDescent="0.2">
      <c r="A4754" s="123">
        <v>12147</v>
      </c>
      <c r="B4754" s="123" t="s">
        <v>25204</v>
      </c>
      <c r="C4754" s="123" t="s">
        <v>18851</v>
      </c>
      <c r="D4754" s="126" t="s">
        <v>6530</v>
      </c>
    </row>
    <row r="4755" spans="1:4" x14ac:dyDescent="0.2">
      <c r="A4755" s="123">
        <v>38075</v>
      </c>
      <c r="B4755" s="123" t="s">
        <v>25205</v>
      </c>
      <c r="C4755" s="123" t="s">
        <v>18851</v>
      </c>
      <c r="D4755" s="126" t="s">
        <v>3661</v>
      </c>
    </row>
    <row r="4756" spans="1:4" x14ac:dyDescent="0.2">
      <c r="A4756" s="123">
        <v>38102</v>
      </c>
      <c r="B4756" s="123" t="s">
        <v>25206</v>
      </c>
      <c r="C4756" s="123" t="s">
        <v>18851</v>
      </c>
      <c r="D4756" s="126" t="s">
        <v>24237</v>
      </c>
    </row>
    <row r="4757" spans="1:4" x14ac:dyDescent="0.2">
      <c r="A4757" s="123">
        <v>38076</v>
      </c>
      <c r="B4757" s="123" t="s">
        <v>25207</v>
      </c>
      <c r="C4757" s="123" t="s">
        <v>18851</v>
      </c>
      <c r="D4757" s="126" t="s">
        <v>24106</v>
      </c>
    </row>
    <row r="4758" spans="1:4" x14ac:dyDescent="0.2">
      <c r="A4758" s="123">
        <v>7592</v>
      </c>
      <c r="B4758" s="123" t="s">
        <v>25208</v>
      </c>
      <c r="C4758" s="123" t="s">
        <v>18871</v>
      </c>
      <c r="D4758" s="126" t="s">
        <v>3959</v>
      </c>
    </row>
    <row r="4759" spans="1:4" x14ac:dyDescent="0.2">
      <c r="A4759" s="123">
        <v>40820</v>
      </c>
      <c r="B4759" s="123" t="s">
        <v>25209</v>
      </c>
      <c r="C4759" s="123" t="s">
        <v>19101</v>
      </c>
      <c r="D4759" s="126" t="s">
        <v>25210</v>
      </c>
    </row>
    <row r="4760" spans="1:4" x14ac:dyDescent="0.2">
      <c r="A4760" s="123">
        <v>11762</v>
      </c>
      <c r="B4760" s="123" t="s">
        <v>25211</v>
      </c>
      <c r="C4760" s="123" t="s">
        <v>18851</v>
      </c>
      <c r="D4760" s="126" t="s">
        <v>25212</v>
      </c>
    </row>
    <row r="4761" spans="1:4" x14ac:dyDescent="0.2">
      <c r="A4761" s="123">
        <v>13418</v>
      </c>
      <c r="B4761" s="123" t="s">
        <v>25213</v>
      </c>
      <c r="C4761" s="123" t="s">
        <v>18851</v>
      </c>
      <c r="D4761" s="126" t="s">
        <v>389</v>
      </c>
    </row>
    <row r="4762" spans="1:4" x14ac:dyDescent="0.2">
      <c r="A4762" s="123">
        <v>13984</v>
      </c>
      <c r="B4762" s="123" t="s">
        <v>25214</v>
      </c>
      <c r="C4762" s="123" t="s">
        <v>18851</v>
      </c>
      <c r="D4762" s="126" t="s">
        <v>25215</v>
      </c>
    </row>
    <row r="4763" spans="1:4" x14ac:dyDescent="0.2">
      <c r="A4763" s="123">
        <v>11772</v>
      </c>
      <c r="B4763" s="123" t="s">
        <v>25216</v>
      </c>
      <c r="C4763" s="123" t="s">
        <v>18851</v>
      </c>
      <c r="D4763" s="126" t="s">
        <v>25217</v>
      </c>
    </row>
    <row r="4764" spans="1:4" x14ac:dyDescent="0.2">
      <c r="A4764" s="123">
        <v>36795</v>
      </c>
      <c r="B4764" s="123" t="s">
        <v>25218</v>
      </c>
      <c r="C4764" s="123" t="s">
        <v>18851</v>
      </c>
      <c r="D4764" s="126" t="s">
        <v>25219</v>
      </c>
    </row>
    <row r="4765" spans="1:4" x14ac:dyDescent="0.2">
      <c r="A4765" s="123">
        <v>36796</v>
      </c>
      <c r="B4765" s="123" t="s">
        <v>25220</v>
      </c>
      <c r="C4765" s="123" t="s">
        <v>18851</v>
      </c>
      <c r="D4765" s="126" t="s">
        <v>25221</v>
      </c>
    </row>
    <row r="4766" spans="1:4" x14ac:dyDescent="0.2">
      <c r="A4766" s="123">
        <v>36791</v>
      </c>
      <c r="B4766" s="123" t="s">
        <v>25222</v>
      </c>
      <c r="C4766" s="123" t="s">
        <v>18851</v>
      </c>
      <c r="D4766" s="126" t="s">
        <v>25223</v>
      </c>
    </row>
    <row r="4767" spans="1:4" x14ac:dyDescent="0.2">
      <c r="A4767" s="123">
        <v>13415</v>
      </c>
      <c r="B4767" s="123" t="s">
        <v>25224</v>
      </c>
      <c r="C4767" s="123" t="s">
        <v>18851</v>
      </c>
      <c r="D4767" s="126" t="s">
        <v>7356</v>
      </c>
    </row>
    <row r="4768" spans="1:4" x14ac:dyDescent="0.2">
      <c r="A4768" s="123">
        <v>36792</v>
      </c>
      <c r="B4768" s="123" t="s">
        <v>25225</v>
      </c>
      <c r="C4768" s="123" t="s">
        <v>18851</v>
      </c>
      <c r="D4768" s="126" t="s">
        <v>25226</v>
      </c>
    </row>
    <row r="4769" spans="1:4" x14ac:dyDescent="0.2">
      <c r="A4769" s="123">
        <v>11773</v>
      </c>
      <c r="B4769" s="123" t="s">
        <v>25227</v>
      </c>
      <c r="C4769" s="123" t="s">
        <v>18851</v>
      </c>
      <c r="D4769" s="126" t="s">
        <v>14149</v>
      </c>
    </row>
    <row r="4770" spans="1:4" x14ac:dyDescent="0.2">
      <c r="A4770" s="123">
        <v>11775</v>
      </c>
      <c r="B4770" s="123" t="s">
        <v>25228</v>
      </c>
      <c r="C4770" s="123" t="s">
        <v>18851</v>
      </c>
      <c r="D4770" s="126" t="s">
        <v>25229</v>
      </c>
    </row>
    <row r="4771" spans="1:4" x14ac:dyDescent="0.2">
      <c r="A4771" s="123">
        <v>13983</v>
      </c>
      <c r="B4771" s="123" t="s">
        <v>25230</v>
      </c>
      <c r="C4771" s="123" t="s">
        <v>18851</v>
      </c>
      <c r="D4771" s="126" t="s">
        <v>2331</v>
      </c>
    </row>
    <row r="4772" spans="1:4" x14ac:dyDescent="0.2">
      <c r="A4772" s="123">
        <v>13416</v>
      </c>
      <c r="B4772" s="123" t="s">
        <v>25231</v>
      </c>
      <c r="C4772" s="123" t="s">
        <v>18851</v>
      </c>
      <c r="D4772" s="126" t="s">
        <v>25232</v>
      </c>
    </row>
    <row r="4773" spans="1:4" x14ac:dyDescent="0.2">
      <c r="A4773" s="123">
        <v>13417</v>
      </c>
      <c r="B4773" s="123" t="s">
        <v>25233</v>
      </c>
      <c r="C4773" s="123" t="s">
        <v>18851</v>
      </c>
      <c r="D4773" s="126" t="s">
        <v>7410</v>
      </c>
    </row>
    <row r="4774" spans="1:4" x14ac:dyDescent="0.2">
      <c r="A4774" s="123">
        <v>7604</v>
      </c>
      <c r="B4774" s="123" t="s">
        <v>25234</v>
      </c>
      <c r="C4774" s="123" t="s">
        <v>18851</v>
      </c>
      <c r="D4774" s="126" t="s">
        <v>20717</v>
      </c>
    </row>
    <row r="4775" spans="1:4" x14ac:dyDescent="0.2">
      <c r="A4775" s="123">
        <v>11763</v>
      </c>
      <c r="B4775" s="123" t="s">
        <v>25235</v>
      </c>
      <c r="C4775" s="123" t="s">
        <v>18851</v>
      </c>
      <c r="D4775" s="126" t="s">
        <v>9134</v>
      </c>
    </row>
    <row r="4776" spans="1:4" x14ac:dyDescent="0.2">
      <c r="A4776" s="123">
        <v>11764</v>
      </c>
      <c r="B4776" s="123" t="s">
        <v>25236</v>
      </c>
      <c r="C4776" s="123" t="s">
        <v>18851</v>
      </c>
      <c r="D4776" s="126" t="s">
        <v>9135</v>
      </c>
    </row>
    <row r="4777" spans="1:4" x14ac:dyDescent="0.2">
      <c r="A4777" s="123">
        <v>11829</v>
      </c>
      <c r="B4777" s="123" t="s">
        <v>25237</v>
      </c>
      <c r="C4777" s="123" t="s">
        <v>18851</v>
      </c>
      <c r="D4777" s="126" t="s">
        <v>6451</v>
      </c>
    </row>
    <row r="4778" spans="1:4" x14ac:dyDescent="0.2">
      <c r="A4778" s="123">
        <v>11825</v>
      </c>
      <c r="B4778" s="123" t="s">
        <v>25238</v>
      </c>
      <c r="C4778" s="123" t="s">
        <v>18851</v>
      </c>
      <c r="D4778" s="126" t="s">
        <v>4166</v>
      </c>
    </row>
    <row r="4779" spans="1:4" x14ac:dyDescent="0.2">
      <c r="A4779" s="123">
        <v>11767</v>
      </c>
      <c r="B4779" s="123" t="s">
        <v>25239</v>
      </c>
      <c r="C4779" s="123" t="s">
        <v>18851</v>
      </c>
      <c r="D4779" s="126" t="s">
        <v>9136</v>
      </c>
    </row>
    <row r="4780" spans="1:4" x14ac:dyDescent="0.2">
      <c r="A4780" s="123">
        <v>11830</v>
      </c>
      <c r="B4780" s="123" t="s">
        <v>25240</v>
      </c>
      <c r="C4780" s="123" t="s">
        <v>18851</v>
      </c>
      <c r="D4780" s="126" t="s">
        <v>5351</v>
      </c>
    </row>
    <row r="4781" spans="1:4" x14ac:dyDescent="0.2">
      <c r="A4781" s="123">
        <v>11766</v>
      </c>
      <c r="B4781" s="123" t="s">
        <v>25241</v>
      </c>
      <c r="C4781" s="123" t="s">
        <v>18851</v>
      </c>
      <c r="D4781" s="126" t="s">
        <v>9137</v>
      </c>
    </row>
    <row r="4782" spans="1:4" x14ac:dyDescent="0.2">
      <c r="A4782" s="123">
        <v>11765</v>
      </c>
      <c r="B4782" s="123" t="s">
        <v>25242</v>
      </c>
      <c r="C4782" s="123" t="s">
        <v>18851</v>
      </c>
      <c r="D4782" s="126" t="s">
        <v>704</v>
      </c>
    </row>
    <row r="4783" spans="1:4" x14ac:dyDescent="0.2">
      <c r="A4783" s="123">
        <v>11824</v>
      </c>
      <c r="B4783" s="123" t="s">
        <v>25243</v>
      </c>
      <c r="C4783" s="123" t="s">
        <v>18851</v>
      </c>
      <c r="D4783" s="126" t="s">
        <v>9138</v>
      </c>
    </row>
    <row r="4784" spans="1:4" x14ac:dyDescent="0.2">
      <c r="A4784" s="123">
        <v>11777</v>
      </c>
      <c r="B4784" s="123" t="s">
        <v>25244</v>
      </c>
      <c r="C4784" s="123" t="s">
        <v>18851</v>
      </c>
      <c r="D4784" s="126" t="s">
        <v>25245</v>
      </c>
    </row>
    <row r="4785" spans="1:4" x14ac:dyDescent="0.2">
      <c r="A4785" s="123">
        <v>7602</v>
      </c>
      <c r="B4785" s="123" t="s">
        <v>25246</v>
      </c>
      <c r="C4785" s="123" t="s">
        <v>18851</v>
      </c>
      <c r="D4785" s="126" t="s">
        <v>8544</v>
      </c>
    </row>
    <row r="4786" spans="1:4" x14ac:dyDescent="0.2">
      <c r="A4786" s="123">
        <v>7603</v>
      </c>
      <c r="B4786" s="123" t="s">
        <v>25247</v>
      </c>
      <c r="C4786" s="123" t="s">
        <v>18851</v>
      </c>
      <c r="D4786" s="126" t="s">
        <v>8551</v>
      </c>
    </row>
    <row r="4787" spans="1:4" x14ac:dyDescent="0.2">
      <c r="A4787" s="123">
        <v>11826</v>
      </c>
      <c r="B4787" s="123" t="s">
        <v>25248</v>
      </c>
      <c r="C4787" s="123" t="s">
        <v>18851</v>
      </c>
      <c r="D4787" s="126" t="s">
        <v>6069</v>
      </c>
    </row>
    <row r="4788" spans="1:4" x14ac:dyDescent="0.2">
      <c r="A4788" s="123">
        <v>7606</v>
      </c>
      <c r="B4788" s="123" t="s">
        <v>25249</v>
      </c>
      <c r="C4788" s="123" t="s">
        <v>18851</v>
      </c>
      <c r="D4788" s="126" t="s">
        <v>7412</v>
      </c>
    </row>
    <row r="4789" spans="1:4" x14ac:dyDescent="0.2">
      <c r="A4789" s="123">
        <v>40329</v>
      </c>
      <c r="B4789" s="123" t="s">
        <v>25250</v>
      </c>
      <c r="C4789" s="123" t="s">
        <v>18851</v>
      </c>
      <c r="D4789" s="126" t="s">
        <v>8390</v>
      </c>
    </row>
    <row r="4790" spans="1:4" x14ac:dyDescent="0.2">
      <c r="A4790" s="123">
        <v>11823</v>
      </c>
      <c r="B4790" s="123" t="s">
        <v>25251</v>
      </c>
      <c r="C4790" s="123" t="s">
        <v>18851</v>
      </c>
      <c r="D4790" s="126" t="s">
        <v>647</v>
      </c>
    </row>
    <row r="4791" spans="1:4" x14ac:dyDescent="0.2">
      <c r="A4791" s="123">
        <v>11822</v>
      </c>
      <c r="B4791" s="123" t="s">
        <v>25252</v>
      </c>
      <c r="C4791" s="123" t="s">
        <v>18851</v>
      </c>
      <c r="D4791" s="126" t="s">
        <v>9139</v>
      </c>
    </row>
    <row r="4792" spans="1:4" x14ac:dyDescent="0.2">
      <c r="A4792" s="123">
        <v>11831</v>
      </c>
      <c r="B4792" s="123" t="s">
        <v>25253</v>
      </c>
      <c r="C4792" s="123" t="s">
        <v>18851</v>
      </c>
      <c r="D4792" s="126" t="s">
        <v>8002</v>
      </c>
    </row>
    <row r="4793" spans="1:4" x14ac:dyDescent="0.2">
      <c r="A4793" s="123">
        <v>7613</v>
      </c>
      <c r="B4793" s="123" t="s">
        <v>25254</v>
      </c>
      <c r="C4793" s="123" t="s">
        <v>18851</v>
      </c>
      <c r="D4793" s="126" t="s">
        <v>25255</v>
      </c>
    </row>
    <row r="4794" spans="1:4" x14ac:dyDescent="0.2">
      <c r="A4794" s="123">
        <v>7619</v>
      </c>
      <c r="B4794" s="123" t="s">
        <v>25256</v>
      </c>
      <c r="C4794" s="123" t="s">
        <v>18851</v>
      </c>
      <c r="D4794" s="126" t="s">
        <v>25257</v>
      </c>
    </row>
    <row r="4795" spans="1:4" x14ac:dyDescent="0.2">
      <c r="A4795" s="123">
        <v>12076</v>
      </c>
      <c r="B4795" s="123" t="s">
        <v>25258</v>
      </c>
      <c r="C4795" s="123" t="s">
        <v>18851</v>
      </c>
      <c r="D4795" s="126" t="s">
        <v>25259</v>
      </c>
    </row>
    <row r="4796" spans="1:4" x14ac:dyDescent="0.2">
      <c r="A4796" s="123">
        <v>7614</v>
      </c>
      <c r="B4796" s="123" t="s">
        <v>25260</v>
      </c>
      <c r="C4796" s="123" t="s">
        <v>18851</v>
      </c>
      <c r="D4796" s="126" t="s">
        <v>25261</v>
      </c>
    </row>
    <row r="4797" spans="1:4" x14ac:dyDescent="0.2">
      <c r="A4797" s="123">
        <v>7618</v>
      </c>
      <c r="B4797" s="123" t="s">
        <v>25262</v>
      </c>
      <c r="C4797" s="123" t="s">
        <v>18851</v>
      </c>
      <c r="D4797" s="126" t="s">
        <v>25263</v>
      </c>
    </row>
    <row r="4798" spans="1:4" x14ac:dyDescent="0.2">
      <c r="A4798" s="123">
        <v>7620</v>
      </c>
      <c r="B4798" s="123" t="s">
        <v>25264</v>
      </c>
      <c r="C4798" s="123" t="s">
        <v>18851</v>
      </c>
      <c r="D4798" s="126" t="s">
        <v>25265</v>
      </c>
    </row>
    <row r="4799" spans="1:4" x14ac:dyDescent="0.2">
      <c r="A4799" s="123">
        <v>7610</v>
      </c>
      <c r="B4799" s="123" t="s">
        <v>25266</v>
      </c>
      <c r="C4799" s="123" t="s">
        <v>18851</v>
      </c>
      <c r="D4799" s="126" t="s">
        <v>25267</v>
      </c>
    </row>
    <row r="4800" spans="1:4" x14ac:dyDescent="0.2">
      <c r="A4800" s="123">
        <v>7615</v>
      </c>
      <c r="B4800" s="123" t="s">
        <v>25268</v>
      </c>
      <c r="C4800" s="123" t="s">
        <v>18851</v>
      </c>
      <c r="D4800" s="126" t="s">
        <v>25269</v>
      </c>
    </row>
    <row r="4801" spans="1:4" x14ac:dyDescent="0.2">
      <c r="A4801" s="123">
        <v>7617</v>
      </c>
      <c r="B4801" s="123" t="s">
        <v>25270</v>
      </c>
      <c r="C4801" s="123" t="s">
        <v>18851</v>
      </c>
      <c r="D4801" s="126" t="s">
        <v>25271</v>
      </c>
    </row>
    <row r="4802" spans="1:4" x14ac:dyDescent="0.2">
      <c r="A4802" s="123">
        <v>7616</v>
      </c>
      <c r="B4802" s="123" t="s">
        <v>25272</v>
      </c>
      <c r="C4802" s="123" t="s">
        <v>18851</v>
      </c>
      <c r="D4802" s="126" t="s">
        <v>25273</v>
      </c>
    </row>
    <row r="4803" spans="1:4" x14ac:dyDescent="0.2">
      <c r="A4803" s="123">
        <v>7611</v>
      </c>
      <c r="B4803" s="123" t="s">
        <v>25274</v>
      </c>
      <c r="C4803" s="123" t="s">
        <v>18851</v>
      </c>
      <c r="D4803" s="126" t="s">
        <v>25275</v>
      </c>
    </row>
    <row r="4804" spans="1:4" x14ac:dyDescent="0.2">
      <c r="A4804" s="123">
        <v>7612</v>
      </c>
      <c r="B4804" s="123" t="s">
        <v>25276</v>
      </c>
      <c r="C4804" s="123" t="s">
        <v>18851</v>
      </c>
      <c r="D4804" s="126" t="s">
        <v>25277</v>
      </c>
    </row>
    <row r="4805" spans="1:4" x14ac:dyDescent="0.2">
      <c r="A4805" s="123">
        <v>37371</v>
      </c>
      <c r="B4805" s="123" t="s">
        <v>25278</v>
      </c>
      <c r="C4805" s="123" t="s">
        <v>18871</v>
      </c>
      <c r="D4805" s="126" t="s">
        <v>911</v>
      </c>
    </row>
    <row r="4806" spans="1:4" x14ac:dyDescent="0.2">
      <c r="A4806" s="123">
        <v>40861</v>
      </c>
      <c r="B4806" s="123" t="s">
        <v>25279</v>
      </c>
      <c r="C4806" s="123" t="s">
        <v>19101</v>
      </c>
      <c r="D4806" s="126" t="s">
        <v>9140</v>
      </c>
    </row>
    <row r="4807" spans="1:4" x14ac:dyDescent="0.2">
      <c r="A4807" s="123">
        <v>36510</v>
      </c>
      <c r="B4807" s="123" t="s">
        <v>25280</v>
      </c>
      <c r="C4807" s="123" t="s">
        <v>18851</v>
      </c>
      <c r="D4807" s="126" t="s">
        <v>25281</v>
      </c>
    </row>
    <row r="4808" spans="1:4" x14ac:dyDescent="0.2">
      <c r="A4808" s="123">
        <v>25020</v>
      </c>
      <c r="B4808" s="123" t="s">
        <v>25282</v>
      </c>
      <c r="C4808" s="123" t="s">
        <v>18851</v>
      </c>
      <c r="D4808" s="126" t="s">
        <v>25283</v>
      </c>
    </row>
    <row r="4809" spans="1:4" x14ac:dyDescent="0.2">
      <c r="A4809" s="123">
        <v>7622</v>
      </c>
      <c r="B4809" s="123" t="s">
        <v>25284</v>
      </c>
      <c r="C4809" s="123" t="s">
        <v>18851</v>
      </c>
      <c r="D4809" s="126" t="s">
        <v>25285</v>
      </c>
    </row>
    <row r="4810" spans="1:4" x14ac:dyDescent="0.2">
      <c r="A4810" s="123">
        <v>7624</v>
      </c>
      <c r="B4810" s="123" t="s">
        <v>25286</v>
      </c>
      <c r="C4810" s="123" t="s">
        <v>18851</v>
      </c>
      <c r="D4810" s="126" t="s">
        <v>9208</v>
      </c>
    </row>
    <row r="4811" spans="1:4" x14ac:dyDescent="0.2">
      <c r="A4811" s="123">
        <v>7625</v>
      </c>
      <c r="B4811" s="123" t="s">
        <v>25287</v>
      </c>
      <c r="C4811" s="123" t="s">
        <v>18851</v>
      </c>
      <c r="D4811" s="126" t="s">
        <v>25288</v>
      </c>
    </row>
    <row r="4812" spans="1:4" x14ac:dyDescent="0.2">
      <c r="A4812" s="123">
        <v>7623</v>
      </c>
      <c r="B4812" s="123" t="s">
        <v>25289</v>
      </c>
      <c r="C4812" s="123" t="s">
        <v>18851</v>
      </c>
      <c r="D4812" s="126" t="s">
        <v>25283</v>
      </c>
    </row>
    <row r="4813" spans="1:4" x14ac:dyDescent="0.2">
      <c r="A4813" s="123">
        <v>36508</v>
      </c>
      <c r="B4813" s="123" t="s">
        <v>25290</v>
      </c>
      <c r="C4813" s="123" t="s">
        <v>18851</v>
      </c>
      <c r="D4813" s="126" t="s">
        <v>25291</v>
      </c>
    </row>
    <row r="4814" spans="1:4" x14ac:dyDescent="0.2">
      <c r="A4814" s="123">
        <v>36509</v>
      </c>
      <c r="B4814" s="123" t="s">
        <v>25292</v>
      </c>
      <c r="C4814" s="123" t="s">
        <v>18851</v>
      </c>
      <c r="D4814" s="126" t="s">
        <v>25293</v>
      </c>
    </row>
    <row r="4815" spans="1:4" x14ac:dyDescent="0.2">
      <c r="A4815" s="123">
        <v>13238</v>
      </c>
      <c r="B4815" s="123" t="s">
        <v>25294</v>
      </c>
      <c r="C4815" s="123" t="s">
        <v>18851</v>
      </c>
      <c r="D4815" s="126" t="s">
        <v>25295</v>
      </c>
    </row>
    <row r="4816" spans="1:4" x14ac:dyDescent="0.2">
      <c r="A4816" s="123">
        <v>36511</v>
      </c>
      <c r="B4816" s="123" t="s">
        <v>25296</v>
      </c>
      <c r="C4816" s="123" t="s">
        <v>18851</v>
      </c>
      <c r="D4816" s="126" t="s">
        <v>25297</v>
      </c>
    </row>
    <row r="4817" spans="1:4" x14ac:dyDescent="0.2">
      <c r="A4817" s="123">
        <v>36515</v>
      </c>
      <c r="B4817" s="123" t="s">
        <v>25298</v>
      </c>
      <c r="C4817" s="123" t="s">
        <v>18851</v>
      </c>
      <c r="D4817" s="126" t="s">
        <v>25299</v>
      </c>
    </row>
    <row r="4818" spans="1:4" x14ac:dyDescent="0.2">
      <c r="A4818" s="123">
        <v>10598</v>
      </c>
      <c r="B4818" s="123" t="s">
        <v>25300</v>
      </c>
      <c r="C4818" s="123" t="s">
        <v>18851</v>
      </c>
      <c r="D4818" s="126" t="s">
        <v>25301</v>
      </c>
    </row>
    <row r="4819" spans="1:4" x14ac:dyDescent="0.2">
      <c r="A4819" s="123">
        <v>7640</v>
      </c>
      <c r="B4819" s="123" t="s">
        <v>25302</v>
      </c>
      <c r="C4819" s="123" t="s">
        <v>18851</v>
      </c>
      <c r="D4819" s="126" t="s">
        <v>25303</v>
      </c>
    </row>
    <row r="4820" spans="1:4" x14ac:dyDescent="0.2">
      <c r="A4820" s="123">
        <v>36513</v>
      </c>
      <c r="B4820" s="123" t="s">
        <v>25304</v>
      </c>
      <c r="C4820" s="123" t="s">
        <v>18851</v>
      </c>
      <c r="D4820" s="126" t="s">
        <v>25305</v>
      </c>
    </row>
    <row r="4821" spans="1:4" x14ac:dyDescent="0.2">
      <c r="A4821" s="123">
        <v>36514</v>
      </c>
      <c r="B4821" s="123" t="s">
        <v>25306</v>
      </c>
      <c r="C4821" s="123" t="s">
        <v>18851</v>
      </c>
      <c r="D4821" s="126" t="s">
        <v>25307</v>
      </c>
    </row>
    <row r="4822" spans="1:4" x14ac:dyDescent="0.2">
      <c r="A4822" s="123">
        <v>36149</v>
      </c>
      <c r="B4822" s="123" t="s">
        <v>25308</v>
      </c>
      <c r="C4822" s="123" t="s">
        <v>18851</v>
      </c>
      <c r="D4822" s="126" t="s">
        <v>25309</v>
      </c>
    </row>
    <row r="4823" spans="1:4" x14ac:dyDescent="0.2">
      <c r="A4823" s="123">
        <v>43066</v>
      </c>
      <c r="B4823" s="123" t="s">
        <v>25310</v>
      </c>
      <c r="C4823" s="123" t="s">
        <v>18885</v>
      </c>
      <c r="D4823" s="126" t="s">
        <v>4090</v>
      </c>
    </row>
    <row r="4824" spans="1:4" x14ac:dyDescent="0.2">
      <c r="A4824" s="123">
        <v>11581</v>
      </c>
      <c r="B4824" s="123" t="s">
        <v>25311</v>
      </c>
      <c r="C4824" s="123" t="s">
        <v>18885</v>
      </c>
      <c r="D4824" s="126" t="s">
        <v>2443</v>
      </c>
    </row>
    <row r="4825" spans="1:4" x14ac:dyDescent="0.2">
      <c r="A4825" s="123">
        <v>11580</v>
      </c>
      <c r="B4825" s="123" t="s">
        <v>25312</v>
      </c>
      <c r="C4825" s="123" t="s">
        <v>18885</v>
      </c>
      <c r="D4825" s="126" t="s">
        <v>4760</v>
      </c>
    </row>
    <row r="4826" spans="1:4" x14ac:dyDescent="0.2">
      <c r="A4826" s="123">
        <v>38177</v>
      </c>
      <c r="B4826" s="123" t="s">
        <v>25313</v>
      </c>
      <c r="C4826" s="123" t="s">
        <v>18851</v>
      </c>
      <c r="D4826" s="126" t="s">
        <v>2964</v>
      </c>
    </row>
    <row r="4827" spans="1:4" x14ac:dyDescent="0.2">
      <c r="A4827" s="123">
        <v>10743</v>
      </c>
      <c r="B4827" s="123" t="s">
        <v>25314</v>
      </c>
      <c r="C4827" s="123" t="s">
        <v>18851</v>
      </c>
      <c r="D4827" s="126" t="s">
        <v>25315</v>
      </c>
    </row>
    <row r="4828" spans="1:4" x14ac:dyDescent="0.2">
      <c r="A4828" s="123">
        <v>39848</v>
      </c>
      <c r="B4828" s="123" t="s">
        <v>25316</v>
      </c>
      <c r="C4828" s="123" t="s">
        <v>18885</v>
      </c>
      <c r="D4828" s="126" t="s">
        <v>1327</v>
      </c>
    </row>
    <row r="4829" spans="1:4" x14ac:dyDescent="0.2">
      <c r="A4829" s="123">
        <v>20999</v>
      </c>
      <c r="B4829" s="123" t="s">
        <v>25317</v>
      </c>
      <c r="C4829" s="123" t="s">
        <v>18885</v>
      </c>
      <c r="D4829" s="126" t="s">
        <v>2985</v>
      </c>
    </row>
    <row r="4830" spans="1:4" x14ac:dyDescent="0.2">
      <c r="A4830" s="123">
        <v>21001</v>
      </c>
      <c r="B4830" s="123" t="s">
        <v>25318</v>
      </c>
      <c r="C4830" s="123" t="s">
        <v>18885</v>
      </c>
      <c r="D4830" s="126" t="s">
        <v>10134</v>
      </c>
    </row>
    <row r="4831" spans="1:4" x14ac:dyDescent="0.2">
      <c r="A4831" s="123">
        <v>21003</v>
      </c>
      <c r="B4831" s="123" t="s">
        <v>25319</v>
      </c>
      <c r="C4831" s="123" t="s">
        <v>18885</v>
      </c>
      <c r="D4831" s="126" t="s">
        <v>25320</v>
      </c>
    </row>
    <row r="4832" spans="1:4" x14ac:dyDescent="0.2">
      <c r="A4832" s="123">
        <v>21006</v>
      </c>
      <c r="B4832" s="123" t="s">
        <v>25321</v>
      </c>
      <c r="C4832" s="123" t="s">
        <v>18885</v>
      </c>
      <c r="D4832" s="126" t="s">
        <v>25322</v>
      </c>
    </row>
    <row r="4833" spans="1:4" x14ac:dyDescent="0.2">
      <c r="A4833" s="123">
        <v>21019</v>
      </c>
      <c r="B4833" s="123" t="s">
        <v>25323</v>
      </c>
      <c r="C4833" s="123" t="s">
        <v>18885</v>
      </c>
      <c r="D4833" s="126" t="s">
        <v>4359</v>
      </c>
    </row>
    <row r="4834" spans="1:4" x14ac:dyDescent="0.2">
      <c r="A4834" s="123">
        <v>21021</v>
      </c>
      <c r="B4834" s="123" t="s">
        <v>25324</v>
      </c>
      <c r="C4834" s="123" t="s">
        <v>18885</v>
      </c>
      <c r="D4834" s="126" t="s">
        <v>1876</v>
      </c>
    </row>
    <row r="4835" spans="1:4" x14ac:dyDescent="0.2">
      <c r="A4835" s="123">
        <v>21024</v>
      </c>
      <c r="B4835" s="123" t="s">
        <v>25325</v>
      </c>
      <c r="C4835" s="123" t="s">
        <v>18885</v>
      </c>
      <c r="D4835" s="126" t="s">
        <v>22604</v>
      </c>
    </row>
    <row r="4836" spans="1:4" x14ac:dyDescent="0.2">
      <c r="A4836" s="123">
        <v>40624</v>
      </c>
      <c r="B4836" s="123" t="s">
        <v>25326</v>
      </c>
      <c r="C4836" s="123" t="s">
        <v>18885</v>
      </c>
      <c r="D4836" s="126" t="s">
        <v>25327</v>
      </c>
    </row>
    <row r="4837" spans="1:4" x14ac:dyDescent="0.2">
      <c r="A4837" s="123">
        <v>13127</v>
      </c>
      <c r="B4837" s="123" t="s">
        <v>25328</v>
      </c>
      <c r="C4837" s="123" t="s">
        <v>18885</v>
      </c>
      <c r="D4837" s="126" t="s">
        <v>25329</v>
      </c>
    </row>
    <row r="4838" spans="1:4" x14ac:dyDescent="0.2">
      <c r="A4838" s="123">
        <v>13137</v>
      </c>
      <c r="B4838" s="123" t="s">
        <v>25330</v>
      </c>
      <c r="C4838" s="123" t="s">
        <v>18885</v>
      </c>
      <c r="D4838" s="126" t="s">
        <v>1688</v>
      </c>
    </row>
    <row r="4839" spans="1:4" x14ac:dyDescent="0.2">
      <c r="A4839" s="123">
        <v>20989</v>
      </c>
      <c r="B4839" s="123" t="s">
        <v>25331</v>
      </c>
      <c r="C4839" s="123" t="s">
        <v>18885</v>
      </c>
      <c r="D4839" s="126" t="s">
        <v>25332</v>
      </c>
    </row>
    <row r="4840" spans="1:4" x14ac:dyDescent="0.2">
      <c r="A4840" s="123">
        <v>21147</v>
      </c>
      <c r="B4840" s="123" t="s">
        <v>25333</v>
      </c>
      <c r="C4840" s="123" t="s">
        <v>18885</v>
      </c>
      <c r="D4840" s="126" t="s">
        <v>15284</v>
      </c>
    </row>
    <row r="4841" spans="1:4" x14ac:dyDescent="0.2">
      <c r="A4841" s="123">
        <v>21148</v>
      </c>
      <c r="B4841" s="123" t="s">
        <v>25334</v>
      </c>
      <c r="C4841" s="123" t="s">
        <v>18885</v>
      </c>
      <c r="D4841" s="126" t="s">
        <v>25335</v>
      </c>
    </row>
    <row r="4842" spans="1:4" x14ac:dyDescent="0.2">
      <c r="A4842" s="123">
        <v>20984</v>
      </c>
      <c r="B4842" s="123" t="s">
        <v>25336</v>
      </c>
      <c r="C4842" s="123" t="s">
        <v>18885</v>
      </c>
      <c r="D4842" s="126" t="s">
        <v>25337</v>
      </c>
    </row>
    <row r="4843" spans="1:4" x14ac:dyDescent="0.2">
      <c r="A4843" s="123">
        <v>13042</v>
      </c>
      <c r="B4843" s="123" t="s">
        <v>25338</v>
      </c>
      <c r="C4843" s="123" t="s">
        <v>18885</v>
      </c>
      <c r="D4843" s="126" t="s">
        <v>25339</v>
      </c>
    </row>
    <row r="4844" spans="1:4" x14ac:dyDescent="0.2">
      <c r="A4844" s="123">
        <v>21150</v>
      </c>
      <c r="B4844" s="123" t="s">
        <v>25340</v>
      </c>
      <c r="C4844" s="123" t="s">
        <v>18885</v>
      </c>
      <c r="D4844" s="126" t="s">
        <v>25341</v>
      </c>
    </row>
    <row r="4845" spans="1:4" x14ac:dyDescent="0.2">
      <c r="A4845" s="123">
        <v>13141</v>
      </c>
      <c r="B4845" s="123" t="s">
        <v>25342</v>
      </c>
      <c r="C4845" s="123" t="s">
        <v>18885</v>
      </c>
      <c r="D4845" s="126" t="s">
        <v>1957</v>
      </c>
    </row>
    <row r="4846" spans="1:4" x14ac:dyDescent="0.2">
      <c r="A4846" s="123">
        <v>21151</v>
      </c>
      <c r="B4846" s="123" t="s">
        <v>25343</v>
      </c>
      <c r="C4846" s="123" t="s">
        <v>18885</v>
      </c>
      <c r="D4846" s="126" t="s">
        <v>25344</v>
      </c>
    </row>
    <row r="4847" spans="1:4" x14ac:dyDescent="0.2">
      <c r="A4847" s="123">
        <v>13142</v>
      </c>
      <c r="B4847" s="123" t="s">
        <v>25345</v>
      </c>
      <c r="C4847" s="123" t="s">
        <v>18885</v>
      </c>
      <c r="D4847" s="126" t="s">
        <v>25346</v>
      </c>
    </row>
    <row r="4848" spans="1:4" x14ac:dyDescent="0.2">
      <c r="A4848" s="123">
        <v>20994</v>
      </c>
      <c r="B4848" s="123" t="s">
        <v>25347</v>
      </c>
      <c r="C4848" s="123" t="s">
        <v>18885</v>
      </c>
      <c r="D4848" s="126" t="s">
        <v>25348</v>
      </c>
    </row>
    <row r="4849" spans="1:4" x14ac:dyDescent="0.2">
      <c r="A4849" s="123">
        <v>7672</v>
      </c>
      <c r="B4849" s="123" t="s">
        <v>25349</v>
      </c>
      <c r="C4849" s="123" t="s">
        <v>18885</v>
      </c>
      <c r="D4849" s="126" t="s">
        <v>25350</v>
      </c>
    </row>
    <row r="4850" spans="1:4" x14ac:dyDescent="0.2">
      <c r="A4850" s="123">
        <v>20995</v>
      </c>
      <c r="B4850" s="123" t="s">
        <v>25351</v>
      </c>
      <c r="C4850" s="123" t="s">
        <v>18885</v>
      </c>
      <c r="D4850" s="126" t="s">
        <v>25352</v>
      </c>
    </row>
    <row r="4851" spans="1:4" x14ac:dyDescent="0.2">
      <c r="A4851" s="123">
        <v>7690</v>
      </c>
      <c r="B4851" s="123" t="s">
        <v>25353</v>
      </c>
      <c r="C4851" s="123" t="s">
        <v>18885</v>
      </c>
      <c r="D4851" s="126" t="s">
        <v>25354</v>
      </c>
    </row>
    <row r="4852" spans="1:4" x14ac:dyDescent="0.2">
      <c r="A4852" s="123">
        <v>20980</v>
      </c>
      <c r="B4852" s="123" t="s">
        <v>25355</v>
      </c>
      <c r="C4852" s="123" t="s">
        <v>18885</v>
      </c>
      <c r="D4852" s="126" t="s">
        <v>25356</v>
      </c>
    </row>
    <row r="4853" spans="1:4" x14ac:dyDescent="0.2">
      <c r="A4853" s="123">
        <v>7661</v>
      </c>
      <c r="B4853" s="123" t="s">
        <v>25357</v>
      </c>
      <c r="C4853" s="123" t="s">
        <v>18885</v>
      </c>
      <c r="D4853" s="126" t="s">
        <v>25358</v>
      </c>
    </row>
    <row r="4854" spans="1:4" x14ac:dyDescent="0.2">
      <c r="A4854" s="123">
        <v>21016</v>
      </c>
      <c r="B4854" s="123" t="s">
        <v>25359</v>
      </c>
      <c r="C4854" s="123" t="s">
        <v>18885</v>
      </c>
      <c r="D4854" s="126" t="s">
        <v>25360</v>
      </c>
    </row>
    <row r="4855" spans="1:4" x14ac:dyDescent="0.2">
      <c r="A4855" s="123">
        <v>21008</v>
      </c>
      <c r="B4855" s="123" t="s">
        <v>25361</v>
      </c>
      <c r="C4855" s="123" t="s">
        <v>18885</v>
      </c>
      <c r="D4855" s="126" t="s">
        <v>9020</v>
      </c>
    </row>
    <row r="4856" spans="1:4" x14ac:dyDescent="0.2">
      <c r="A4856" s="123">
        <v>21009</v>
      </c>
      <c r="B4856" s="123" t="s">
        <v>25362</v>
      </c>
      <c r="C4856" s="123" t="s">
        <v>18885</v>
      </c>
      <c r="D4856" s="126" t="s">
        <v>25363</v>
      </c>
    </row>
    <row r="4857" spans="1:4" x14ac:dyDescent="0.2">
      <c r="A4857" s="123">
        <v>21010</v>
      </c>
      <c r="B4857" s="123" t="s">
        <v>25364</v>
      </c>
      <c r="C4857" s="123" t="s">
        <v>18885</v>
      </c>
      <c r="D4857" s="126" t="s">
        <v>25365</v>
      </c>
    </row>
    <row r="4858" spans="1:4" x14ac:dyDescent="0.2">
      <c r="A4858" s="123">
        <v>21011</v>
      </c>
      <c r="B4858" s="123" t="s">
        <v>25366</v>
      </c>
      <c r="C4858" s="123" t="s">
        <v>18885</v>
      </c>
      <c r="D4858" s="126" t="s">
        <v>25367</v>
      </c>
    </row>
    <row r="4859" spans="1:4" x14ac:dyDescent="0.2">
      <c r="A4859" s="123">
        <v>21012</v>
      </c>
      <c r="B4859" s="123" t="s">
        <v>25368</v>
      </c>
      <c r="C4859" s="123" t="s">
        <v>18885</v>
      </c>
      <c r="D4859" s="126" t="s">
        <v>1319</v>
      </c>
    </row>
    <row r="4860" spans="1:4" x14ac:dyDescent="0.2">
      <c r="A4860" s="123">
        <v>21013</v>
      </c>
      <c r="B4860" s="123" t="s">
        <v>25369</v>
      </c>
      <c r="C4860" s="123" t="s">
        <v>18885</v>
      </c>
      <c r="D4860" s="126" t="s">
        <v>2787</v>
      </c>
    </row>
    <row r="4861" spans="1:4" x14ac:dyDescent="0.2">
      <c r="A4861" s="123">
        <v>21014</v>
      </c>
      <c r="B4861" s="123" t="s">
        <v>25370</v>
      </c>
      <c r="C4861" s="123" t="s">
        <v>18885</v>
      </c>
      <c r="D4861" s="126" t="s">
        <v>241</v>
      </c>
    </row>
    <row r="4862" spans="1:4" x14ac:dyDescent="0.2">
      <c r="A4862" s="123">
        <v>21015</v>
      </c>
      <c r="B4862" s="123" t="s">
        <v>25371</v>
      </c>
      <c r="C4862" s="123" t="s">
        <v>18885</v>
      </c>
      <c r="D4862" s="126" t="s">
        <v>8796</v>
      </c>
    </row>
    <row r="4863" spans="1:4" x14ac:dyDescent="0.2">
      <c r="A4863" s="123">
        <v>7697</v>
      </c>
      <c r="B4863" s="123" t="s">
        <v>25372</v>
      </c>
      <c r="C4863" s="123" t="s">
        <v>18885</v>
      </c>
      <c r="D4863" s="126" t="s">
        <v>14085</v>
      </c>
    </row>
    <row r="4864" spans="1:4" x14ac:dyDescent="0.2">
      <c r="A4864" s="123">
        <v>7698</v>
      </c>
      <c r="B4864" s="123" t="s">
        <v>25373</v>
      </c>
      <c r="C4864" s="123" t="s">
        <v>18885</v>
      </c>
      <c r="D4864" s="126" t="s">
        <v>9170</v>
      </c>
    </row>
    <row r="4865" spans="1:4" x14ac:dyDescent="0.2">
      <c r="A4865" s="123">
        <v>7691</v>
      </c>
      <c r="B4865" s="123" t="s">
        <v>25374</v>
      </c>
      <c r="C4865" s="123" t="s">
        <v>18885</v>
      </c>
      <c r="D4865" s="126" t="s">
        <v>5989</v>
      </c>
    </row>
    <row r="4866" spans="1:4" x14ac:dyDescent="0.2">
      <c r="A4866" s="123">
        <v>40626</v>
      </c>
      <c r="B4866" s="123" t="s">
        <v>25375</v>
      </c>
      <c r="C4866" s="123" t="s">
        <v>18885</v>
      </c>
      <c r="D4866" s="126" t="s">
        <v>17585</v>
      </c>
    </row>
    <row r="4867" spans="1:4" x14ac:dyDescent="0.2">
      <c r="A4867" s="123">
        <v>7701</v>
      </c>
      <c r="B4867" s="123" t="s">
        <v>25376</v>
      </c>
      <c r="C4867" s="123" t="s">
        <v>18885</v>
      </c>
      <c r="D4867" s="126" t="s">
        <v>25377</v>
      </c>
    </row>
    <row r="4868" spans="1:4" x14ac:dyDescent="0.2">
      <c r="A4868" s="123">
        <v>7696</v>
      </c>
      <c r="B4868" s="123" t="s">
        <v>25378</v>
      </c>
      <c r="C4868" s="123" t="s">
        <v>18885</v>
      </c>
      <c r="D4868" s="126" t="s">
        <v>8241</v>
      </c>
    </row>
    <row r="4869" spans="1:4" x14ac:dyDescent="0.2">
      <c r="A4869" s="123">
        <v>7700</v>
      </c>
      <c r="B4869" s="123" t="s">
        <v>25379</v>
      </c>
      <c r="C4869" s="123" t="s">
        <v>18885</v>
      </c>
      <c r="D4869" s="126" t="s">
        <v>8905</v>
      </c>
    </row>
    <row r="4870" spans="1:4" x14ac:dyDescent="0.2">
      <c r="A4870" s="123">
        <v>7694</v>
      </c>
      <c r="B4870" s="123" t="s">
        <v>25380</v>
      </c>
      <c r="C4870" s="123" t="s">
        <v>18885</v>
      </c>
      <c r="D4870" s="126" t="s">
        <v>25381</v>
      </c>
    </row>
    <row r="4871" spans="1:4" x14ac:dyDescent="0.2">
      <c r="A4871" s="123">
        <v>7693</v>
      </c>
      <c r="B4871" s="123" t="s">
        <v>25382</v>
      </c>
      <c r="C4871" s="123" t="s">
        <v>18885</v>
      </c>
      <c r="D4871" s="126" t="s">
        <v>25383</v>
      </c>
    </row>
    <row r="4872" spans="1:4" x14ac:dyDescent="0.2">
      <c r="A4872" s="123">
        <v>7692</v>
      </c>
      <c r="B4872" s="123" t="s">
        <v>25384</v>
      </c>
      <c r="C4872" s="123" t="s">
        <v>18885</v>
      </c>
      <c r="D4872" s="126" t="s">
        <v>25385</v>
      </c>
    </row>
    <row r="4873" spans="1:4" x14ac:dyDescent="0.2">
      <c r="A4873" s="123">
        <v>7695</v>
      </c>
      <c r="B4873" s="123" t="s">
        <v>25386</v>
      </c>
      <c r="C4873" s="123" t="s">
        <v>18885</v>
      </c>
      <c r="D4873" s="126" t="s">
        <v>25387</v>
      </c>
    </row>
    <row r="4874" spans="1:4" x14ac:dyDescent="0.2">
      <c r="A4874" s="123">
        <v>13356</v>
      </c>
      <c r="B4874" s="123" t="s">
        <v>25388</v>
      </c>
      <c r="C4874" s="123" t="s">
        <v>18885</v>
      </c>
      <c r="D4874" s="126" t="s">
        <v>12988</v>
      </c>
    </row>
    <row r="4875" spans="1:4" x14ac:dyDescent="0.2">
      <c r="A4875" s="123">
        <v>36365</v>
      </c>
      <c r="B4875" s="123" t="s">
        <v>25389</v>
      </c>
      <c r="C4875" s="123" t="s">
        <v>18885</v>
      </c>
      <c r="D4875" s="126" t="s">
        <v>7060</v>
      </c>
    </row>
    <row r="4876" spans="1:4" x14ac:dyDescent="0.2">
      <c r="A4876" s="123">
        <v>41930</v>
      </c>
      <c r="B4876" s="123" t="s">
        <v>25390</v>
      </c>
      <c r="C4876" s="123" t="s">
        <v>18885</v>
      </c>
      <c r="D4876" s="126" t="s">
        <v>25391</v>
      </c>
    </row>
    <row r="4877" spans="1:4" x14ac:dyDescent="0.2">
      <c r="A4877" s="123">
        <v>41931</v>
      </c>
      <c r="B4877" s="123" t="s">
        <v>25392</v>
      </c>
      <c r="C4877" s="123" t="s">
        <v>18885</v>
      </c>
      <c r="D4877" s="126" t="s">
        <v>16801</v>
      </c>
    </row>
    <row r="4878" spans="1:4" x14ac:dyDescent="0.2">
      <c r="A4878" s="123">
        <v>41932</v>
      </c>
      <c r="B4878" s="123" t="s">
        <v>25393</v>
      </c>
      <c r="C4878" s="123" t="s">
        <v>18885</v>
      </c>
      <c r="D4878" s="126" t="s">
        <v>25394</v>
      </c>
    </row>
    <row r="4879" spans="1:4" x14ac:dyDescent="0.2">
      <c r="A4879" s="123">
        <v>41933</v>
      </c>
      <c r="B4879" s="123" t="s">
        <v>25395</v>
      </c>
      <c r="C4879" s="123" t="s">
        <v>18885</v>
      </c>
      <c r="D4879" s="126" t="s">
        <v>4044</v>
      </c>
    </row>
    <row r="4880" spans="1:4" x14ac:dyDescent="0.2">
      <c r="A4880" s="123">
        <v>41934</v>
      </c>
      <c r="B4880" s="123" t="s">
        <v>25396</v>
      </c>
      <c r="C4880" s="123" t="s">
        <v>18885</v>
      </c>
      <c r="D4880" s="126" t="s">
        <v>25397</v>
      </c>
    </row>
    <row r="4881" spans="1:4" x14ac:dyDescent="0.2">
      <c r="A4881" s="123">
        <v>41936</v>
      </c>
      <c r="B4881" s="123" t="s">
        <v>25398</v>
      </c>
      <c r="C4881" s="123" t="s">
        <v>18885</v>
      </c>
      <c r="D4881" s="126" t="s">
        <v>7154</v>
      </c>
    </row>
    <row r="4882" spans="1:4" x14ac:dyDescent="0.2">
      <c r="A4882" s="123">
        <v>7720</v>
      </c>
      <c r="B4882" s="123" t="s">
        <v>25399</v>
      </c>
      <c r="C4882" s="123" t="s">
        <v>18885</v>
      </c>
      <c r="D4882" s="126" t="s">
        <v>25400</v>
      </c>
    </row>
    <row r="4883" spans="1:4" x14ac:dyDescent="0.2">
      <c r="A4883" s="123">
        <v>40335</v>
      </c>
      <c r="B4883" s="123" t="s">
        <v>25401</v>
      </c>
      <c r="C4883" s="123" t="s">
        <v>18885</v>
      </c>
      <c r="D4883" s="126" t="s">
        <v>25402</v>
      </c>
    </row>
    <row r="4884" spans="1:4" x14ac:dyDescent="0.2">
      <c r="A4884" s="123">
        <v>7740</v>
      </c>
      <c r="B4884" s="123" t="s">
        <v>25403</v>
      </c>
      <c r="C4884" s="123" t="s">
        <v>18885</v>
      </c>
      <c r="D4884" s="126" t="s">
        <v>15151</v>
      </c>
    </row>
    <row r="4885" spans="1:4" x14ac:dyDescent="0.2">
      <c r="A4885" s="123">
        <v>7741</v>
      </c>
      <c r="B4885" s="123" t="s">
        <v>25404</v>
      </c>
      <c r="C4885" s="123" t="s">
        <v>18885</v>
      </c>
      <c r="D4885" s="126" t="s">
        <v>25405</v>
      </c>
    </row>
    <row r="4886" spans="1:4" x14ac:dyDescent="0.2">
      <c r="A4886" s="123">
        <v>7774</v>
      </c>
      <c r="B4886" s="123" t="s">
        <v>25406</v>
      </c>
      <c r="C4886" s="123" t="s">
        <v>18885</v>
      </c>
      <c r="D4886" s="126" t="s">
        <v>25407</v>
      </c>
    </row>
    <row r="4887" spans="1:4" x14ac:dyDescent="0.2">
      <c r="A4887" s="123">
        <v>7744</v>
      </c>
      <c r="B4887" s="123" t="s">
        <v>25408</v>
      </c>
      <c r="C4887" s="123" t="s">
        <v>18885</v>
      </c>
      <c r="D4887" s="126" t="s">
        <v>25409</v>
      </c>
    </row>
    <row r="4888" spans="1:4" x14ac:dyDescent="0.2">
      <c r="A4888" s="123">
        <v>7773</v>
      </c>
      <c r="B4888" s="123" t="s">
        <v>25410</v>
      </c>
      <c r="C4888" s="123" t="s">
        <v>18885</v>
      </c>
      <c r="D4888" s="126" t="s">
        <v>25411</v>
      </c>
    </row>
    <row r="4889" spans="1:4" x14ac:dyDescent="0.2">
      <c r="A4889" s="123">
        <v>7754</v>
      </c>
      <c r="B4889" s="123" t="s">
        <v>25412</v>
      </c>
      <c r="C4889" s="123" t="s">
        <v>18885</v>
      </c>
      <c r="D4889" s="126" t="s">
        <v>25413</v>
      </c>
    </row>
    <row r="4890" spans="1:4" x14ac:dyDescent="0.2">
      <c r="A4890" s="123">
        <v>7735</v>
      </c>
      <c r="B4890" s="123" t="s">
        <v>25414</v>
      </c>
      <c r="C4890" s="123" t="s">
        <v>18885</v>
      </c>
      <c r="D4890" s="126" t="s">
        <v>25415</v>
      </c>
    </row>
    <row r="4891" spans="1:4" x14ac:dyDescent="0.2">
      <c r="A4891" s="123">
        <v>7755</v>
      </c>
      <c r="B4891" s="123" t="s">
        <v>25416</v>
      </c>
      <c r="C4891" s="123" t="s">
        <v>18885</v>
      </c>
      <c r="D4891" s="126" t="s">
        <v>25417</v>
      </c>
    </row>
    <row r="4892" spans="1:4" x14ac:dyDescent="0.2">
      <c r="A4892" s="123">
        <v>7776</v>
      </c>
      <c r="B4892" s="123" t="s">
        <v>25418</v>
      </c>
      <c r="C4892" s="123" t="s">
        <v>18885</v>
      </c>
      <c r="D4892" s="126" t="s">
        <v>25419</v>
      </c>
    </row>
    <row r="4893" spans="1:4" x14ac:dyDescent="0.2">
      <c r="A4893" s="123">
        <v>7743</v>
      </c>
      <c r="B4893" s="123" t="s">
        <v>25420</v>
      </c>
      <c r="C4893" s="123" t="s">
        <v>18885</v>
      </c>
      <c r="D4893" s="126" t="s">
        <v>25421</v>
      </c>
    </row>
    <row r="4894" spans="1:4" x14ac:dyDescent="0.2">
      <c r="A4894" s="123">
        <v>7733</v>
      </c>
      <c r="B4894" s="123" t="s">
        <v>25422</v>
      </c>
      <c r="C4894" s="123" t="s">
        <v>18885</v>
      </c>
      <c r="D4894" s="126" t="s">
        <v>25423</v>
      </c>
    </row>
    <row r="4895" spans="1:4" x14ac:dyDescent="0.2">
      <c r="A4895" s="123">
        <v>7775</v>
      </c>
      <c r="B4895" s="123" t="s">
        <v>25424</v>
      </c>
      <c r="C4895" s="123" t="s">
        <v>18885</v>
      </c>
      <c r="D4895" s="126" t="s">
        <v>25425</v>
      </c>
    </row>
    <row r="4896" spans="1:4" x14ac:dyDescent="0.2">
      <c r="A4896" s="123">
        <v>7734</v>
      </c>
      <c r="B4896" s="123" t="s">
        <v>25426</v>
      </c>
      <c r="C4896" s="123" t="s">
        <v>18885</v>
      </c>
      <c r="D4896" s="126" t="s">
        <v>25427</v>
      </c>
    </row>
    <row r="4897" spans="1:4" x14ac:dyDescent="0.2">
      <c r="A4897" s="123">
        <v>7753</v>
      </c>
      <c r="B4897" s="123" t="s">
        <v>25428</v>
      </c>
      <c r="C4897" s="123" t="s">
        <v>18885</v>
      </c>
      <c r="D4897" s="126" t="s">
        <v>25429</v>
      </c>
    </row>
    <row r="4898" spans="1:4" x14ac:dyDescent="0.2">
      <c r="A4898" s="123">
        <v>13256</v>
      </c>
      <c r="B4898" s="123" t="s">
        <v>25430</v>
      </c>
      <c r="C4898" s="123" t="s">
        <v>18885</v>
      </c>
      <c r="D4898" s="126" t="s">
        <v>25431</v>
      </c>
    </row>
    <row r="4899" spans="1:4" x14ac:dyDescent="0.2">
      <c r="A4899" s="123">
        <v>7757</v>
      </c>
      <c r="B4899" s="123" t="s">
        <v>25432</v>
      </c>
      <c r="C4899" s="123" t="s">
        <v>18885</v>
      </c>
      <c r="D4899" s="126" t="s">
        <v>25433</v>
      </c>
    </row>
    <row r="4900" spans="1:4" x14ac:dyDescent="0.2">
      <c r="A4900" s="123">
        <v>7758</v>
      </c>
      <c r="B4900" s="123" t="s">
        <v>25434</v>
      </c>
      <c r="C4900" s="123" t="s">
        <v>18885</v>
      </c>
      <c r="D4900" s="126" t="s">
        <v>25435</v>
      </c>
    </row>
    <row r="4901" spans="1:4" x14ac:dyDescent="0.2">
      <c r="A4901" s="123">
        <v>7759</v>
      </c>
      <c r="B4901" s="123" t="s">
        <v>25436</v>
      </c>
      <c r="C4901" s="123" t="s">
        <v>18885</v>
      </c>
      <c r="D4901" s="126" t="s">
        <v>25437</v>
      </c>
    </row>
    <row r="4902" spans="1:4" x14ac:dyDescent="0.2">
      <c r="A4902" s="123">
        <v>40334</v>
      </c>
      <c r="B4902" s="123" t="s">
        <v>25438</v>
      </c>
      <c r="C4902" s="123" t="s">
        <v>18885</v>
      </c>
      <c r="D4902" s="126" t="s">
        <v>25439</v>
      </c>
    </row>
    <row r="4903" spans="1:4" x14ac:dyDescent="0.2">
      <c r="A4903" s="123">
        <v>7745</v>
      </c>
      <c r="B4903" s="123" t="s">
        <v>25440</v>
      </c>
      <c r="C4903" s="123" t="s">
        <v>18885</v>
      </c>
      <c r="D4903" s="126" t="s">
        <v>9068</v>
      </c>
    </row>
    <row r="4904" spans="1:4" x14ac:dyDescent="0.2">
      <c r="A4904" s="123">
        <v>7714</v>
      </c>
      <c r="B4904" s="123" t="s">
        <v>25441</v>
      </c>
      <c r="C4904" s="123" t="s">
        <v>18885</v>
      </c>
      <c r="D4904" s="126" t="s">
        <v>8944</v>
      </c>
    </row>
    <row r="4905" spans="1:4" x14ac:dyDescent="0.2">
      <c r="A4905" s="123">
        <v>7725</v>
      </c>
      <c r="B4905" s="123" t="s">
        <v>25442</v>
      </c>
      <c r="C4905" s="123" t="s">
        <v>18885</v>
      </c>
      <c r="D4905" s="126" t="s">
        <v>13645</v>
      </c>
    </row>
    <row r="4906" spans="1:4" x14ac:dyDescent="0.2">
      <c r="A4906" s="123">
        <v>7742</v>
      </c>
      <c r="B4906" s="123" t="s">
        <v>25443</v>
      </c>
      <c r="C4906" s="123" t="s">
        <v>18885</v>
      </c>
      <c r="D4906" s="126" t="s">
        <v>25444</v>
      </c>
    </row>
    <row r="4907" spans="1:4" x14ac:dyDescent="0.2">
      <c r="A4907" s="123">
        <v>7750</v>
      </c>
      <c r="B4907" s="123" t="s">
        <v>25445</v>
      </c>
      <c r="C4907" s="123" t="s">
        <v>18885</v>
      </c>
      <c r="D4907" s="126" t="s">
        <v>25446</v>
      </c>
    </row>
    <row r="4908" spans="1:4" x14ac:dyDescent="0.2">
      <c r="A4908" s="123">
        <v>7756</v>
      </c>
      <c r="B4908" s="123" t="s">
        <v>25447</v>
      </c>
      <c r="C4908" s="123" t="s">
        <v>18885</v>
      </c>
      <c r="D4908" s="126" t="s">
        <v>25448</v>
      </c>
    </row>
    <row r="4909" spans="1:4" x14ac:dyDescent="0.2">
      <c r="A4909" s="123">
        <v>7765</v>
      </c>
      <c r="B4909" s="123" t="s">
        <v>25449</v>
      </c>
      <c r="C4909" s="123" t="s">
        <v>18885</v>
      </c>
      <c r="D4909" s="126" t="s">
        <v>25450</v>
      </c>
    </row>
    <row r="4910" spans="1:4" x14ac:dyDescent="0.2">
      <c r="A4910" s="123">
        <v>12569</v>
      </c>
      <c r="B4910" s="123" t="s">
        <v>25451</v>
      </c>
      <c r="C4910" s="123" t="s">
        <v>18885</v>
      </c>
      <c r="D4910" s="126" t="s">
        <v>25452</v>
      </c>
    </row>
    <row r="4911" spans="1:4" x14ac:dyDescent="0.2">
      <c r="A4911" s="123">
        <v>7766</v>
      </c>
      <c r="B4911" s="123" t="s">
        <v>25453</v>
      </c>
      <c r="C4911" s="123" t="s">
        <v>18885</v>
      </c>
      <c r="D4911" s="126" t="s">
        <v>25454</v>
      </c>
    </row>
    <row r="4912" spans="1:4" x14ac:dyDescent="0.2">
      <c r="A4912" s="123">
        <v>7767</v>
      </c>
      <c r="B4912" s="123" t="s">
        <v>25455</v>
      </c>
      <c r="C4912" s="123" t="s">
        <v>18885</v>
      </c>
      <c r="D4912" s="126" t="s">
        <v>25456</v>
      </c>
    </row>
    <row r="4913" spans="1:4" x14ac:dyDescent="0.2">
      <c r="A4913" s="123">
        <v>7727</v>
      </c>
      <c r="B4913" s="123" t="s">
        <v>25457</v>
      </c>
      <c r="C4913" s="123" t="s">
        <v>18885</v>
      </c>
      <c r="D4913" s="126" t="s">
        <v>25458</v>
      </c>
    </row>
    <row r="4914" spans="1:4" x14ac:dyDescent="0.2">
      <c r="A4914" s="123">
        <v>7760</v>
      </c>
      <c r="B4914" s="123" t="s">
        <v>25459</v>
      </c>
      <c r="C4914" s="123" t="s">
        <v>18885</v>
      </c>
      <c r="D4914" s="126" t="s">
        <v>25460</v>
      </c>
    </row>
    <row r="4915" spans="1:4" x14ac:dyDescent="0.2">
      <c r="A4915" s="123">
        <v>7761</v>
      </c>
      <c r="B4915" s="123" t="s">
        <v>25461</v>
      </c>
      <c r="C4915" s="123" t="s">
        <v>18885</v>
      </c>
      <c r="D4915" s="126" t="s">
        <v>25462</v>
      </c>
    </row>
    <row r="4916" spans="1:4" x14ac:dyDescent="0.2">
      <c r="A4916" s="123">
        <v>7752</v>
      </c>
      <c r="B4916" s="123" t="s">
        <v>25463</v>
      </c>
      <c r="C4916" s="123" t="s">
        <v>18885</v>
      </c>
      <c r="D4916" s="126" t="s">
        <v>25464</v>
      </c>
    </row>
    <row r="4917" spans="1:4" x14ac:dyDescent="0.2">
      <c r="A4917" s="123">
        <v>7762</v>
      </c>
      <c r="B4917" s="123" t="s">
        <v>25465</v>
      </c>
      <c r="C4917" s="123" t="s">
        <v>18885</v>
      </c>
      <c r="D4917" s="126" t="s">
        <v>25466</v>
      </c>
    </row>
    <row r="4918" spans="1:4" x14ac:dyDescent="0.2">
      <c r="A4918" s="123">
        <v>7722</v>
      </c>
      <c r="B4918" s="123" t="s">
        <v>25467</v>
      </c>
      <c r="C4918" s="123" t="s">
        <v>18885</v>
      </c>
      <c r="D4918" s="126" t="s">
        <v>25468</v>
      </c>
    </row>
    <row r="4919" spans="1:4" x14ac:dyDescent="0.2">
      <c r="A4919" s="123">
        <v>7763</v>
      </c>
      <c r="B4919" s="123" t="s">
        <v>25469</v>
      </c>
      <c r="C4919" s="123" t="s">
        <v>18885</v>
      </c>
      <c r="D4919" s="126" t="s">
        <v>25470</v>
      </c>
    </row>
    <row r="4920" spans="1:4" x14ac:dyDescent="0.2">
      <c r="A4920" s="123">
        <v>7764</v>
      </c>
      <c r="B4920" s="123" t="s">
        <v>25471</v>
      </c>
      <c r="C4920" s="123" t="s">
        <v>18885</v>
      </c>
      <c r="D4920" s="126" t="s">
        <v>25472</v>
      </c>
    </row>
    <row r="4921" spans="1:4" x14ac:dyDescent="0.2">
      <c r="A4921" s="123">
        <v>12572</v>
      </c>
      <c r="B4921" s="123" t="s">
        <v>25473</v>
      </c>
      <c r="C4921" s="123" t="s">
        <v>18885</v>
      </c>
      <c r="D4921" s="126" t="s">
        <v>9615</v>
      </c>
    </row>
    <row r="4922" spans="1:4" x14ac:dyDescent="0.2">
      <c r="A4922" s="123">
        <v>12573</v>
      </c>
      <c r="B4922" s="123" t="s">
        <v>25474</v>
      </c>
      <c r="C4922" s="123" t="s">
        <v>18885</v>
      </c>
      <c r="D4922" s="126" t="s">
        <v>25475</v>
      </c>
    </row>
    <row r="4923" spans="1:4" x14ac:dyDescent="0.2">
      <c r="A4923" s="123">
        <v>12574</v>
      </c>
      <c r="B4923" s="123" t="s">
        <v>25476</v>
      </c>
      <c r="C4923" s="123" t="s">
        <v>18885</v>
      </c>
      <c r="D4923" s="126" t="s">
        <v>25477</v>
      </c>
    </row>
    <row r="4924" spans="1:4" x14ac:dyDescent="0.2">
      <c r="A4924" s="123">
        <v>12575</v>
      </c>
      <c r="B4924" s="123" t="s">
        <v>25478</v>
      </c>
      <c r="C4924" s="123" t="s">
        <v>18885</v>
      </c>
      <c r="D4924" s="126" t="s">
        <v>25479</v>
      </c>
    </row>
    <row r="4925" spans="1:4" x14ac:dyDescent="0.2">
      <c r="A4925" s="123">
        <v>12576</v>
      </c>
      <c r="B4925" s="123" t="s">
        <v>25480</v>
      </c>
      <c r="C4925" s="123" t="s">
        <v>18885</v>
      </c>
      <c r="D4925" s="126" t="s">
        <v>16254</v>
      </c>
    </row>
    <row r="4926" spans="1:4" x14ac:dyDescent="0.2">
      <c r="A4926" s="123">
        <v>12577</v>
      </c>
      <c r="B4926" s="123" t="s">
        <v>25481</v>
      </c>
      <c r="C4926" s="123" t="s">
        <v>18885</v>
      </c>
      <c r="D4926" s="126" t="s">
        <v>7451</v>
      </c>
    </row>
    <row r="4927" spans="1:4" x14ac:dyDescent="0.2">
      <c r="A4927" s="123">
        <v>12578</v>
      </c>
      <c r="B4927" s="123" t="s">
        <v>25482</v>
      </c>
      <c r="C4927" s="123" t="s">
        <v>18885</v>
      </c>
      <c r="D4927" s="126" t="s">
        <v>25483</v>
      </c>
    </row>
    <row r="4928" spans="1:4" x14ac:dyDescent="0.2">
      <c r="A4928" s="123">
        <v>12579</v>
      </c>
      <c r="B4928" s="123" t="s">
        <v>25484</v>
      </c>
      <c r="C4928" s="123" t="s">
        <v>18885</v>
      </c>
      <c r="D4928" s="126" t="s">
        <v>25485</v>
      </c>
    </row>
    <row r="4929" spans="1:4" x14ac:dyDescent="0.2">
      <c r="A4929" s="123">
        <v>12580</v>
      </c>
      <c r="B4929" s="123" t="s">
        <v>25486</v>
      </c>
      <c r="C4929" s="123" t="s">
        <v>18885</v>
      </c>
      <c r="D4929" s="126" t="s">
        <v>25487</v>
      </c>
    </row>
    <row r="4930" spans="1:4" x14ac:dyDescent="0.2">
      <c r="A4930" s="123">
        <v>12581</v>
      </c>
      <c r="B4930" s="123" t="s">
        <v>25488</v>
      </c>
      <c r="C4930" s="123" t="s">
        <v>18885</v>
      </c>
      <c r="D4930" s="126" t="s">
        <v>25489</v>
      </c>
    </row>
    <row r="4931" spans="1:4" x14ac:dyDescent="0.2">
      <c r="A4931" s="123">
        <v>41785</v>
      </c>
      <c r="B4931" s="123" t="s">
        <v>25490</v>
      </c>
      <c r="C4931" s="123" t="s">
        <v>18885</v>
      </c>
      <c r="D4931" s="126" t="s">
        <v>25491</v>
      </c>
    </row>
    <row r="4932" spans="1:4" x14ac:dyDescent="0.2">
      <c r="A4932" s="123">
        <v>41781</v>
      </c>
      <c r="B4932" s="123" t="s">
        <v>25492</v>
      </c>
      <c r="C4932" s="123" t="s">
        <v>18885</v>
      </c>
      <c r="D4932" s="126" t="s">
        <v>25493</v>
      </c>
    </row>
    <row r="4933" spans="1:4" x14ac:dyDescent="0.2">
      <c r="A4933" s="123">
        <v>41783</v>
      </c>
      <c r="B4933" s="123" t="s">
        <v>25494</v>
      </c>
      <c r="C4933" s="123" t="s">
        <v>18885</v>
      </c>
      <c r="D4933" s="126" t="s">
        <v>25495</v>
      </c>
    </row>
    <row r="4934" spans="1:4" x14ac:dyDescent="0.2">
      <c r="A4934" s="123">
        <v>41786</v>
      </c>
      <c r="B4934" s="123" t="s">
        <v>25496</v>
      </c>
      <c r="C4934" s="123" t="s">
        <v>18885</v>
      </c>
      <c r="D4934" s="126" t="s">
        <v>25497</v>
      </c>
    </row>
    <row r="4935" spans="1:4" x14ac:dyDescent="0.2">
      <c r="A4935" s="123">
        <v>41779</v>
      </c>
      <c r="B4935" s="123" t="s">
        <v>25498</v>
      </c>
      <c r="C4935" s="123" t="s">
        <v>18885</v>
      </c>
      <c r="D4935" s="126" t="s">
        <v>25499</v>
      </c>
    </row>
    <row r="4936" spans="1:4" x14ac:dyDescent="0.2">
      <c r="A4936" s="123">
        <v>41780</v>
      </c>
      <c r="B4936" s="123" t="s">
        <v>25500</v>
      </c>
      <c r="C4936" s="123" t="s">
        <v>18885</v>
      </c>
      <c r="D4936" s="126" t="s">
        <v>25501</v>
      </c>
    </row>
    <row r="4937" spans="1:4" x14ac:dyDescent="0.2">
      <c r="A4937" s="123">
        <v>41782</v>
      </c>
      <c r="B4937" s="123" t="s">
        <v>25502</v>
      </c>
      <c r="C4937" s="123" t="s">
        <v>18885</v>
      </c>
      <c r="D4937" s="126" t="s">
        <v>25503</v>
      </c>
    </row>
    <row r="4938" spans="1:4" x14ac:dyDescent="0.2">
      <c r="A4938" s="123">
        <v>38130</v>
      </c>
      <c r="B4938" s="123" t="s">
        <v>25504</v>
      </c>
      <c r="C4938" s="123" t="s">
        <v>18885</v>
      </c>
      <c r="D4938" s="126" t="s">
        <v>8279</v>
      </c>
    </row>
    <row r="4939" spans="1:4" x14ac:dyDescent="0.2">
      <c r="A4939" s="123">
        <v>21123</v>
      </c>
      <c r="B4939" s="123" t="s">
        <v>25505</v>
      </c>
      <c r="C4939" s="123" t="s">
        <v>18885</v>
      </c>
      <c r="D4939" s="126" t="s">
        <v>3073</v>
      </c>
    </row>
    <row r="4940" spans="1:4" x14ac:dyDescent="0.2">
      <c r="A4940" s="123">
        <v>21124</v>
      </c>
      <c r="B4940" s="123" t="s">
        <v>25506</v>
      </c>
      <c r="C4940" s="123" t="s">
        <v>18885</v>
      </c>
      <c r="D4940" s="126" t="s">
        <v>5403</v>
      </c>
    </row>
    <row r="4941" spans="1:4" x14ac:dyDescent="0.2">
      <c r="A4941" s="123">
        <v>21125</v>
      </c>
      <c r="B4941" s="123" t="s">
        <v>25507</v>
      </c>
      <c r="C4941" s="123" t="s">
        <v>18885</v>
      </c>
      <c r="D4941" s="126" t="s">
        <v>8563</v>
      </c>
    </row>
    <row r="4942" spans="1:4" x14ac:dyDescent="0.2">
      <c r="A4942" s="123">
        <v>38028</v>
      </c>
      <c r="B4942" s="123" t="s">
        <v>25508</v>
      </c>
      <c r="C4942" s="123" t="s">
        <v>18885</v>
      </c>
      <c r="D4942" s="126" t="s">
        <v>8429</v>
      </c>
    </row>
    <row r="4943" spans="1:4" x14ac:dyDescent="0.2">
      <c r="A4943" s="123">
        <v>38029</v>
      </c>
      <c r="B4943" s="123" t="s">
        <v>25509</v>
      </c>
      <c r="C4943" s="123" t="s">
        <v>18885</v>
      </c>
      <c r="D4943" s="126" t="s">
        <v>9154</v>
      </c>
    </row>
    <row r="4944" spans="1:4" x14ac:dyDescent="0.2">
      <c r="A4944" s="123">
        <v>38030</v>
      </c>
      <c r="B4944" s="123" t="s">
        <v>25510</v>
      </c>
      <c r="C4944" s="123" t="s">
        <v>18885</v>
      </c>
      <c r="D4944" s="126" t="s">
        <v>2408</v>
      </c>
    </row>
    <row r="4945" spans="1:4" x14ac:dyDescent="0.2">
      <c r="A4945" s="123">
        <v>38031</v>
      </c>
      <c r="B4945" s="123" t="s">
        <v>25511</v>
      </c>
      <c r="C4945" s="123" t="s">
        <v>18885</v>
      </c>
      <c r="D4945" s="126" t="s">
        <v>9155</v>
      </c>
    </row>
    <row r="4946" spans="1:4" x14ac:dyDescent="0.2">
      <c r="A4946" s="123">
        <v>39735</v>
      </c>
      <c r="B4946" s="123" t="s">
        <v>25512</v>
      </c>
      <c r="C4946" s="123" t="s">
        <v>18885</v>
      </c>
      <c r="D4946" s="126" t="s">
        <v>7278</v>
      </c>
    </row>
    <row r="4947" spans="1:4" x14ac:dyDescent="0.2">
      <c r="A4947" s="123">
        <v>39734</v>
      </c>
      <c r="B4947" s="123" t="s">
        <v>25513</v>
      </c>
      <c r="C4947" s="123" t="s">
        <v>18885</v>
      </c>
      <c r="D4947" s="126" t="s">
        <v>25514</v>
      </c>
    </row>
    <row r="4948" spans="1:4" x14ac:dyDescent="0.2">
      <c r="A4948" s="123">
        <v>39736</v>
      </c>
      <c r="B4948" s="123" t="s">
        <v>25515</v>
      </c>
      <c r="C4948" s="123" t="s">
        <v>18885</v>
      </c>
      <c r="D4948" s="126" t="s">
        <v>25516</v>
      </c>
    </row>
    <row r="4949" spans="1:4" x14ac:dyDescent="0.2">
      <c r="A4949" s="123">
        <v>39737</v>
      </c>
      <c r="B4949" s="123" t="s">
        <v>25517</v>
      </c>
      <c r="C4949" s="123" t="s">
        <v>18885</v>
      </c>
      <c r="D4949" s="126" t="s">
        <v>5497</v>
      </c>
    </row>
    <row r="4950" spans="1:4" x14ac:dyDescent="0.2">
      <c r="A4950" s="123">
        <v>39738</v>
      </c>
      <c r="B4950" s="123" t="s">
        <v>25518</v>
      </c>
      <c r="C4950" s="123" t="s">
        <v>18885</v>
      </c>
      <c r="D4950" s="126" t="s">
        <v>10194</v>
      </c>
    </row>
    <row r="4951" spans="1:4" x14ac:dyDescent="0.2">
      <c r="A4951" s="123">
        <v>39739</v>
      </c>
      <c r="B4951" s="123" t="s">
        <v>25519</v>
      </c>
      <c r="C4951" s="123" t="s">
        <v>18885</v>
      </c>
      <c r="D4951" s="126" t="s">
        <v>16728</v>
      </c>
    </row>
    <row r="4952" spans="1:4" x14ac:dyDescent="0.2">
      <c r="A4952" s="123">
        <v>39733</v>
      </c>
      <c r="B4952" s="123" t="s">
        <v>25520</v>
      </c>
      <c r="C4952" s="123" t="s">
        <v>18885</v>
      </c>
      <c r="D4952" s="126" t="s">
        <v>25521</v>
      </c>
    </row>
    <row r="4953" spans="1:4" x14ac:dyDescent="0.2">
      <c r="A4953" s="123">
        <v>39854</v>
      </c>
      <c r="B4953" s="123" t="s">
        <v>25522</v>
      </c>
      <c r="C4953" s="123" t="s">
        <v>18885</v>
      </c>
      <c r="D4953" s="126" t="s">
        <v>25523</v>
      </c>
    </row>
    <row r="4954" spans="1:4" x14ac:dyDescent="0.2">
      <c r="A4954" s="123">
        <v>39740</v>
      </c>
      <c r="B4954" s="123" t="s">
        <v>25524</v>
      </c>
      <c r="C4954" s="123" t="s">
        <v>18885</v>
      </c>
      <c r="D4954" s="126" t="s">
        <v>25525</v>
      </c>
    </row>
    <row r="4955" spans="1:4" x14ac:dyDescent="0.2">
      <c r="A4955" s="123">
        <v>39741</v>
      </c>
      <c r="B4955" s="123" t="s">
        <v>25526</v>
      </c>
      <c r="C4955" s="123" t="s">
        <v>18885</v>
      </c>
      <c r="D4955" s="126" t="s">
        <v>4487</v>
      </c>
    </row>
    <row r="4956" spans="1:4" x14ac:dyDescent="0.2">
      <c r="A4956" s="123">
        <v>39853</v>
      </c>
      <c r="B4956" s="123" t="s">
        <v>25527</v>
      </c>
      <c r="C4956" s="123" t="s">
        <v>18885</v>
      </c>
      <c r="D4956" s="126" t="s">
        <v>4958</v>
      </c>
    </row>
    <row r="4957" spans="1:4" x14ac:dyDescent="0.2">
      <c r="A4957" s="123">
        <v>39742</v>
      </c>
      <c r="B4957" s="123" t="s">
        <v>25528</v>
      </c>
      <c r="C4957" s="123" t="s">
        <v>18885</v>
      </c>
      <c r="D4957" s="126" t="s">
        <v>25529</v>
      </c>
    </row>
    <row r="4958" spans="1:4" x14ac:dyDescent="0.2">
      <c r="A4958" s="123">
        <v>39749</v>
      </c>
      <c r="B4958" s="123" t="s">
        <v>25530</v>
      </c>
      <c r="C4958" s="123" t="s">
        <v>18885</v>
      </c>
      <c r="D4958" s="126" t="s">
        <v>3348</v>
      </c>
    </row>
    <row r="4959" spans="1:4" x14ac:dyDescent="0.2">
      <c r="A4959" s="123">
        <v>39751</v>
      </c>
      <c r="B4959" s="123" t="s">
        <v>25531</v>
      </c>
      <c r="C4959" s="123" t="s">
        <v>18885</v>
      </c>
      <c r="D4959" s="126" t="s">
        <v>16292</v>
      </c>
    </row>
    <row r="4960" spans="1:4" x14ac:dyDescent="0.2">
      <c r="A4960" s="123">
        <v>39750</v>
      </c>
      <c r="B4960" s="123" t="s">
        <v>25532</v>
      </c>
      <c r="C4960" s="123" t="s">
        <v>18885</v>
      </c>
      <c r="D4960" s="126" t="s">
        <v>25533</v>
      </c>
    </row>
    <row r="4961" spans="1:4" x14ac:dyDescent="0.2">
      <c r="A4961" s="123">
        <v>39747</v>
      </c>
      <c r="B4961" s="123" t="s">
        <v>25534</v>
      </c>
      <c r="C4961" s="123" t="s">
        <v>18885</v>
      </c>
      <c r="D4961" s="126" t="s">
        <v>2562</v>
      </c>
    </row>
    <row r="4962" spans="1:4" x14ac:dyDescent="0.2">
      <c r="A4962" s="123">
        <v>39753</v>
      </c>
      <c r="B4962" s="123" t="s">
        <v>25535</v>
      </c>
      <c r="C4962" s="123" t="s">
        <v>18885</v>
      </c>
      <c r="D4962" s="126" t="s">
        <v>25536</v>
      </c>
    </row>
    <row r="4963" spans="1:4" x14ac:dyDescent="0.2">
      <c r="A4963" s="123">
        <v>39754</v>
      </c>
      <c r="B4963" s="123" t="s">
        <v>25537</v>
      </c>
      <c r="C4963" s="123" t="s">
        <v>18885</v>
      </c>
      <c r="D4963" s="126" t="s">
        <v>25538</v>
      </c>
    </row>
    <row r="4964" spans="1:4" x14ac:dyDescent="0.2">
      <c r="A4964" s="123">
        <v>39748</v>
      </c>
      <c r="B4964" s="123" t="s">
        <v>25539</v>
      </c>
      <c r="C4964" s="123" t="s">
        <v>18885</v>
      </c>
      <c r="D4964" s="126" t="s">
        <v>2771</v>
      </c>
    </row>
    <row r="4965" spans="1:4" x14ac:dyDescent="0.2">
      <c r="A4965" s="123">
        <v>39755</v>
      </c>
      <c r="B4965" s="123" t="s">
        <v>25540</v>
      </c>
      <c r="C4965" s="123" t="s">
        <v>18885</v>
      </c>
      <c r="D4965" s="126" t="s">
        <v>25541</v>
      </c>
    </row>
    <row r="4966" spans="1:4" x14ac:dyDescent="0.2">
      <c r="A4966" s="123">
        <v>12742</v>
      </c>
      <c r="B4966" s="123" t="s">
        <v>25542</v>
      </c>
      <c r="C4966" s="123" t="s">
        <v>18885</v>
      </c>
      <c r="D4966" s="126" t="s">
        <v>25543</v>
      </c>
    </row>
    <row r="4967" spans="1:4" x14ac:dyDescent="0.2">
      <c r="A4967" s="123">
        <v>12713</v>
      </c>
      <c r="B4967" s="123" t="s">
        <v>25544</v>
      </c>
      <c r="C4967" s="123" t="s">
        <v>18885</v>
      </c>
      <c r="D4967" s="126" t="s">
        <v>20448</v>
      </c>
    </row>
    <row r="4968" spans="1:4" x14ac:dyDescent="0.2">
      <c r="A4968" s="123">
        <v>12743</v>
      </c>
      <c r="B4968" s="123" t="s">
        <v>25545</v>
      </c>
      <c r="C4968" s="123" t="s">
        <v>18885</v>
      </c>
      <c r="D4968" s="126" t="s">
        <v>6232</v>
      </c>
    </row>
    <row r="4969" spans="1:4" x14ac:dyDescent="0.2">
      <c r="A4969" s="123">
        <v>12744</v>
      </c>
      <c r="B4969" s="123" t="s">
        <v>25546</v>
      </c>
      <c r="C4969" s="123" t="s">
        <v>18885</v>
      </c>
      <c r="D4969" s="126" t="s">
        <v>8720</v>
      </c>
    </row>
    <row r="4970" spans="1:4" x14ac:dyDescent="0.2">
      <c r="A4970" s="123">
        <v>12745</v>
      </c>
      <c r="B4970" s="123" t="s">
        <v>25547</v>
      </c>
      <c r="C4970" s="123" t="s">
        <v>18885</v>
      </c>
      <c r="D4970" s="126" t="s">
        <v>3316</v>
      </c>
    </row>
    <row r="4971" spans="1:4" x14ac:dyDescent="0.2">
      <c r="A4971" s="123">
        <v>12746</v>
      </c>
      <c r="B4971" s="123" t="s">
        <v>25548</v>
      </c>
      <c r="C4971" s="123" t="s">
        <v>18885</v>
      </c>
      <c r="D4971" s="126" t="s">
        <v>25549</v>
      </c>
    </row>
    <row r="4972" spans="1:4" x14ac:dyDescent="0.2">
      <c r="A4972" s="123">
        <v>12747</v>
      </c>
      <c r="B4972" s="123" t="s">
        <v>25550</v>
      </c>
      <c r="C4972" s="123" t="s">
        <v>18885</v>
      </c>
      <c r="D4972" s="126" t="s">
        <v>25551</v>
      </c>
    </row>
    <row r="4973" spans="1:4" x14ac:dyDescent="0.2">
      <c r="A4973" s="123">
        <v>12748</v>
      </c>
      <c r="B4973" s="123" t="s">
        <v>25552</v>
      </c>
      <c r="C4973" s="123" t="s">
        <v>18885</v>
      </c>
      <c r="D4973" s="126" t="s">
        <v>25553</v>
      </c>
    </row>
    <row r="4974" spans="1:4" x14ac:dyDescent="0.2">
      <c r="A4974" s="123">
        <v>12749</v>
      </c>
      <c r="B4974" s="123" t="s">
        <v>25554</v>
      </c>
      <c r="C4974" s="123" t="s">
        <v>18885</v>
      </c>
      <c r="D4974" s="126" t="s">
        <v>25555</v>
      </c>
    </row>
    <row r="4975" spans="1:4" x14ac:dyDescent="0.2">
      <c r="A4975" s="123">
        <v>39726</v>
      </c>
      <c r="B4975" s="123" t="s">
        <v>25556</v>
      </c>
      <c r="C4975" s="123" t="s">
        <v>18885</v>
      </c>
      <c r="D4975" s="126" t="s">
        <v>25557</v>
      </c>
    </row>
    <row r="4976" spans="1:4" x14ac:dyDescent="0.2">
      <c r="A4976" s="123">
        <v>39728</v>
      </c>
      <c r="B4976" s="123" t="s">
        <v>25558</v>
      </c>
      <c r="C4976" s="123" t="s">
        <v>18885</v>
      </c>
      <c r="D4976" s="126" t="s">
        <v>4099</v>
      </c>
    </row>
    <row r="4977" spans="1:4" x14ac:dyDescent="0.2">
      <c r="A4977" s="123">
        <v>39727</v>
      </c>
      <c r="B4977" s="123" t="s">
        <v>25559</v>
      </c>
      <c r="C4977" s="123" t="s">
        <v>18885</v>
      </c>
      <c r="D4977" s="126" t="s">
        <v>25560</v>
      </c>
    </row>
    <row r="4978" spans="1:4" x14ac:dyDescent="0.2">
      <c r="A4978" s="123">
        <v>39724</v>
      </c>
      <c r="B4978" s="123" t="s">
        <v>25561</v>
      </c>
      <c r="C4978" s="123" t="s">
        <v>18885</v>
      </c>
      <c r="D4978" s="126" t="s">
        <v>1663</v>
      </c>
    </row>
    <row r="4979" spans="1:4" x14ac:dyDescent="0.2">
      <c r="A4979" s="123">
        <v>39729</v>
      </c>
      <c r="B4979" s="123" t="s">
        <v>25562</v>
      </c>
      <c r="C4979" s="123" t="s">
        <v>18885</v>
      </c>
      <c r="D4979" s="126" t="s">
        <v>25563</v>
      </c>
    </row>
    <row r="4980" spans="1:4" x14ac:dyDescent="0.2">
      <c r="A4980" s="123">
        <v>39730</v>
      </c>
      <c r="B4980" s="123" t="s">
        <v>25564</v>
      </c>
      <c r="C4980" s="123" t="s">
        <v>18885</v>
      </c>
      <c r="D4980" s="126" t="s">
        <v>25565</v>
      </c>
    </row>
    <row r="4981" spans="1:4" x14ac:dyDescent="0.2">
      <c r="A4981" s="123">
        <v>39731</v>
      </c>
      <c r="B4981" s="123" t="s">
        <v>25566</v>
      </c>
      <c r="C4981" s="123" t="s">
        <v>18885</v>
      </c>
      <c r="D4981" s="126" t="s">
        <v>25567</v>
      </c>
    </row>
    <row r="4982" spans="1:4" x14ac:dyDescent="0.2">
      <c r="A4982" s="123">
        <v>39725</v>
      </c>
      <c r="B4982" s="123" t="s">
        <v>25568</v>
      </c>
      <c r="C4982" s="123" t="s">
        <v>18885</v>
      </c>
      <c r="D4982" s="126" t="s">
        <v>25569</v>
      </c>
    </row>
    <row r="4983" spans="1:4" x14ac:dyDescent="0.2">
      <c r="A4983" s="123">
        <v>39732</v>
      </c>
      <c r="B4983" s="123" t="s">
        <v>25570</v>
      </c>
      <c r="C4983" s="123" t="s">
        <v>18885</v>
      </c>
      <c r="D4983" s="126" t="s">
        <v>25571</v>
      </c>
    </row>
    <row r="4984" spans="1:4" x14ac:dyDescent="0.2">
      <c r="A4984" s="123">
        <v>39660</v>
      </c>
      <c r="B4984" s="123" t="s">
        <v>25572</v>
      </c>
      <c r="C4984" s="123" t="s">
        <v>18885</v>
      </c>
      <c r="D4984" s="126" t="s">
        <v>14044</v>
      </c>
    </row>
    <row r="4985" spans="1:4" x14ac:dyDescent="0.2">
      <c r="A4985" s="123">
        <v>39662</v>
      </c>
      <c r="B4985" s="123" t="s">
        <v>25573</v>
      </c>
      <c r="C4985" s="123" t="s">
        <v>18885</v>
      </c>
      <c r="D4985" s="126" t="s">
        <v>5685</v>
      </c>
    </row>
    <row r="4986" spans="1:4" x14ac:dyDescent="0.2">
      <c r="A4986" s="123">
        <v>39661</v>
      </c>
      <c r="B4986" s="123" t="s">
        <v>25574</v>
      </c>
      <c r="C4986" s="123" t="s">
        <v>18885</v>
      </c>
      <c r="D4986" s="126" t="s">
        <v>3474</v>
      </c>
    </row>
    <row r="4987" spans="1:4" x14ac:dyDescent="0.2">
      <c r="A4987" s="123">
        <v>39666</v>
      </c>
      <c r="B4987" s="123" t="s">
        <v>25575</v>
      </c>
      <c r="C4987" s="123" t="s">
        <v>18885</v>
      </c>
      <c r="D4987" s="126" t="s">
        <v>25576</v>
      </c>
    </row>
    <row r="4988" spans="1:4" x14ac:dyDescent="0.2">
      <c r="A4988" s="123">
        <v>39664</v>
      </c>
      <c r="B4988" s="123" t="s">
        <v>25577</v>
      </c>
      <c r="C4988" s="123" t="s">
        <v>18885</v>
      </c>
      <c r="D4988" s="126" t="s">
        <v>5772</v>
      </c>
    </row>
    <row r="4989" spans="1:4" x14ac:dyDescent="0.2">
      <c r="A4989" s="123">
        <v>39663</v>
      </c>
      <c r="B4989" s="123" t="s">
        <v>25578</v>
      </c>
      <c r="C4989" s="123" t="s">
        <v>18885</v>
      </c>
      <c r="D4989" s="126" t="s">
        <v>8289</v>
      </c>
    </row>
    <row r="4990" spans="1:4" x14ac:dyDescent="0.2">
      <c r="A4990" s="123">
        <v>39665</v>
      </c>
      <c r="B4990" s="123" t="s">
        <v>25579</v>
      </c>
      <c r="C4990" s="123" t="s">
        <v>18885</v>
      </c>
      <c r="D4990" s="126" t="s">
        <v>8421</v>
      </c>
    </row>
    <row r="4991" spans="1:4" x14ac:dyDescent="0.2">
      <c r="A4991" s="123">
        <v>39752</v>
      </c>
      <c r="B4991" s="123" t="s">
        <v>25580</v>
      </c>
      <c r="C4991" s="123" t="s">
        <v>18885</v>
      </c>
      <c r="D4991" s="126" t="s">
        <v>25581</v>
      </c>
    </row>
    <row r="4992" spans="1:4" x14ac:dyDescent="0.2">
      <c r="A4992" s="123">
        <v>12583</v>
      </c>
      <c r="B4992" s="123" t="s">
        <v>25582</v>
      </c>
      <c r="C4992" s="123" t="s">
        <v>18885</v>
      </c>
      <c r="D4992" s="126" t="s">
        <v>21218</v>
      </c>
    </row>
    <row r="4993" spans="1:4" x14ac:dyDescent="0.2">
      <c r="A4993" s="123">
        <v>12584</v>
      </c>
      <c r="B4993" s="123" t="s">
        <v>25583</v>
      </c>
      <c r="C4993" s="123" t="s">
        <v>18885</v>
      </c>
      <c r="D4993" s="126" t="s">
        <v>8031</v>
      </c>
    </row>
    <row r="4994" spans="1:4" x14ac:dyDescent="0.2">
      <c r="A4994" s="123">
        <v>13159</v>
      </c>
      <c r="B4994" s="123" t="s">
        <v>25584</v>
      </c>
      <c r="C4994" s="123" t="s">
        <v>18885</v>
      </c>
      <c r="D4994" s="126" t="s">
        <v>25585</v>
      </c>
    </row>
    <row r="4995" spans="1:4" x14ac:dyDescent="0.2">
      <c r="A4995" s="123">
        <v>13168</v>
      </c>
      <c r="B4995" s="123" t="s">
        <v>25586</v>
      </c>
      <c r="C4995" s="123" t="s">
        <v>18885</v>
      </c>
      <c r="D4995" s="126" t="s">
        <v>14306</v>
      </c>
    </row>
    <row r="4996" spans="1:4" x14ac:dyDescent="0.2">
      <c r="A4996" s="123">
        <v>13173</v>
      </c>
      <c r="B4996" s="123" t="s">
        <v>25587</v>
      </c>
      <c r="C4996" s="123" t="s">
        <v>18885</v>
      </c>
      <c r="D4996" s="126" t="s">
        <v>25588</v>
      </c>
    </row>
    <row r="4997" spans="1:4" x14ac:dyDescent="0.2">
      <c r="A4997" s="123">
        <v>37449</v>
      </c>
      <c r="B4997" s="123" t="s">
        <v>25589</v>
      </c>
      <c r="C4997" s="123" t="s">
        <v>18885</v>
      </c>
      <c r="D4997" s="126" t="s">
        <v>7026</v>
      </c>
    </row>
    <row r="4998" spans="1:4" x14ac:dyDescent="0.2">
      <c r="A4998" s="123">
        <v>37450</v>
      </c>
      <c r="B4998" s="123" t="s">
        <v>25590</v>
      </c>
      <c r="C4998" s="123" t="s">
        <v>18885</v>
      </c>
      <c r="D4998" s="126" t="s">
        <v>25591</v>
      </c>
    </row>
    <row r="4999" spans="1:4" x14ac:dyDescent="0.2">
      <c r="A4999" s="123">
        <v>37451</v>
      </c>
      <c r="B4999" s="123" t="s">
        <v>25592</v>
      </c>
      <c r="C4999" s="123" t="s">
        <v>18885</v>
      </c>
      <c r="D4999" s="126" t="s">
        <v>2777</v>
      </c>
    </row>
    <row r="5000" spans="1:4" x14ac:dyDescent="0.2">
      <c r="A5000" s="123">
        <v>37452</v>
      </c>
      <c r="B5000" s="123" t="s">
        <v>25593</v>
      </c>
      <c r="C5000" s="123" t="s">
        <v>18885</v>
      </c>
      <c r="D5000" s="126" t="s">
        <v>25594</v>
      </c>
    </row>
    <row r="5001" spans="1:4" x14ac:dyDescent="0.2">
      <c r="A5001" s="123">
        <v>37453</v>
      </c>
      <c r="B5001" s="123" t="s">
        <v>25595</v>
      </c>
      <c r="C5001" s="123" t="s">
        <v>18885</v>
      </c>
      <c r="D5001" s="126" t="s">
        <v>25596</v>
      </c>
    </row>
    <row r="5002" spans="1:4" x14ac:dyDescent="0.2">
      <c r="A5002" s="123">
        <v>7778</v>
      </c>
      <c r="B5002" s="123" t="s">
        <v>25597</v>
      </c>
      <c r="C5002" s="123" t="s">
        <v>18885</v>
      </c>
      <c r="D5002" s="126" t="s">
        <v>4013</v>
      </c>
    </row>
    <row r="5003" spans="1:4" x14ac:dyDescent="0.2">
      <c r="A5003" s="123">
        <v>7796</v>
      </c>
      <c r="B5003" s="123" t="s">
        <v>25598</v>
      </c>
      <c r="C5003" s="123" t="s">
        <v>18885</v>
      </c>
      <c r="D5003" s="126" t="s">
        <v>12483</v>
      </c>
    </row>
    <row r="5004" spans="1:4" x14ac:dyDescent="0.2">
      <c r="A5004" s="123">
        <v>7781</v>
      </c>
      <c r="B5004" s="123" t="s">
        <v>25599</v>
      </c>
      <c r="C5004" s="123" t="s">
        <v>18885</v>
      </c>
      <c r="D5004" s="126" t="s">
        <v>25600</v>
      </c>
    </row>
    <row r="5005" spans="1:4" x14ac:dyDescent="0.2">
      <c r="A5005" s="123">
        <v>7795</v>
      </c>
      <c r="B5005" s="123" t="s">
        <v>25601</v>
      </c>
      <c r="C5005" s="123" t="s">
        <v>18885</v>
      </c>
      <c r="D5005" s="126" t="s">
        <v>9280</v>
      </c>
    </row>
    <row r="5006" spans="1:4" x14ac:dyDescent="0.2">
      <c r="A5006" s="123">
        <v>7791</v>
      </c>
      <c r="B5006" s="123" t="s">
        <v>25602</v>
      </c>
      <c r="C5006" s="123" t="s">
        <v>18885</v>
      </c>
      <c r="D5006" s="126" t="s">
        <v>25603</v>
      </c>
    </row>
    <row r="5007" spans="1:4" x14ac:dyDescent="0.2">
      <c r="A5007" s="123">
        <v>7783</v>
      </c>
      <c r="B5007" s="123" t="s">
        <v>25604</v>
      </c>
      <c r="C5007" s="123" t="s">
        <v>18885</v>
      </c>
      <c r="D5007" s="126" t="s">
        <v>17581</v>
      </c>
    </row>
    <row r="5008" spans="1:4" x14ac:dyDescent="0.2">
      <c r="A5008" s="123">
        <v>7790</v>
      </c>
      <c r="B5008" s="123" t="s">
        <v>25605</v>
      </c>
      <c r="C5008" s="123" t="s">
        <v>18885</v>
      </c>
      <c r="D5008" s="126" t="s">
        <v>25606</v>
      </c>
    </row>
    <row r="5009" spans="1:4" x14ac:dyDescent="0.2">
      <c r="A5009" s="123">
        <v>7785</v>
      </c>
      <c r="B5009" s="123" t="s">
        <v>25607</v>
      </c>
      <c r="C5009" s="123" t="s">
        <v>18885</v>
      </c>
      <c r="D5009" s="126" t="s">
        <v>4230</v>
      </c>
    </row>
    <row r="5010" spans="1:4" x14ac:dyDescent="0.2">
      <c r="A5010" s="123">
        <v>7792</v>
      </c>
      <c r="B5010" s="123" t="s">
        <v>25608</v>
      </c>
      <c r="C5010" s="123" t="s">
        <v>18885</v>
      </c>
      <c r="D5010" s="126" t="s">
        <v>25609</v>
      </c>
    </row>
    <row r="5011" spans="1:4" x14ac:dyDescent="0.2">
      <c r="A5011" s="123">
        <v>7793</v>
      </c>
      <c r="B5011" s="123" t="s">
        <v>25610</v>
      </c>
      <c r="C5011" s="123" t="s">
        <v>18885</v>
      </c>
      <c r="D5011" s="126" t="s">
        <v>25611</v>
      </c>
    </row>
    <row r="5012" spans="1:4" x14ac:dyDescent="0.2">
      <c r="A5012" s="123">
        <v>12613</v>
      </c>
      <c r="B5012" s="123" t="s">
        <v>25612</v>
      </c>
      <c r="C5012" s="123" t="s">
        <v>18851</v>
      </c>
      <c r="D5012" s="126" t="s">
        <v>15633</v>
      </c>
    </row>
    <row r="5013" spans="1:4" x14ac:dyDescent="0.2">
      <c r="A5013" s="123">
        <v>1031</v>
      </c>
      <c r="B5013" s="123" t="s">
        <v>25613</v>
      </c>
      <c r="C5013" s="123" t="s">
        <v>18851</v>
      </c>
      <c r="D5013" s="126" t="s">
        <v>1511</v>
      </c>
    </row>
    <row r="5014" spans="1:4" x14ac:dyDescent="0.2">
      <c r="A5014" s="123">
        <v>39707</v>
      </c>
      <c r="B5014" s="123" t="s">
        <v>25614</v>
      </c>
      <c r="C5014" s="123" t="s">
        <v>18885</v>
      </c>
      <c r="D5014" s="126" t="s">
        <v>8847</v>
      </c>
    </row>
    <row r="5015" spans="1:4" x14ac:dyDescent="0.2">
      <c r="A5015" s="123">
        <v>39708</v>
      </c>
      <c r="B5015" s="123" t="s">
        <v>25615</v>
      </c>
      <c r="C5015" s="123" t="s">
        <v>18885</v>
      </c>
      <c r="D5015" s="126" t="s">
        <v>7859</v>
      </c>
    </row>
    <row r="5016" spans="1:4" x14ac:dyDescent="0.2">
      <c r="A5016" s="123">
        <v>39710</v>
      </c>
      <c r="B5016" s="123" t="s">
        <v>25616</v>
      </c>
      <c r="C5016" s="123" t="s">
        <v>18885</v>
      </c>
      <c r="D5016" s="126" t="s">
        <v>1219</v>
      </c>
    </row>
    <row r="5017" spans="1:4" x14ac:dyDescent="0.2">
      <c r="A5017" s="123">
        <v>39709</v>
      </c>
      <c r="B5017" s="123" t="s">
        <v>25617</v>
      </c>
      <c r="C5017" s="123" t="s">
        <v>18885</v>
      </c>
      <c r="D5017" s="126" t="s">
        <v>4154</v>
      </c>
    </row>
    <row r="5018" spans="1:4" x14ac:dyDescent="0.2">
      <c r="A5018" s="123">
        <v>39711</v>
      </c>
      <c r="B5018" s="123" t="s">
        <v>25618</v>
      </c>
      <c r="C5018" s="123" t="s">
        <v>18885</v>
      </c>
      <c r="D5018" s="126" t="s">
        <v>1372</v>
      </c>
    </row>
    <row r="5019" spans="1:4" x14ac:dyDescent="0.2">
      <c r="A5019" s="123">
        <v>39712</v>
      </c>
      <c r="B5019" s="123" t="s">
        <v>25619</v>
      </c>
      <c r="C5019" s="123" t="s">
        <v>18885</v>
      </c>
      <c r="D5019" s="126" t="s">
        <v>7762</v>
      </c>
    </row>
    <row r="5020" spans="1:4" x14ac:dyDescent="0.2">
      <c r="A5020" s="123">
        <v>39713</v>
      </c>
      <c r="B5020" s="123" t="s">
        <v>25620</v>
      </c>
      <c r="C5020" s="123" t="s">
        <v>18885</v>
      </c>
      <c r="D5020" s="126" t="s">
        <v>469</v>
      </c>
    </row>
    <row r="5021" spans="1:4" x14ac:dyDescent="0.2">
      <c r="A5021" s="123">
        <v>39714</v>
      </c>
      <c r="B5021" s="123" t="s">
        <v>25621</v>
      </c>
      <c r="C5021" s="123" t="s">
        <v>18885</v>
      </c>
      <c r="D5021" s="126" t="s">
        <v>1292</v>
      </c>
    </row>
    <row r="5022" spans="1:4" x14ac:dyDescent="0.2">
      <c r="A5022" s="123">
        <v>39715</v>
      </c>
      <c r="B5022" s="123" t="s">
        <v>25622</v>
      </c>
      <c r="C5022" s="123" t="s">
        <v>18885</v>
      </c>
      <c r="D5022" s="126" t="s">
        <v>6630</v>
      </c>
    </row>
    <row r="5023" spans="1:4" x14ac:dyDescent="0.2">
      <c r="A5023" s="123">
        <v>39716</v>
      </c>
      <c r="B5023" s="123" t="s">
        <v>25623</v>
      </c>
      <c r="C5023" s="123" t="s">
        <v>18885</v>
      </c>
      <c r="D5023" s="126" t="s">
        <v>1296</v>
      </c>
    </row>
    <row r="5024" spans="1:4" x14ac:dyDescent="0.2">
      <c r="A5024" s="123">
        <v>39718</v>
      </c>
      <c r="B5024" s="123" t="s">
        <v>25624</v>
      </c>
      <c r="C5024" s="123" t="s">
        <v>18885</v>
      </c>
      <c r="D5024" s="126" t="s">
        <v>1128</v>
      </c>
    </row>
    <row r="5025" spans="1:4" x14ac:dyDescent="0.2">
      <c r="A5025" s="123">
        <v>9813</v>
      </c>
      <c r="B5025" s="123" t="s">
        <v>25625</v>
      </c>
      <c r="C5025" s="123" t="s">
        <v>18885</v>
      </c>
      <c r="D5025" s="126" t="s">
        <v>291</v>
      </c>
    </row>
    <row r="5026" spans="1:4" x14ac:dyDescent="0.2">
      <c r="A5026" s="123">
        <v>9815</v>
      </c>
      <c r="B5026" s="123" t="s">
        <v>25626</v>
      </c>
      <c r="C5026" s="123" t="s">
        <v>18885</v>
      </c>
      <c r="D5026" s="126" t="s">
        <v>284</v>
      </c>
    </row>
    <row r="5027" spans="1:4" x14ac:dyDescent="0.2">
      <c r="A5027" s="123">
        <v>25876</v>
      </c>
      <c r="B5027" s="123" t="s">
        <v>25627</v>
      </c>
      <c r="C5027" s="123" t="s">
        <v>18885</v>
      </c>
      <c r="D5027" s="126" t="s">
        <v>25628</v>
      </c>
    </row>
    <row r="5028" spans="1:4" x14ac:dyDescent="0.2">
      <c r="A5028" s="123">
        <v>25888</v>
      </c>
      <c r="B5028" s="123" t="s">
        <v>25629</v>
      </c>
      <c r="C5028" s="123" t="s">
        <v>18885</v>
      </c>
      <c r="D5028" s="126" t="s">
        <v>25630</v>
      </c>
    </row>
    <row r="5029" spans="1:4" x14ac:dyDescent="0.2">
      <c r="A5029" s="123">
        <v>25874</v>
      </c>
      <c r="B5029" s="123" t="s">
        <v>25631</v>
      </c>
      <c r="C5029" s="123" t="s">
        <v>18885</v>
      </c>
      <c r="D5029" s="126" t="s">
        <v>25632</v>
      </c>
    </row>
    <row r="5030" spans="1:4" x14ac:dyDescent="0.2">
      <c r="A5030" s="123">
        <v>25877</v>
      </c>
      <c r="B5030" s="123" t="s">
        <v>25633</v>
      </c>
      <c r="C5030" s="123" t="s">
        <v>18885</v>
      </c>
      <c r="D5030" s="126" t="s">
        <v>25634</v>
      </c>
    </row>
    <row r="5031" spans="1:4" x14ac:dyDescent="0.2">
      <c r="A5031" s="123">
        <v>25878</v>
      </c>
      <c r="B5031" s="123" t="s">
        <v>25635</v>
      </c>
      <c r="C5031" s="123" t="s">
        <v>18885</v>
      </c>
      <c r="D5031" s="126" t="s">
        <v>25636</v>
      </c>
    </row>
    <row r="5032" spans="1:4" x14ac:dyDescent="0.2">
      <c r="A5032" s="123">
        <v>25879</v>
      </c>
      <c r="B5032" s="123" t="s">
        <v>25637</v>
      </c>
      <c r="C5032" s="123" t="s">
        <v>18885</v>
      </c>
      <c r="D5032" s="126" t="s">
        <v>25638</v>
      </c>
    </row>
    <row r="5033" spans="1:4" x14ac:dyDescent="0.2">
      <c r="A5033" s="123">
        <v>25887</v>
      </c>
      <c r="B5033" s="123" t="s">
        <v>25639</v>
      </c>
      <c r="C5033" s="123" t="s">
        <v>18885</v>
      </c>
      <c r="D5033" s="126" t="s">
        <v>25640</v>
      </c>
    </row>
    <row r="5034" spans="1:4" x14ac:dyDescent="0.2">
      <c r="A5034" s="123">
        <v>25880</v>
      </c>
      <c r="B5034" s="123" t="s">
        <v>25641</v>
      </c>
      <c r="C5034" s="123" t="s">
        <v>18885</v>
      </c>
      <c r="D5034" s="126" t="s">
        <v>25642</v>
      </c>
    </row>
    <row r="5035" spans="1:4" x14ac:dyDescent="0.2">
      <c r="A5035" s="123">
        <v>25881</v>
      </c>
      <c r="B5035" s="123" t="s">
        <v>25643</v>
      </c>
      <c r="C5035" s="123" t="s">
        <v>18885</v>
      </c>
      <c r="D5035" s="126" t="s">
        <v>25644</v>
      </c>
    </row>
    <row r="5036" spans="1:4" x14ac:dyDescent="0.2">
      <c r="A5036" s="123">
        <v>25882</v>
      </c>
      <c r="B5036" s="123" t="s">
        <v>25645</v>
      </c>
      <c r="C5036" s="123" t="s">
        <v>18885</v>
      </c>
      <c r="D5036" s="126" t="s">
        <v>25646</v>
      </c>
    </row>
    <row r="5037" spans="1:4" x14ac:dyDescent="0.2">
      <c r="A5037" s="123">
        <v>25883</v>
      </c>
      <c r="B5037" s="123" t="s">
        <v>25647</v>
      </c>
      <c r="C5037" s="123" t="s">
        <v>18885</v>
      </c>
      <c r="D5037" s="126" t="s">
        <v>1852</v>
      </c>
    </row>
    <row r="5038" spans="1:4" x14ac:dyDescent="0.2">
      <c r="A5038" s="123">
        <v>25884</v>
      </c>
      <c r="B5038" s="123" t="s">
        <v>25648</v>
      </c>
      <c r="C5038" s="123" t="s">
        <v>18885</v>
      </c>
      <c r="D5038" s="126" t="s">
        <v>25649</v>
      </c>
    </row>
    <row r="5039" spans="1:4" x14ac:dyDescent="0.2">
      <c r="A5039" s="123">
        <v>25885</v>
      </c>
      <c r="B5039" s="123" t="s">
        <v>25650</v>
      </c>
      <c r="C5039" s="123" t="s">
        <v>18885</v>
      </c>
      <c r="D5039" s="126" t="s">
        <v>25651</v>
      </c>
    </row>
    <row r="5040" spans="1:4" x14ac:dyDescent="0.2">
      <c r="A5040" s="123">
        <v>25889</v>
      </c>
      <c r="B5040" s="123" t="s">
        <v>25652</v>
      </c>
      <c r="C5040" s="123" t="s">
        <v>18885</v>
      </c>
      <c r="D5040" s="126" t="s">
        <v>25653</v>
      </c>
    </row>
    <row r="5041" spans="1:4" x14ac:dyDescent="0.2">
      <c r="A5041" s="123">
        <v>25886</v>
      </c>
      <c r="B5041" s="123" t="s">
        <v>25654</v>
      </c>
      <c r="C5041" s="123" t="s">
        <v>18885</v>
      </c>
      <c r="D5041" s="126" t="s">
        <v>17637</v>
      </c>
    </row>
    <row r="5042" spans="1:4" x14ac:dyDescent="0.2">
      <c r="A5042" s="123">
        <v>25875</v>
      </c>
      <c r="B5042" s="123" t="s">
        <v>25655</v>
      </c>
      <c r="C5042" s="123" t="s">
        <v>18885</v>
      </c>
      <c r="D5042" s="126" t="s">
        <v>25656</v>
      </c>
    </row>
    <row r="5043" spans="1:4" x14ac:dyDescent="0.2">
      <c r="A5043" s="123">
        <v>9876</v>
      </c>
      <c r="B5043" s="123" t="s">
        <v>25657</v>
      </c>
      <c r="C5043" s="123" t="s">
        <v>18885</v>
      </c>
      <c r="D5043" s="126" t="s">
        <v>15368</v>
      </c>
    </row>
    <row r="5044" spans="1:4" x14ac:dyDescent="0.2">
      <c r="A5044" s="123">
        <v>9877</v>
      </c>
      <c r="B5044" s="123" t="s">
        <v>25658</v>
      </c>
      <c r="C5044" s="123" t="s">
        <v>18885</v>
      </c>
      <c r="D5044" s="126" t="s">
        <v>25659</v>
      </c>
    </row>
    <row r="5045" spans="1:4" x14ac:dyDescent="0.2">
      <c r="A5045" s="123">
        <v>9878</v>
      </c>
      <c r="B5045" s="123" t="s">
        <v>25660</v>
      </c>
      <c r="C5045" s="123" t="s">
        <v>18885</v>
      </c>
      <c r="D5045" s="126" t="s">
        <v>5182</v>
      </c>
    </row>
    <row r="5046" spans="1:4" x14ac:dyDescent="0.2">
      <c r="A5046" s="123">
        <v>9879</v>
      </c>
      <c r="B5046" s="123" t="s">
        <v>25661</v>
      </c>
      <c r="C5046" s="123" t="s">
        <v>18885</v>
      </c>
      <c r="D5046" s="126" t="s">
        <v>25662</v>
      </c>
    </row>
    <row r="5047" spans="1:4" x14ac:dyDescent="0.2">
      <c r="A5047" s="123">
        <v>42001</v>
      </c>
      <c r="B5047" s="123" t="s">
        <v>25663</v>
      </c>
      <c r="C5047" s="123" t="s">
        <v>18885</v>
      </c>
      <c r="D5047" s="126" t="s">
        <v>25664</v>
      </c>
    </row>
    <row r="5048" spans="1:4" x14ac:dyDescent="0.2">
      <c r="A5048" s="123">
        <v>41998</v>
      </c>
      <c r="B5048" s="123" t="s">
        <v>25665</v>
      </c>
      <c r="C5048" s="123" t="s">
        <v>18885</v>
      </c>
      <c r="D5048" s="126" t="s">
        <v>25666</v>
      </c>
    </row>
    <row r="5049" spans="1:4" x14ac:dyDescent="0.2">
      <c r="A5049" s="123">
        <v>41999</v>
      </c>
      <c r="B5049" s="123" t="s">
        <v>25667</v>
      </c>
      <c r="C5049" s="123" t="s">
        <v>18885</v>
      </c>
      <c r="D5049" s="126" t="s">
        <v>25668</v>
      </c>
    </row>
    <row r="5050" spans="1:4" x14ac:dyDescent="0.2">
      <c r="A5050" s="123">
        <v>42000</v>
      </c>
      <c r="B5050" s="123" t="s">
        <v>25669</v>
      </c>
      <c r="C5050" s="123" t="s">
        <v>18885</v>
      </c>
      <c r="D5050" s="126" t="s">
        <v>25670</v>
      </c>
    </row>
    <row r="5051" spans="1:4" x14ac:dyDescent="0.2">
      <c r="A5051" s="123">
        <v>38053</v>
      </c>
      <c r="B5051" s="123" t="s">
        <v>25671</v>
      </c>
      <c r="C5051" s="123" t="s">
        <v>18885</v>
      </c>
      <c r="D5051" s="126" t="s">
        <v>8672</v>
      </c>
    </row>
    <row r="5052" spans="1:4" x14ac:dyDescent="0.2">
      <c r="A5052" s="123">
        <v>38054</v>
      </c>
      <c r="B5052" s="123" t="s">
        <v>25672</v>
      </c>
      <c r="C5052" s="123" t="s">
        <v>18885</v>
      </c>
      <c r="D5052" s="126" t="s">
        <v>8412</v>
      </c>
    </row>
    <row r="5053" spans="1:4" x14ac:dyDescent="0.2">
      <c r="A5053" s="123">
        <v>38052</v>
      </c>
      <c r="B5053" s="123" t="s">
        <v>25673</v>
      </c>
      <c r="C5053" s="123" t="s">
        <v>18885</v>
      </c>
      <c r="D5053" s="126" t="s">
        <v>1367</v>
      </c>
    </row>
    <row r="5054" spans="1:4" x14ac:dyDescent="0.2">
      <c r="A5054" s="123">
        <v>38051</v>
      </c>
      <c r="B5054" s="123" t="s">
        <v>25674</v>
      </c>
      <c r="C5054" s="123" t="s">
        <v>18885</v>
      </c>
      <c r="D5054" s="126" t="s">
        <v>8651</v>
      </c>
    </row>
    <row r="5055" spans="1:4" x14ac:dyDescent="0.2">
      <c r="A5055" s="123">
        <v>38787</v>
      </c>
      <c r="B5055" s="123" t="s">
        <v>25675</v>
      </c>
      <c r="C5055" s="123" t="s">
        <v>18885</v>
      </c>
      <c r="D5055" s="126" t="s">
        <v>8386</v>
      </c>
    </row>
    <row r="5056" spans="1:4" x14ac:dyDescent="0.2">
      <c r="A5056" s="123">
        <v>38825</v>
      </c>
      <c r="B5056" s="123" t="s">
        <v>25676</v>
      </c>
      <c r="C5056" s="123" t="s">
        <v>18885</v>
      </c>
      <c r="D5056" s="126" t="s">
        <v>2335</v>
      </c>
    </row>
    <row r="5057" spans="1:4" x14ac:dyDescent="0.2">
      <c r="A5057" s="123">
        <v>38826</v>
      </c>
      <c r="B5057" s="123" t="s">
        <v>25677</v>
      </c>
      <c r="C5057" s="123" t="s">
        <v>18885</v>
      </c>
      <c r="D5057" s="126" t="s">
        <v>1479</v>
      </c>
    </row>
    <row r="5058" spans="1:4" x14ac:dyDescent="0.2">
      <c r="A5058" s="123">
        <v>38827</v>
      </c>
      <c r="B5058" s="123" t="s">
        <v>25678</v>
      </c>
      <c r="C5058" s="123" t="s">
        <v>18885</v>
      </c>
      <c r="D5058" s="126" t="s">
        <v>25679</v>
      </c>
    </row>
    <row r="5059" spans="1:4" x14ac:dyDescent="0.2">
      <c r="A5059" s="123">
        <v>38830</v>
      </c>
      <c r="B5059" s="123" t="s">
        <v>25680</v>
      </c>
      <c r="C5059" s="123" t="s">
        <v>18885</v>
      </c>
      <c r="D5059" s="126" t="s">
        <v>8941</v>
      </c>
    </row>
    <row r="5060" spans="1:4" x14ac:dyDescent="0.2">
      <c r="A5060" s="123">
        <v>38828</v>
      </c>
      <c r="B5060" s="123" t="s">
        <v>25681</v>
      </c>
      <c r="C5060" s="123" t="s">
        <v>18885</v>
      </c>
      <c r="D5060" s="126" t="s">
        <v>1502</v>
      </c>
    </row>
    <row r="5061" spans="1:4" x14ac:dyDescent="0.2">
      <c r="A5061" s="123">
        <v>38829</v>
      </c>
      <c r="B5061" s="123" t="s">
        <v>25682</v>
      </c>
      <c r="C5061" s="123" t="s">
        <v>18885</v>
      </c>
      <c r="D5061" s="126" t="s">
        <v>20567</v>
      </c>
    </row>
    <row r="5062" spans="1:4" x14ac:dyDescent="0.2">
      <c r="A5062" s="123">
        <v>38831</v>
      </c>
      <c r="B5062" s="123" t="s">
        <v>25683</v>
      </c>
      <c r="C5062" s="123" t="s">
        <v>18885</v>
      </c>
      <c r="D5062" s="126" t="s">
        <v>8668</v>
      </c>
    </row>
    <row r="5063" spans="1:4" x14ac:dyDescent="0.2">
      <c r="A5063" s="123">
        <v>36274</v>
      </c>
      <c r="B5063" s="123" t="s">
        <v>25684</v>
      </c>
      <c r="C5063" s="123" t="s">
        <v>18885</v>
      </c>
      <c r="D5063" s="126" t="s">
        <v>1600</v>
      </c>
    </row>
    <row r="5064" spans="1:4" x14ac:dyDescent="0.2">
      <c r="A5064" s="123">
        <v>36278</v>
      </c>
      <c r="B5064" s="123" t="s">
        <v>25685</v>
      </c>
      <c r="C5064" s="123" t="s">
        <v>18885</v>
      </c>
      <c r="D5064" s="126" t="s">
        <v>6384</v>
      </c>
    </row>
    <row r="5065" spans="1:4" x14ac:dyDescent="0.2">
      <c r="A5065" s="123">
        <v>38977</v>
      </c>
      <c r="B5065" s="123" t="s">
        <v>25686</v>
      </c>
      <c r="C5065" s="123" t="s">
        <v>18885</v>
      </c>
      <c r="D5065" s="126" t="s">
        <v>25687</v>
      </c>
    </row>
    <row r="5066" spans="1:4" x14ac:dyDescent="0.2">
      <c r="A5066" s="123">
        <v>38971</v>
      </c>
      <c r="B5066" s="123" t="s">
        <v>25688</v>
      </c>
      <c r="C5066" s="123" t="s">
        <v>18885</v>
      </c>
      <c r="D5066" s="126" t="s">
        <v>8410</v>
      </c>
    </row>
    <row r="5067" spans="1:4" x14ac:dyDescent="0.2">
      <c r="A5067" s="123">
        <v>38972</v>
      </c>
      <c r="B5067" s="123" t="s">
        <v>25689</v>
      </c>
      <c r="C5067" s="123" t="s">
        <v>18885</v>
      </c>
      <c r="D5067" s="126" t="s">
        <v>1173</v>
      </c>
    </row>
    <row r="5068" spans="1:4" x14ac:dyDescent="0.2">
      <c r="A5068" s="123">
        <v>38973</v>
      </c>
      <c r="B5068" s="123" t="s">
        <v>25690</v>
      </c>
      <c r="C5068" s="123" t="s">
        <v>18885</v>
      </c>
      <c r="D5068" s="126" t="s">
        <v>3663</v>
      </c>
    </row>
    <row r="5069" spans="1:4" x14ac:dyDescent="0.2">
      <c r="A5069" s="123">
        <v>38974</v>
      </c>
      <c r="B5069" s="123" t="s">
        <v>25691</v>
      </c>
      <c r="C5069" s="123" t="s">
        <v>18885</v>
      </c>
      <c r="D5069" s="126" t="s">
        <v>3290</v>
      </c>
    </row>
    <row r="5070" spans="1:4" x14ac:dyDescent="0.2">
      <c r="A5070" s="123">
        <v>38975</v>
      </c>
      <c r="B5070" s="123" t="s">
        <v>25692</v>
      </c>
      <c r="C5070" s="123" t="s">
        <v>18885</v>
      </c>
      <c r="D5070" s="126" t="s">
        <v>25693</v>
      </c>
    </row>
    <row r="5071" spans="1:4" x14ac:dyDescent="0.2">
      <c r="A5071" s="123">
        <v>38976</v>
      </c>
      <c r="B5071" s="123" t="s">
        <v>25694</v>
      </c>
      <c r="C5071" s="123" t="s">
        <v>18885</v>
      </c>
      <c r="D5071" s="126" t="s">
        <v>25695</v>
      </c>
    </row>
    <row r="5072" spans="1:4" x14ac:dyDescent="0.2">
      <c r="A5072" s="123">
        <v>38986</v>
      </c>
      <c r="B5072" s="123" t="s">
        <v>25696</v>
      </c>
      <c r="C5072" s="123" t="s">
        <v>18885</v>
      </c>
      <c r="D5072" s="126" t="s">
        <v>25697</v>
      </c>
    </row>
    <row r="5073" spans="1:4" x14ac:dyDescent="0.2">
      <c r="A5073" s="123">
        <v>38978</v>
      </c>
      <c r="B5073" s="123" t="s">
        <v>25698</v>
      </c>
      <c r="C5073" s="123" t="s">
        <v>18885</v>
      </c>
      <c r="D5073" s="126" t="s">
        <v>1600</v>
      </c>
    </row>
    <row r="5074" spans="1:4" x14ac:dyDescent="0.2">
      <c r="A5074" s="123">
        <v>38979</v>
      </c>
      <c r="B5074" s="123" t="s">
        <v>25699</v>
      </c>
      <c r="C5074" s="123" t="s">
        <v>18885</v>
      </c>
      <c r="D5074" s="126" t="s">
        <v>6384</v>
      </c>
    </row>
    <row r="5075" spans="1:4" x14ac:dyDescent="0.2">
      <c r="A5075" s="123">
        <v>38980</v>
      </c>
      <c r="B5075" s="123" t="s">
        <v>25700</v>
      </c>
      <c r="C5075" s="123" t="s">
        <v>18885</v>
      </c>
      <c r="D5075" s="126" t="s">
        <v>4591</v>
      </c>
    </row>
    <row r="5076" spans="1:4" x14ac:dyDescent="0.2">
      <c r="A5076" s="123">
        <v>38981</v>
      </c>
      <c r="B5076" s="123" t="s">
        <v>25701</v>
      </c>
      <c r="C5076" s="123" t="s">
        <v>18885</v>
      </c>
      <c r="D5076" s="126" t="s">
        <v>6380</v>
      </c>
    </row>
    <row r="5077" spans="1:4" x14ac:dyDescent="0.2">
      <c r="A5077" s="123">
        <v>38982</v>
      </c>
      <c r="B5077" s="123" t="s">
        <v>25702</v>
      </c>
      <c r="C5077" s="123" t="s">
        <v>18885</v>
      </c>
      <c r="D5077" s="126" t="s">
        <v>1745</v>
      </c>
    </row>
    <row r="5078" spans="1:4" x14ac:dyDescent="0.2">
      <c r="A5078" s="123">
        <v>38983</v>
      </c>
      <c r="B5078" s="123" t="s">
        <v>25703</v>
      </c>
      <c r="C5078" s="123" t="s">
        <v>18885</v>
      </c>
      <c r="D5078" s="126" t="s">
        <v>25704</v>
      </c>
    </row>
    <row r="5079" spans="1:4" x14ac:dyDescent="0.2">
      <c r="A5079" s="123">
        <v>38984</v>
      </c>
      <c r="B5079" s="123" t="s">
        <v>25705</v>
      </c>
      <c r="C5079" s="123" t="s">
        <v>18885</v>
      </c>
      <c r="D5079" s="126" t="s">
        <v>25706</v>
      </c>
    </row>
    <row r="5080" spans="1:4" x14ac:dyDescent="0.2">
      <c r="A5080" s="123">
        <v>38985</v>
      </c>
      <c r="B5080" s="123" t="s">
        <v>25707</v>
      </c>
      <c r="C5080" s="123" t="s">
        <v>18885</v>
      </c>
      <c r="D5080" s="126" t="s">
        <v>25708</v>
      </c>
    </row>
    <row r="5081" spans="1:4" x14ac:dyDescent="0.2">
      <c r="A5081" s="123">
        <v>9836</v>
      </c>
      <c r="B5081" s="123" t="s">
        <v>25709</v>
      </c>
      <c r="C5081" s="123" t="s">
        <v>18885</v>
      </c>
      <c r="D5081" s="126" t="s">
        <v>8384</v>
      </c>
    </row>
    <row r="5082" spans="1:4" x14ac:dyDescent="0.2">
      <c r="A5082" s="123">
        <v>20065</v>
      </c>
      <c r="B5082" s="123" t="s">
        <v>25710</v>
      </c>
      <c r="C5082" s="123" t="s">
        <v>18885</v>
      </c>
      <c r="D5082" s="126" t="s">
        <v>3954</v>
      </c>
    </row>
    <row r="5083" spans="1:4" x14ac:dyDescent="0.2">
      <c r="A5083" s="123">
        <v>9835</v>
      </c>
      <c r="B5083" s="123" t="s">
        <v>25711</v>
      </c>
      <c r="C5083" s="123" t="s">
        <v>18885</v>
      </c>
      <c r="D5083" s="126" t="s">
        <v>1301</v>
      </c>
    </row>
    <row r="5084" spans="1:4" x14ac:dyDescent="0.2">
      <c r="A5084" s="123">
        <v>38032</v>
      </c>
      <c r="B5084" s="123" t="s">
        <v>25712</v>
      </c>
      <c r="C5084" s="123" t="s">
        <v>18885</v>
      </c>
      <c r="D5084" s="126" t="s">
        <v>4110</v>
      </c>
    </row>
    <row r="5085" spans="1:4" x14ac:dyDescent="0.2">
      <c r="A5085" s="123">
        <v>38033</v>
      </c>
      <c r="B5085" s="123" t="s">
        <v>25713</v>
      </c>
      <c r="C5085" s="123" t="s">
        <v>18885</v>
      </c>
      <c r="D5085" s="126" t="s">
        <v>784</v>
      </c>
    </row>
    <row r="5086" spans="1:4" x14ac:dyDescent="0.2">
      <c r="A5086" s="123">
        <v>38034</v>
      </c>
      <c r="B5086" s="123" t="s">
        <v>25714</v>
      </c>
      <c r="C5086" s="123" t="s">
        <v>18885</v>
      </c>
      <c r="D5086" s="126" t="s">
        <v>7499</v>
      </c>
    </row>
    <row r="5087" spans="1:4" x14ac:dyDescent="0.2">
      <c r="A5087" s="123">
        <v>38035</v>
      </c>
      <c r="B5087" s="123" t="s">
        <v>25715</v>
      </c>
      <c r="C5087" s="123" t="s">
        <v>18885</v>
      </c>
      <c r="D5087" s="126" t="s">
        <v>25716</v>
      </c>
    </row>
    <row r="5088" spans="1:4" x14ac:dyDescent="0.2">
      <c r="A5088" s="123">
        <v>38036</v>
      </c>
      <c r="B5088" s="123" t="s">
        <v>25717</v>
      </c>
      <c r="C5088" s="123" t="s">
        <v>18885</v>
      </c>
      <c r="D5088" s="126" t="s">
        <v>25718</v>
      </c>
    </row>
    <row r="5089" spans="1:4" x14ac:dyDescent="0.2">
      <c r="A5089" s="123">
        <v>38037</v>
      </c>
      <c r="B5089" s="123" t="s">
        <v>25719</v>
      </c>
      <c r="C5089" s="123" t="s">
        <v>18885</v>
      </c>
      <c r="D5089" s="126" t="s">
        <v>25720</v>
      </c>
    </row>
    <row r="5090" spans="1:4" x14ac:dyDescent="0.2">
      <c r="A5090" s="123">
        <v>9850</v>
      </c>
      <c r="B5090" s="123" t="s">
        <v>25721</v>
      </c>
      <c r="C5090" s="123" t="s">
        <v>18885</v>
      </c>
      <c r="D5090" s="126" t="s">
        <v>25722</v>
      </c>
    </row>
    <row r="5091" spans="1:4" x14ac:dyDescent="0.2">
      <c r="A5091" s="123">
        <v>9853</v>
      </c>
      <c r="B5091" s="123" t="s">
        <v>25723</v>
      </c>
      <c r="C5091" s="123" t="s">
        <v>18885</v>
      </c>
      <c r="D5091" s="126" t="s">
        <v>25724</v>
      </c>
    </row>
    <row r="5092" spans="1:4" x14ac:dyDescent="0.2">
      <c r="A5092" s="123">
        <v>9854</v>
      </c>
      <c r="B5092" s="123" t="s">
        <v>25725</v>
      </c>
      <c r="C5092" s="123" t="s">
        <v>18885</v>
      </c>
      <c r="D5092" s="126" t="s">
        <v>25726</v>
      </c>
    </row>
    <row r="5093" spans="1:4" x14ac:dyDescent="0.2">
      <c r="A5093" s="123">
        <v>9851</v>
      </c>
      <c r="B5093" s="123" t="s">
        <v>25727</v>
      </c>
      <c r="C5093" s="123" t="s">
        <v>18885</v>
      </c>
      <c r="D5093" s="126" t="s">
        <v>25728</v>
      </c>
    </row>
    <row r="5094" spans="1:4" x14ac:dyDescent="0.2">
      <c r="A5094" s="123">
        <v>9855</v>
      </c>
      <c r="B5094" s="123" t="s">
        <v>25729</v>
      </c>
      <c r="C5094" s="123" t="s">
        <v>18885</v>
      </c>
      <c r="D5094" s="126" t="s">
        <v>25730</v>
      </c>
    </row>
    <row r="5095" spans="1:4" x14ac:dyDescent="0.2">
      <c r="A5095" s="123">
        <v>9825</v>
      </c>
      <c r="B5095" s="123" t="s">
        <v>25731</v>
      </c>
      <c r="C5095" s="123" t="s">
        <v>18885</v>
      </c>
      <c r="D5095" s="126" t="s">
        <v>11717</v>
      </c>
    </row>
    <row r="5096" spans="1:4" x14ac:dyDescent="0.2">
      <c r="A5096" s="123">
        <v>9828</v>
      </c>
      <c r="B5096" s="123" t="s">
        <v>25732</v>
      </c>
      <c r="C5096" s="123" t="s">
        <v>18885</v>
      </c>
      <c r="D5096" s="126" t="s">
        <v>25733</v>
      </c>
    </row>
    <row r="5097" spans="1:4" x14ac:dyDescent="0.2">
      <c r="A5097" s="123">
        <v>9829</v>
      </c>
      <c r="B5097" s="123" t="s">
        <v>25734</v>
      </c>
      <c r="C5097" s="123" t="s">
        <v>18885</v>
      </c>
      <c r="D5097" s="126" t="s">
        <v>20167</v>
      </c>
    </row>
    <row r="5098" spans="1:4" x14ac:dyDescent="0.2">
      <c r="A5098" s="123">
        <v>9826</v>
      </c>
      <c r="B5098" s="123" t="s">
        <v>25735</v>
      </c>
      <c r="C5098" s="123" t="s">
        <v>18885</v>
      </c>
      <c r="D5098" s="126" t="s">
        <v>25736</v>
      </c>
    </row>
    <row r="5099" spans="1:4" x14ac:dyDescent="0.2">
      <c r="A5099" s="123">
        <v>9827</v>
      </c>
      <c r="B5099" s="123" t="s">
        <v>25737</v>
      </c>
      <c r="C5099" s="123" t="s">
        <v>18885</v>
      </c>
      <c r="D5099" s="126" t="s">
        <v>25738</v>
      </c>
    </row>
    <row r="5100" spans="1:4" x14ac:dyDescent="0.2">
      <c r="A5100" s="123">
        <v>36374</v>
      </c>
      <c r="B5100" s="123" t="s">
        <v>25739</v>
      </c>
      <c r="C5100" s="123" t="s">
        <v>18885</v>
      </c>
      <c r="D5100" s="126" t="s">
        <v>5330</v>
      </c>
    </row>
    <row r="5101" spans="1:4" x14ac:dyDescent="0.2">
      <c r="A5101" s="123">
        <v>36084</v>
      </c>
      <c r="B5101" s="123" t="s">
        <v>25740</v>
      </c>
      <c r="C5101" s="123" t="s">
        <v>18885</v>
      </c>
      <c r="D5101" s="126" t="s">
        <v>7108</v>
      </c>
    </row>
    <row r="5102" spans="1:4" x14ac:dyDescent="0.2">
      <c r="A5102" s="123">
        <v>36373</v>
      </c>
      <c r="B5102" s="123" t="s">
        <v>25741</v>
      </c>
      <c r="C5102" s="123" t="s">
        <v>18885</v>
      </c>
      <c r="D5102" s="126" t="s">
        <v>8668</v>
      </c>
    </row>
    <row r="5103" spans="1:4" x14ac:dyDescent="0.2">
      <c r="A5103" s="123">
        <v>36377</v>
      </c>
      <c r="B5103" s="123" t="s">
        <v>25742</v>
      </c>
      <c r="C5103" s="123" t="s">
        <v>18885</v>
      </c>
      <c r="D5103" s="126" t="s">
        <v>19332</v>
      </c>
    </row>
    <row r="5104" spans="1:4" x14ac:dyDescent="0.2">
      <c r="A5104" s="123">
        <v>36375</v>
      </c>
      <c r="B5104" s="123" t="s">
        <v>25743</v>
      </c>
      <c r="C5104" s="123" t="s">
        <v>18885</v>
      </c>
      <c r="D5104" s="126" t="s">
        <v>3515</v>
      </c>
    </row>
    <row r="5105" spans="1:4" x14ac:dyDescent="0.2">
      <c r="A5105" s="123">
        <v>36376</v>
      </c>
      <c r="B5105" s="123" t="s">
        <v>25744</v>
      </c>
      <c r="C5105" s="123" t="s">
        <v>18885</v>
      </c>
      <c r="D5105" s="126" t="s">
        <v>8838</v>
      </c>
    </row>
    <row r="5106" spans="1:4" x14ac:dyDescent="0.2">
      <c r="A5106" s="123">
        <v>36380</v>
      </c>
      <c r="B5106" s="123" t="s">
        <v>25745</v>
      </c>
      <c r="C5106" s="123" t="s">
        <v>18885</v>
      </c>
      <c r="D5106" s="126" t="s">
        <v>16593</v>
      </c>
    </row>
    <row r="5107" spans="1:4" x14ac:dyDescent="0.2">
      <c r="A5107" s="123">
        <v>36378</v>
      </c>
      <c r="B5107" s="123" t="s">
        <v>25746</v>
      </c>
      <c r="C5107" s="123" t="s">
        <v>18885</v>
      </c>
      <c r="D5107" s="126" t="s">
        <v>4962</v>
      </c>
    </row>
    <row r="5108" spans="1:4" x14ac:dyDescent="0.2">
      <c r="A5108" s="123">
        <v>36379</v>
      </c>
      <c r="B5108" s="123" t="s">
        <v>25747</v>
      </c>
      <c r="C5108" s="123" t="s">
        <v>18885</v>
      </c>
      <c r="D5108" s="126" t="s">
        <v>20191</v>
      </c>
    </row>
    <row r="5109" spans="1:4" x14ac:dyDescent="0.2">
      <c r="A5109" s="123">
        <v>9859</v>
      </c>
      <c r="B5109" s="123" t="s">
        <v>25748</v>
      </c>
      <c r="C5109" s="123" t="s">
        <v>18885</v>
      </c>
      <c r="D5109" s="126" t="s">
        <v>4355</v>
      </c>
    </row>
    <row r="5110" spans="1:4" x14ac:dyDescent="0.2">
      <c r="A5110" s="123">
        <v>9838</v>
      </c>
      <c r="B5110" s="123" t="s">
        <v>25749</v>
      </c>
      <c r="C5110" s="123" t="s">
        <v>18885</v>
      </c>
      <c r="D5110" s="126" t="s">
        <v>4821</v>
      </c>
    </row>
    <row r="5111" spans="1:4" x14ac:dyDescent="0.2">
      <c r="A5111" s="123">
        <v>9837</v>
      </c>
      <c r="B5111" s="123" t="s">
        <v>25750</v>
      </c>
      <c r="C5111" s="123" t="s">
        <v>18885</v>
      </c>
      <c r="D5111" s="126" t="s">
        <v>8286</v>
      </c>
    </row>
    <row r="5112" spans="1:4" x14ac:dyDescent="0.2">
      <c r="A5112" s="123">
        <v>9833</v>
      </c>
      <c r="B5112" s="123" t="s">
        <v>25751</v>
      </c>
      <c r="C5112" s="123" t="s">
        <v>18885</v>
      </c>
      <c r="D5112" s="126" t="s">
        <v>5548</v>
      </c>
    </row>
    <row r="5113" spans="1:4" x14ac:dyDescent="0.2">
      <c r="A5113" s="123">
        <v>9830</v>
      </c>
      <c r="B5113" s="123" t="s">
        <v>25752</v>
      </c>
      <c r="C5113" s="123" t="s">
        <v>18885</v>
      </c>
      <c r="D5113" s="126" t="s">
        <v>1367</v>
      </c>
    </row>
    <row r="5114" spans="1:4" x14ac:dyDescent="0.2">
      <c r="A5114" s="123">
        <v>9834</v>
      </c>
      <c r="B5114" s="123" t="s">
        <v>25753</v>
      </c>
      <c r="C5114" s="123" t="s">
        <v>18885</v>
      </c>
      <c r="D5114" s="126" t="s">
        <v>1692</v>
      </c>
    </row>
    <row r="5115" spans="1:4" x14ac:dyDescent="0.2">
      <c r="A5115" s="123">
        <v>9863</v>
      </c>
      <c r="B5115" s="123" t="s">
        <v>25754</v>
      </c>
      <c r="C5115" s="123" t="s">
        <v>18885</v>
      </c>
      <c r="D5115" s="126" t="s">
        <v>2830</v>
      </c>
    </row>
    <row r="5116" spans="1:4" x14ac:dyDescent="0.2">
      <c r="A5116" s="123">
        <v>9860</v>
      </c>
      <c r="B5116" s="123" t="s">
        <v>25755</v>
      </c>
      <c r="C5116" s="123" t="s">
        <v>18885</v>
      </c>
      <c r="D5116" s="126" t="s">
        <v>1925</v>
      </c>
    </row>
    <row r="5117" spans="1:4" x14ac:dyDescent="0.2">
      <c r="A5117" s="123">
        <v>9862</v>
      </c>
      <c r="B5117" s="123" t="s">
        <v>25756</v>
      </c>
      <c r="C5117" s="123" t="s">
        <v>18885</v>
      </c>
      <c r="D5117" s="126" t="s">
        <v>25341</v>
      </c>
    </row>
    <row r="5118" spans="1:4" x14ac:dyDescent="0.2">
      <c r="A5118" s="123">
        <v>9861</v>
      </c>
      <c r="B5118" s="123" t="s">
        <v>25757</v>
      </c>
      <c r="C5118" s="123" t="s">
        <v>18885</v>
      </c>
      <c r="D5118" s="126" t="s">
        <v>25758</v>
      </c>
    </row>
    <row r="5119" spans="1:4" x14ac:dyDescent="0.2">
      <c r="A5119" s="123">
        <v>9856</v>
      </c>
      <c r="B5119" s="123" t="s">
        <v>25759</v>
      </c>
      <c r="C5119" s="123" t="s">
        <v>18885</v>
      </c>
      <c r="D5119" s="126" t="s">
        <v>7342</v>
      </c>
    </row>
    <row r="5120" spans="1:4" x14ac:dyDescent="0.2">
      <c r="A5120" s="123">
        <v>9866</v>
      </c>
      <c r="B5120" s="123" t="s">
        <v>25760</v>
      </c>
      <c r="C5120" s="123" t="s">
        <v>18885</v>
      </c>
      <c r="D5120" s="126" t="s">
        <v>8640</v>
      </c>
    </row>
    <row r="5121" spans="1:4" x14ac:dyDescent="0.2">
      <c r="A5121" s="123">
        <v>9857</v>
      </c>
      <c r="B5121" s="123" t="s">
        <v>25761</v>
      </c>
      <c r="C5121" s="123" t="s">
        <v>18885</v>
      </c>
      <c r="D5121" s="126" t="s">
        <v>25762</v>
      </c>
    </row>
    <row r="5122" spans="1:4" x14ac:dyDescent="0.2">
      <c r="A5122" s="123">
        <v>9864</v>
      </c>
      <c r="B5122" s="123" t="s">
        <v>25763</v>
      </c>
      <c r="C5122" s="123" t="s">
        <v>18885</v>
      </c>
      <c r="D5122" s="126" t="s">
        <v>25764</v>
      </c>
    </row>
    <row r="5123" spans="1:4" x14ac:dyDescent="0.2">
      <c r="A5123" s="123">
        <v>9865</v>
      </c>
      <c r="B5123" s="123" t="s">
        <v>25765</v>
      </c>
      <c r="C5123" s="123" t="s">
        <v>18885</v>
      </c>
      <c r="D5123" s="126" t="s">
        <v>25766</v>
      </c>
    </row>
    <row r="5124" spans="1:4" x14ac:dyDescent="0.2">
      <c r="A5124" s="123">
        <v>9858</v>
      </c>
      <c r="B5124" s="123" t="s">
        <v>25767</v>
      </c>
      <c r="C5124" s="123" t="s">
        <v>18885</v>
      </c>
      <c r="D5124" s="126" t="s">
        <v>25768</v>
      </c>
    </row>
    <row r="5125" spans="1:4" x14ac:dyDescent="0.2">
      <c r="A5125" s="123">
        <v>9841</v>
      </c>
      <c r="B5125" s="123" t="s">
        <v>25769</v>
      </c>
      <c r="C5125" s="123" t="s">
        <v>18885</v>
      </c>
      <c r="D5125" s="126" t="s">
        <v>25770</v>
      </c>
    </row>
    <row r="5126" spans="1:4" x14ac:dyDescent="0.2">
      <c r="A5126" s="123">
        <v>9840</v>
      </c>
      <c r="B5126" s="123" t="s">
        <v>25771</v>
      </c>
      <c r="C5126" s="123" t="s">
        <v>18885</v>
      </c>
      <c r="D5126" s="126" t="s">
        <v>25772</v>
      </c>
    </row>
    <row r="5127" spans="1:4" x14ac:dyDescent="0.2">
      <c r="A5127" s="123">
        <v>20067</v>
      </c>
      <c r="B5127" s="123" t="s">
        <v>25773</v>
      </c>
      <c r="C5127" s="123" t="s">
        <v>18885</v>
      </c>
      <c r="D5127" s="126" t="s">
        <v>3490</v>
      </c>
    </row>
    <row r="5128" spans="1:4" x14ac:dyDescent="0.2">
      <c r="A5128" s="123">
        <v>20068</v>
      </c>
      <c r="B5128" s="123" t="s">
        <v>25774</v>
      </c>
      <c r="C5128" s="123" t="s">
        <v>18885</v>
      </c>
      <c r="D5128" s="126" t="s">
        <v>8785</v>
      </c>
    </row>
    <row r="5129" spans="1:4" x14ac:dyDescent="0.2">
      <c r="A5129" s="123">
        <v>9839</v>
      </c>
      <c r="B5129" s="123" t="s">
        <v>25775</v>
      </c>
      <c r="C5129" s="123" t="s">
        <v>18885</v>
      </c>
      <c r="D5129" s="126" t="s">
        <v>7861</v>
      </c>
    </row>
    <row r="5130" spans="1:4" x14ac:dyDescent="0.2">
      <c r="A5130" s="123">
        <v>9870</v>
      </c>
      <c r="B5130" s="123" t="s">
        <v>25776</v>
      </c>
      <c r="C5130" s="123" t="s">
        <v>18885</v>
      </c>
      <c r="D5130" s="126" t="s">
        <v>13501</v>
      </c>
    </row>
    <row r="5131" spans="1:4" x14ac:dyDescent="0.2">
      <c r="A5131" s="123">
        <v>9867</v>
      </c>
      <c r="B5131" s="123" t="s">
        <v>25777</v>
      </c>
      <c r="C5131" s="123" t="s">
        <v>18885</v>
      </c>
      <c r="D5131" s="126" t="s">
        <v>8671</v>
      </c>
    </row>
    <row r="5132" spans="1:4" x14ac:dyDescent="0.2">
      <c r="A5132" s="123">
        <v>9868</v>
      </c>
      <c r="B5132" s="123" t="s">
        <v>25778</v>
      </c>
      <c r="C5132" s="123" t="s">
        <v>18885</v>
      </c>
      <c r="D5132" s="126" t="s">
        <v>270</v>
      </c>
    </row>
    <row r="5133" spans="1:4" x14ac:dyDescent="0.2">
      <c r="A5133" s="123">
        <v>9869</v>
      </c>
      <c r="B5133" s="123" t="s">
        <v>25779</v>
      </c>
      <c r="C5133" s="123" t="s">
        <v>18885</v>
      </c>
      <c r="D5133" s="126" t="s">
        <v>8336</v>
      </c>
    </row>
    <row r="5134" spans="1:4" x14ac:dyDescent="0.2">
      <c r="A5134" s="123">
        <v>9874</v>
      </c>
      <c r="B5134" s="123" t="s">
        <v>25780</v>
      </c>
      <c r="C5134" s="123" t="s">
        <v>18885</v>
      </c>
      <c r="D5134" s="126" t="s">
        <v>3548</v>
      </c>
    </row>
    <row r="5135" spans="1:4" x14ac:dyDescent="0.2">
      <c r="A5135" s="123">
        <v>9875</v>
      </c>
      <c r="B5135" s="123" t="s">
        <v>25781</v>
      </c>
      <c r="C5135" s="123" t="s">
        <v>18885</v>
      </c>
      <c r="D5135" s="126" t="s">
        <v>599</v>
      </c>
    </row>
    <row r="5136" spans="1:4" x14ac:dyDescent="0.2">
      <c r="A5136" s="123">
        <v>9873</v>
      </c>
      <c r="B5136" s="123" t="s">
        <v>25782</v>
      </c>
      <c r="C5136" s="123" t="s">
        <v>18885</v>
      </c>
      <c r="D5136" s="126" t="s">
        <v>3650</v>
      </c>
    </row>
    <row r="5137" spans="1:4" x14ac:dyDescent="0.2">
      <c r="A5137" s="123">
        <v>9871</v>
      </c>
      <c r="B5137" s="123" t="s">
        <v>25783</v>
      </c>
      <c r="C5137" s="123" t="s">
        <v>18885</v>
      </c>
      <c r="D5137" s="126" t="s">
        <v>12584</v>
      </c>
    </row>
    <row r="5138" spans="1:4" x14ac:dyDescent="0.2">
      <c r="A5138" s="123">
        <v>9872</v>
      </c>
      <c r="B5138" s="123" t="s">
        <v>25784</v>
      </c>
      <c r="C5138" s="123" t="s">
        <v>18885</v>
      </c>
      <c r="D5138" s="126" t="s">
        <v>25785</v>
      </c>
    </row>
    <row r="5139" spans="1:4" x14ac:dyDescent="0.2">
      <c r="A5139" s="123">
        <v>7667</v>
      </c>
      <c r="B5139" s="123" t="s">
        <v>25786</v>
      </c>
      <c r="C5139" s="123" t="s">
        <v>18885</v>
      </c>
      <c r="D5139" s="126" t="s">
        <v>25787</v>
      </c>
    </row>
    <row r="5140" spans="1:4" x14ac:dyDescent="0.2">
      <c r="A5140" s="123">
        <v>7660</v>
      </c>
      <c r="B5140" s="123" t="s">
        <v>25788</v>
      </c>
      <c r="C5140" s="123" t="s">
        <v>18885</v>
      </c>
      <c r="D5140" s="126" t="s">
        <v>25789</v>
      </c>
    </row>
    <row r="5141" spans="1:4" x14ac:dyDescent="0.2">
      <c r="A5141" s="123">
        <v>7676</v>
      </c>
      <c r="B5141" s="123" t="s">
        <v>25790</v>
      </c>
      <c r="C5141" s="123" t="s">
        <v>18885</v>
      </c>
      <c r="D5141" s="126" t="s">
        <v>25791</v>
      </c>
    </row>
    <row r="5142" spans="1:4" x14ac:dyDescent="0.2">
      <c r="A5142" s="123">
        <v>12426</v>
      </c>
      <c r="B5142" s="123" t="s">
        <v>25792</v>
      </c>
      <c r="C5142" s="123" t="s">
        <v>18851</v>
      </c>
      <c r="D5142" s="126" t="s">
        <v>25793</v>
      </c>
    </row>
    <row r="5143" spans="1:4" x14ac:dyDescent="0.2">
      <c r="A5143" s="123">
        <v>12425</v>
      </c>
      <c r="B5143" s="123" t="s">
        <v>25794</v>
      </c>
      <c r="C5143" s="123" t="s">
        <v>18851</v>
      </c>
      <c r="D5143" s="126" t="s">
        <v>5523</v>
      </c>
    </row>
    <row r="5144" spans="1:4" x14ac:dyDescent="0.2">
      <c r="A5144" s="123">
        <v>12427</v>
      </c>
      <c r="B5144" s="123" t="s">
        <v>25795</v>
      </c>
      <c r="C5144" s="123" t="s">
        <v>18851</v>
      </c>
      <c r="D5144" s="126" t="s">
        <v>25796</v>
      </c>
    </row>
    <row r="5145" spans="1:4" x14ac:dyDescent="0.2">
      <c r="A5145" s="123">
        <v>12428</v>
      </c>
      <c r="B5145" s="123" t="s">
        <v>25797</v>
      </c>
      <c r="C5145" s="123" t="s">
        <v>18851</v>
      </c>
      <c r="D5145" s="126" t="s">
        <v>25798</v>
      </c>
    </row>
    <row r="5146" spans="1:4" x14ac:dyDescent="0.2">
      <c r="A5146" s="123">
        <v>12430</v>
      </c>
      <c r="B5146" s="123" t="s">
        <v>25799</v>
      </c>
      <c r="C5146" s="123" t="s">
        <v>18851</v>
      </c>
      <c r="D5146" s="126" t="s">
        <v>13626</v>
      </c>
    </row>
    <row r="5147" spans="1:4" x14ac:dyDescent="0.2">
      <c r="A5147" s="123">
        <v>12429</v>
      </c>
      <c r="B5147" s="123" t="s">
        <v>25800</v>
      </c>
      <c r="C5147" s="123" t="s">
        <v>18851</v>
      </c>
      <c r="D5147" s="126" t="s">
        <v>12316</v>
      </c>
    </row>
    <row r="5148" spans="1:4" x14ac:dyDescent="0.2">
      <c r="A5148" s="123">
        <v>12431</v>
      </c>
      <c r="B5148" s="123" t="s">
        <v>25801</v>
      </c>
      <c r="C5148" s="123" t="s">
        <v>18851</v>
      </c>
      <c r="D5148" s="126" t="s">
        <v>25802</v>
      </c>
    </row>
    <row r="5149" spans="1:4" x14ac:dyDescent="0.2">
      <c r="A5149" s="123">
        <v>12432</v>
      </c>
      <c r="B5149" s="123" t="s">
        <v>25803</v>
      </c>
      <c r="C5149" s="123" t="s">
        <v>18851</v>
      </c>
      <c r="D5149" s="126" t="s">
        <v>12434</v>
      </c>
    </row>
    <row r="5150" spans="1:4" x14ac:dyDescent="0.2">
      <c r="A5150" s="123">
        <v>12434</v>
      </c>
      <c r="B5150" s="123" t="s">
        <v>25804</v>
      </c>
      <c r="C5150" s="123" t="s">
        <v>18851</v>
      </c>
      <c r="D5150" s="126" t="s">
        <v>23248</v>
      </c>
    </row>
    <row r="5151" spans="1:4" x14ac:dyDescent="0.2">
      <c r="A5151" s="123">
        <v>12433</v>
      </c>
      <c r="B5151" s="123" t="s">
        <v>25805</v>
      </c>
      <c r="C5151" s="123" t="s">
        <v>18851</v>
      </c>
      <c r="D5151" s="126" t="s">
        <v>25806</v>
      </c>
    </row>
    <row r="5152" spans="1:4" x14ac:dyDescent="0.2">
      <c r="A5152" s="123">
        <v>12435</v>
      </c>
      <c r="B5152" s="123" t="s">
        <v>25807</v>
      </c>
      <c r="C5152" s="123" t="s">
        <v>18851</v>
      </c>
      <c r="D5152" s="126" t="s">
        <v>23988</v>
      </c>
    </row>
    <row r="5153" spans="1:4" x14ac:dyDescent="0.2">
      <c r="A5153" s="123">
        <v>12437</v>
      </c>
      <c r="B5153" s="123" t="s">
        <v>25808</v>
      </c>
      <c r="C5153" s="123" t="s">
        <v>18851</v>
      </c>
      <c r="D5153" s="126" t="s">
        <v>2682</v>
      </c>
    </row>
    <row r="5154" spans="1:4" x14ac:dyDescent="0.2">
      <c r="A5154" s="123">
        <v>12439</v>
      </c>
      <c r="B5154" s="123" t="s">
        <v>25809</v>
      </c>
      <c r="C5154" s="123" t="s">
        <v>18851</v>
      </c>
      <c r="D5154" s="126" t="s">
        <v>5397</v>
      </c>
    </row>
    <row r="5155" spans="1:4" x14ac:dyDescent="0.2">
      <c r="A5155" s="123">
        <v>12438</v>
      </c>
      <c r="B5155" s="123" t="s">
        <v>25810</v>
      </c>
      <c r="C5155" s="123" t="s">
        <v>18851</v>
      </c>
      <c r="D5155" s="126" t="s">
        <v>25811</v>
      </c>
    </row>
    <row r="5156" spans="1:4" x14ac:dyDescent="0.2">
      <c r="A5156" s="123">
        <v>12436</v>
      </c>
      <c r="B5156" s="123" t="s">
        <v>25812</v>
      </c>
      <c r="C5156" s="123" t="s">
        <v>18851</v>
      </c>
      <c r="D5156" s="126" t="s">
        <v>25813</v>
      </c>
    </row>
    <row r="5157" spans="1:4" x14ac:dyDescent="0.2">
      <c r="A5157" s="123">
        <v>36357</v>
      </c>
      <c r="B5157" s="123" t="s">
        <v>25814</v>
      </c>
      <c r="C5157" s="123" t="s">
        <v>18851</v>
      </c>
      <c r="D5157" s="126" t="s">
        <v>25815</v>
      </c>
    </row>
    <row r="5158" spans="1:4" x14ac:dyDescent="0.2">
      <c r="A5158" s="123">
        <v>12424</v>
      </c>
      <c r="B5158" s="123" t="s">
        <v>25816</v>
      </c>
      <c r="C5158" s="123" t="s">
        <v>18851</v>
      </c>
      <c r="D5158" s="126" t="s">
        <v>24210</v>
      </c>
    </row>
    <row r="5159" spans="1:4" x14ac:dyDescent="0.2">
      <c r="A5159" s="123">
        <v>12440</v>
      </c>
      <c r="B5159" s="123" t="s">
        <v>25817</v>
      </c>
      <c r="C5159" s="123" t="s">
        <v>18851</v>
      </c>
      <c r="D5159" s="126" t="s">
        <v>25818</v>
      </c>
    </row>
    <row r="5160" spans="1:4" x14ac:dyDescent="0.2">
      <c r="A5160" s="123">
        <v>9884</v>
      </c>
      <c r="B5160" s="123" t="s">
        <v>25819</v>
      </c>
      <c r="C5160" s="123" t="s">
        <v>18851</v>
      </c>
      <c r="D5160" s="126" t="s">
        <v>25820</v>
      </c>
    </row>
    <row r="5161" spans="1:4" x14ac:dyDescent="0.2">
      <c r="A5161" s="123">
        <v>9888</v>
      </c>
      <c r="B5161" s="123" t="s">
        <v>25821</v>
      </c>
      <c r="C5161" s="123" t="s">
        <v>18851</v>
      </c>
      <c r="D5161" s="126" t="s">
        <v>25822</v>
      </c>
    </row>
    <row r="5162" spans="1:4" x14ac:dyDescent="0.2">
      <c r="A5162" s="123">
        <v>9883</v>
      </c>
      <c r="B5162" s="123" t="s">
        <v>25823</v>
      </c>
      <c r="C5162" s="123" t="s">
        <v>18851</v>
      </c>
      <c r="D5162" s="126" t="s">
        <v>8284</v>
      </c>
    </row>
    <row r="5163" spans="1:4" x14ac:dyDescent="0.2">
      <c r="A5163" s="123">
        <v>9886</v>
      </c>
      <c r="B5163" s="123" t="s">
        <v>25824</v>
      </c>
      <c r="C5163" s="123" t="s">
        <v>18851</v>
      </c>
      <c r="D5163" s="126" t="s">
        <v>4532</v>
      </c>
    </row>
    <row r="5164" spans="1:4" x14ac:dyDescent="0.2">
      <c r="A5164" s="123">
        <v>9889</v>
      </c>
      <c r="B5164" s="123" t="s">
        <v>25825</v>
      </c>
      <c r="C5164" s="123" t="s">
        <v>18851</v>
      </c>
      <c r="D5164" s="126" t="s">
        <v>25826</v>
      </c>
    </row>
    <row r="5165" spans="1:4" x14ac:dyDescent="0.2">
      <c r="A5165" s="123">
        <v>9887</v>
      </c>
      <c r="B5165" s="123" t="s">
        <v>25827</v>
      </c>
      <c r="C5165" s="123" t="s">
        <v>18851</v>
      </c>
      <c r="D5165" s="126" t="s">
        <v>217</v>
      </c>
    </row>
    <row r="5166" spans="1:4" x14ac:dyDescent="0.2">
      <c r="A5166" s="123">
        <v>9885</v>
      </c>
      <c r="B5166" s="123" t="s">
        <v>25828</v>
      </c>
      <c r="C5166" s="123" t="s">
        <v>18851</v>
      </c>
      <c r="D5166" s="126" t="s">
        <v>25758</v>
      </c>
    </row>
    <row r="5167" spans="1:4" x14ac:dyDescent="0.2">
      <c r="A5167" s="123">
        <v>9890</v>
      </c>
      <c r="B5167" s="123" t="s">
        <v>25829</v>
      </c>
      <c r="C5167" s="123" t="s">
        <v>18851</v>
      </c>
      <c r="D5167" s="126" t="s">
        <v>20721</v>
      </c>
    </row>
    <row r="5168" spans="1:4" x14ac:dyDescent="0.2">
      <c r="A5168" s="123">
        <v>9891</v>
      </c>
      <c r="B5168" s="123" t="s">
        <v>25830</v>
      </c>
      <c r="C5168" s="123" t="s">
        <v>18851</v>
      </c>
      <c r="D5168" s="126" t="s">
        <v>25831</v>
      </c>
    </row>
    <row r="5169" spans="1:4" x14ac:dyDescent="0.2">
      <c r="A5169" s="123">
        <v>39292</v>
      </c>
      <c r="B5169" s="123" t="s">
        <v>25832</v>
      </c>
      <c r="C5169" s="123" t="s">
        <v>18851</v>
      </c>
      <c r="D5169" s="126" t="s">
        <v>4400</v>
      </c>
    </row>
    <row r="5170" spans="1:4" x14ac:dyDescent="0.2">
      <c r="A5170" s="123">
        <v>39293</v>
      </c>
      <c r="B5170" s="123" t="s">
        <v>25833</v>
      </c>
      <c r="C5170" s="123" t="s">
        <v>18851</v>
      </c>
      <c r="D5170" s="126" t="s">
        <v>25834</v>
      </c>
    </row>
    <row r="5171" spans="1:4" x14ac:dyDescent="0.2">
      <c r="A5171" s="123">
        <v>39294</v>
      </c>
      <c r="B5171" s="123" t="s">
        <v>25835</v>
      </c>
      <c r="C5171" s="123" t="s">
        <v>18851</v>
      </c>
      <c r="D5171" s="126" t="s">
        <v>25834</v>
      </c>
    </row>
    <row r="5172" spans="1:4" x14ac:dyDescent="0.2">
      <c r="A5172" s="123">
        <v>39295</v>
      </c>
      <c r="B5172" s="123" t="s">
        <v>25836</v>
      </c>
      <c r="C5172" s="123" t="s">
        <v>18851</v>
      </c>
      <c r="D5172" s="126" t="s">
        <v>7412</v>
      </c>
    </row>
    <row r="5173" spans="1:4" x14ac:dyDescent="0.2">
      <c r="A5173" s="123">
        <v>36313</v>
      </c>
      <c r="B5173" s="123" t="s">
        <v>25837</v>
      </c>
      <c r="C5173" s="123" t="s">
        <v>18851</v>
      </c>
      <c r="D5173" s="126" t="s">
        <v>8069</v>
      </c>
    </row>
    <row r="5174" spans="1:4" x14ac:dyDescent="0.2">
      <c r="A5174" s="123">
        <v>36316</v>
      </c>
      <c r="B5174" s="123" t="s">
        <v>25838</v>
      </c>
      <c r="C5174" s="123" t="s">
        <v>18851</v>
      </c>
      <c r="D5174" s="126" t="s">
        <v>3806</v>
      </c>
    </row>
    <row r="5175" spans="1:4" x14ac:dyDescent="0.2">
      <c r="A5175" s="123">
        <v>64</v>
      </c>
      <c r="B5175" s="123" t="s">
        <v>25839</v>
      </c>
      <c r="C5175" s="123" t="s">
        <v>18851</v>
      </c>
      <c r="D5175" s="126" t="s">
        <v>611</v>
      </c>
    </row>
    <row r="5176" spans="1:4" x14ac:dyDescent="0.2">
      <c r="A5176" s="123">
        <v>37423</v>
      </c>
      <c r="B5176" s="123" t="s">
        <v>25840</v>
      </c>
      <c r="C5176" s="123" t="s">
        <v>18851</v>
      </c>
      <c r="D5176" s="126" t="s">
        <v>8300</v>
      </c>
    </row>
    <row r="5177" spans="1:4" x14ac:dyDescent="0.2">
      <c r="A5177" s="123">
        <v>39296</v>
      </c>
      <c r="B5177" s="123" t="s">
        <v>25841</v>
      </c>
      <c r="C5177" s="123" t="s">
        <v>18851</v>
      </c>
      <c r="D5177" s="126" t="s">
        <v>6399</v>
      </c>
    </row>
    <row r="5178" spans="1:4" x14ac:dyDescent="0.2">
      <c r="A5178" s="123">
        <v>39297</v>
      </c>
      <c r="B5178" s="123" t="s">
        <v>25842</v>
      </c>
      <c r="C5178" s="123" t="s">
        <v>18851</v>
      </c>
      <c r="D5178" s="126" t="s">
        <v>25843</v>
      </c>
    </row>
    <row r="5179" spans="1:4" x14ac:dyDescent="0.2">
      <c r="A5179" s="123">
        <v>39298</v>
      </c>
      <c r="B5179" s="123" t="s">
        <v>25844</v>
      </c>
      <c r="C5179" s="123" t="s">
        <v>18851</v>
      </c>
      <c r="D5179" s="126" t="s">
        <v>12994</v>
      </c>
    </row>
    <row r="5180" spans="1:4" x14ac:dyDescent="0.2">
      <c r="A5180" s="123">
        <v>39299</v>
      </c>
      <c r="B5180" s="123" t="s">
        <v>25845</v>
      </c>
      <c r="C5180" s="123" t="s">
        <v>18851</v>
      </c>
      <c r="D5180" s="126" t="s">
        <v>336</v>
      </c>
    </row>
    <row r="5181" spans="1:4" x14ac:dyDescent="0.2">
      <c r="A5181" s="123">
        <v>9892</v>
      </c>
      <c r="B5181" s="123" t="s">
        <v>25846</v>
      </c>
      <c r="C5181" s="123" t="s">
        <v>18851</v>
      </c>
      <c r="D5181" s="126" t="s">
        <v>1570</v>
      </c>
    </row>
    <row r="5182" spans="1:4" x14ac:dyDescent="0.2">
      <c r="A5182" s="123">
        <v>9893</v>
      </c>
      <c r="B5182" s="123" t="s">
        <v>25847</v>
      </c>
      <c r="C5182" s="123" t="s">
        <v>18851</v>
      </c>
      <c r="D5182" s="126" t="s">
        <v>25848</v>
      </c>
    </row>
    <row r="5183" spans="1:4" x14ac:dyDescent="0.2">
      <c r="A5183" s="123">
        <v>9901</v>
      </c>
      <c r="B5183" s="123" t="s">
        <v>25849</v>
      </c>
      <c r="C5183" s="123" t="s">
        <v>18851</v>
      </c>
      <c r="D5183" s="126" t="s">
        <v>2357</v>
      </c>
    </row>
    <row r="5184" spans="1:4" x14ac:dyDescent="0.2">
      <c r="A5184" s="123">
        <v>9896</v>
      </c>
      <c r="B5184" s="123" t="s">
        <v>25850</v>
      </c>
      <c r="C5184" s="123" t="s">
        <v>18851</v>
      </c>
      <c r="D5184" s="126" t="s">
        <v>5030</v>
      </c>
    </row>
    <row r="5185" spans="1:4" x14ac:dyDescent="0.2">
      <c r="A5185" s="123">
        <v>9900</v>
      </c>
      <c r="B5185" s="123" t="s">
        <v>25851</v>
      </c>
      <c r="C5185" s="123" t="s">
        <v>18851</v>
      </c>
      <c r="D5185" s="126" t="s">
        <v>10609</v>
      </c>
    </row>
    <row r="5186" spans="1:4" x14ac:dyDescent="0.2">
      <c r="A5186" s="123">
        <v>9898</v>
      </c>
      <c r="B5186" s="123" t="s">
        <v>25852</v>
      </c>
      <c r="C5186" s="123" t="s">
        <v>18851</v>
      </c>
      <c r="D5186" s="126" t="s">
        <v>25853</v>
      </c>
    </row>
    <row r="5187" spans="1:4" x14ac:dyDescent="0.2">
      <c r="A5187" s="123">
        <v>9899</v>
      </c>
      <c r="B5187" s="123" t="s">
        <v>25854</v>
      </c>
      <c r="C5187" s="123" t="s">
        <v>18851</v>
      </c>
      <c r="D5187" s="126" t="s">
        <v>5458</v>
      </c>
    </row>
    <row r="5188" spans="1:4" x14ac:dyDescent="0.2">
      <c r="A5188" s="123">
        <v>9902</v>
      </c>
      <c r="B5188" s="123" t="s">
        <v>25855</v>
      </c>
      <c r="C5188" s="123" t="s">
        <v>18851</v>
      </c>
      <c r="D5188" s="126" t="s">
        <v>25856</v>
      </c>
    </row>
    <row r="5189" spans="1:4" x14ac:dyDescent="0.2">
      <c r="A5189" s="123">
        <v>9908</v>
      </c>
      <c r="B5189" s="123" t="s">
        <v>25857</v>
      </c>
      <c r="C5189" s="123" t="s">
        <v>18851</v>
      </c>
      <c r="D5189" s="126" t="s">
        <v>25858</v>
      </c>
    </row>
    <row r="5190" spans="1:4" x14ac:dyDescent="0.2">
      <c r="A5190" s="123">
        <v>9905</v>
      </c>
      <c r="B5190" s="123" t="s">
        <v>25859</v>
      </c>
      <c r="C5190" s="123" t="s">
        <v>18851</v>
      </c>
      <c r="D5190" s="126" t="s">
        <v>6411</v>
      </c>
    </row>
    <row r="5191" spans="1:4" x14ac:dyDescent="0.2">
      <c r="A5191" s="123">
        <v>9906</v>
      </c>
      <c r="B5191" s="123" t="s">
        <v>25860</v>
      </c>
      <c r="C5191" s="123" t="s">
        <v>18851</v>
      </c>
      <c r="D5191" s="126" t="s">
        <v>492</v>
      </c>
    </row>
    <row r="5192" spans="1:4" x14ac:dyDescent="0.2">
      <c r="A5192" s="123">
        <v>9895</v>
      </c>
      <c r="B5192" s="123" t="s">
        <v>25861</v>
      </c>
      <c r="C5192" s="123" t="s">
        <v>18851</v>
      </c>
      <c r="D5192" s="126" t="s">
        <v>6445</v>
      </c>
    </row>
    <row r="5193" spans="1:4" x14ac:dyDescent="0.2">
      <c r="A5193" s="123">
        <v>9894</v>
      </c>
      <c r="B5193" s="123" t="s">
        <v>25862</v>
      </c>
      <c r="C5193" s="123" t="s">
        <v>18851</v>
      </c>
      <c r="D5193" s="126" t="s">
        <v>5465</v>
      </c>
    </row>
    <row r="5194" spans="1:4" x14ac:dyDescent="0.2">
      <c r="A5194" s="123">
        <v>9897</v>
      </c>
      <c r="B5194" s="123" t="s">
        <v>25863</v>
      </c>
      <c r="C5194" s="123" t="s">
        <v>18851</v>
      </c>
      <c r="D5194" s="126" t="s">
        <v>5851</v>
      </c>
    </row>
    <row r="5195" spans="1:4" x14ac:dyDescent="0.2">
      <c r="A5195" s="123">
        <v>9910</v>
      </c>
      <c r="B5195" s="123" t="s">
        <v>25864</v>
      </c>
      <c r="C5195" s="123" t="s">
        <v>18851</v>
      </c>
      <c r="D5195" s="126" t="s">
        <v>8784</v>
      </c>
    </row>
    <row r="5196" spans="1:4" x14ac:dyDescent="0.2">
      <c r="A5196" s="123">
        <v>9909</v>
      </c>
      <c r="B5196" s="123" t="s">
        <v>25865</v>
      </c>
      <c r="C5196" s="123" t="s">
        <v>18851</v>
      </c>
      <c r="D5196" s="126" t="s">
        <v>25866</v>
      </c>
    </row>
    <row r="5197" spans="1:4" x14ac:dyDescent="0.2">
      <c r="A5197" s="123">
        <v>9907</v>
      </c>
      <c r="B5197" s="123" t="s">
        <v>25867</v>
      </c>
      <c r="C5197" s="123" t="s">
        <v>18851</v>
      </c>
      <c r="D5197" s="126" t="s">
        <v>25868</v>
      </c>
    </row>
    <row r="5198" spans="1:4" x14ac:dyDescent="0.2">
      <c r="A5198" s="123">
        <v>20973</v>
      </c>
      <c r="B5198" s="123" t="s">
        <v>25869</v>
      </c>
      <c r="C5198" s="123" t="s">
        <v>18851</v>
      </c>
      <c r="D5198" s="126" t="s">
        <v>9180</v>
      </c>
    </row>
    <row r="5199" spans="1:4" x14ac:dyDescent="0.2">
      <c r="A5199" s="123">
        <v>20974</v>
      </c>
      <c r="B5199" s="123" t="s">
        <v>25870</v>
      </c>
      <c r="C5199" s="123" t="s">
        <v>18851</v>
      </c>
      <c r="D5199" s="126" t="s">
        <v>25871</v>
      </c>
    </row>
    <row r="5200" spans="1:4" x14ac:dyDescent="0.2">
      <c r="A5200" s="123">
        <v>37989</v>
      </c>
      <c r="B5200" s="123" t="s">
        <v>25872</v>
      </c>
      <c r="C5200" s="123" t="s">
        <v>18851</v>
      </c>
      <c r="D5200" s="126" t="s">
        <v>8527</v>
      </c>
    </row>
    <row r="5201" spans="1:4" x14ac:dyDescent="0.2">
      <c r="A5201" s="123">
        <v>37990</v>
      </c>
      <c r="B5201" s="123" t="s">
        <v>25873</v>
      </c>
      <c r="C5201" s="123" t="s">
        <v>18851</v>
      </c>
      <c r="D5201" s="126" t="s">
        <v>9792</v>
      </c>
    </row>
    <row r="5202" spans="1:4" x14ac:dyDescent="0.2">
      <c r="A5202" s="123">
        <v>37991</v>
      </c>
      <c r="B5202" s="123" t="s">
        <v>25874</v>
      </c>
      <c r="C5202" s="123" t="s">
        <v>18851</v>
      </c>
      <c r="D5202" s="126" t="s">
        <v>3020</v>
      </c>
    </row>
    <row r="5203" spans="1:4" x14ac:dyDescent="0.2">
      <c r="A5203" s="123">
        <v>37992</v>
      </c>
      <c r="B5203" s="123" t="s">
        <v>25875</v>
      </c>
      <c r="C5203" s="123" t="s">
        <v>18851</v>
      </c>
      <c r="D5203" s="126" t="s">
        <v>5696</v>
      </c>
    </row>
    <row r="5204" spans="1:4" x14ac:dyDescent="0.2">
      <c r="A5204" s="123">
        <v>37993</v>
      </c>
      <c r="B5204" s="123" t="s">
        <v>25876</v>
      </c>
      <c r="C5204" s="123" t="s">
        <v>18851</v>
      </c>
      <c r="D5204" s="126" t="s">
        <v>7213</v>
      </c>
    </row>
    <row r="5205" spans="1:4" x14ac:dyDescent="0.2">
      <c r="A5205" s="123">
        <v>37994</v>
      </c>
      <c r="B5205" s="123" t="s">
        <v>25877</v>
      </c>
      <c r="C5205" s="123" t="s">
        <v>18851</v>
      </c>
      <c r="D5205" s="126" t="s">
        <v>9195</v>
      </c>
    </row>
    <row r="5206" spans="1:4" x14ac:dyDescent="0.2">
      <c r="A5206" s="123">
        <v>37995</v>
      </c>
      <c r="B5206" s="123" t="s">
        <v>25878</v>
      </c>
      <c r="C5206" s="123" t="s">
        <v>18851</v>
      </c>
      <c r="D5206" s="126" t="s">
        <v>25879</v>
      </c>
    </row>
    <row r="5207" spans="1:4" x14ac:dyDescent="0.2">
      <c r="A5207" s="123">
        <v>37996</v>
      </c>
      <c r="B5207" s="123" t="s">
        <v>25880</v>
      </c>
      <c r="C5207" s="123" t="s">
        <v>18851</v>
      </c>
      <c r="D5207" s="126" t="s">
        <v>25881</v>
      </c>
    </row>
    <row r="5208" spans="1:4" x14ac:dyDescent="0.2">
      <c r="A5208" s="123">
        <v>13883</v>
      </c>
      <c r="B5208" s="123" t="s">
        <v>25882</v>
      </c>
      <c r="C5208" s="123" t="s">
        <v>18851</v>
      </c>
      <c r="D5208" s="126" t="s">
        <v>25883</v>
      </c>
    </row>
    <row r="5209" spans="1:4" x14ac:dyDescent="0.2">
      <c r="A5209" s="123">
        <v>38604</v>
      </c>
      <c r="B5209" s="123" t="s">
        <v>25884</v>
      </c>
      <c r="C5209" s="123" t="s">
        <v>18851</v>
      </c>
      <c r="D5209" s="126" t="s">
        <v>25885</v>
      </c>
    </row>
    <row r="5210" spans="1:4" x14ac:dyDescent="0.2">
      <c r="A5210" s="123">
        <v>10601</v>
      </c>
      <c r="B5210" s="123" t="s">
        <v>25886</v>
      </c>
      <c r="C5210" s="123" t="s">
        <v>18851</v>
      </c>
      <c r="D5210" s="126" t="s">
        <v>25887</v>
      </c>
    </row>
    <row r="5211" spans="1:4" x14ac:dyDescent="0.2">
      <c r="A5211" s="123">
        <v>26034</v>
      </c>
      <c r="B5211" s="123" t="s">
        <v>25888</v>
      </c>
      <c r="C5211" s="123" t="s">
        <v>18851</v>
      </c>
      <c r="D5211" s="126" t="s">
        <v>25889</v>
      </c>
    </row>
    <row r="5212" spans="1:4" x14ac:dyDescent="0.2">
      <c r="A5212" s="123">
        <v>13894</v>
      </c>
      <c r="B5212" s="123" t="s">
        <v>25890</v>
      </c>
      <c r="C5212" s="123" t="s">
        <v>18851</v>
      </c>
      <c r="D5212" s="126" t="s">
        <v>9205</v>
      </c>
    </row>
    <row r="5213" spans="1:4" x14ac:dyDescent="0.2">
      <c r="A5213" s="123">
        <v>13895</v>
      </c>
      <c r="B5213" s="123" t="s">
        <v>25891</v>
      </c>
      <c r="C5213" s="123" t="s">
        <v>18851</v>
      </c>
      <c r="D5213" s="126" t="s">
        <v>9206</v>
      </c>
    </row>
    <row r="5214" spans="1:4" x14ac:dyDescent="0.2">
      <c r="A5214" s="123">
        <v>13892</v>
      </c>
      <c r="B5214" s="123" t="s">
        <v>25892</v>
      </c>
      <c r="C5214" s="123" t="s">
        <v>18851</v>
      </c>
      <c r="D5214" s="126" t="s">
        <v>9207</v>
      </c>
    </row>
    <row r="5215" spans="1:4" x14ac:dyDescent="0.2">
      <c r="A5215" s="123">
        <v>9914</v>
      </c>
      <c r="B5215" s="123" t="s">
        <v>25893</v>
      </c>
      <c r="C5215" s="123" t="s">
        <v>18851</v>
      </c>
      <c r="D5215" s="126" t="s">
        <v>9208</v>
      </c>
    </row>
    <row r="5216" spans="1:4" x14ac:dyDescent="0.2">
      <c r="A5216" s="123">
        <v>36485</v>
      </c>
      <c r="B5216" s="123" t="s">
        <v>25894</v>
      </c>
      <c r="C5216" s="123" t="s">
        <v>18851</v>
      </c>
      <c r="D5216" s="126" t="s">
        <v>9209</v>
      </c>
    </row>
    <row r="5217" spans="1:4" x14ac:dyDescent="0.2">
      <c r="A5217" s="123">
        <v>9912</v>
      </c>
      <c r="B5217" s="123" t="s">
        <v>25895</v>
      </c>
      <c r="C5217" s="123" t="s">
        <v>18851</v>
      </c>
      <c r="D5217" s="126" t="s">
        <v>25896</v>
      </c>
    </row>
    <row r="5218" spans="1:4" x14ac:dyDescent="0.2">
      <c r="A5218" s="123">
        <v>9921</v>
      </c>
      <c r="B5218" s="123" t="s">
        <v>25897</v>
      </c>
      <c r="C5218" s="123" t="s">
        <v>18851</v>
      </c>
      <c r="D5218" s="126" t="s">
        <v>25898</v>
      </c>
    </row>
    <row r="5219" spans="1:4" x14ac:dyDescent="0.2">
      <c r="A5219" s="123">
        <v>21112</v>
      </c>
      <c r="B5219" s="123" t="s">
        <v>25899</v>
      </c>
      <c r="C5219" s="123" t="s">
        <v>18851</v>
      </c>
      <c r="D5219" s="126" t="s">
        <v>523</v>
      </c>
    </row>
    <row r="5220" spans="1:4" x14ac:dyDescent="0.2">
      <c r="A5220" s="123">
        <v>10228</v>
      </c>
      <c r="B5220" s="123" t="s">
        <v>25900</v>
      </c>
      <c r="C5220" s="123" t="s">
        <v>18851</v>
      </c>
      <c r="D5220" s="126" t="s">
        <v>25901</v>
      </c>
    </row>
    <row r="5221" spans="1:4" x14ac:dyDescent="0.2">
      <c r="A5221" s="123">
        <v>11781</v>
      </c>
      <c r="B5221" s="123" t="s">
        <v>25902</v>
      </c>
      <c r="C5221" s="123" t="s">
        <v>18851</v>
      </c>
      <c r="D5221" s="126" t="s">
        <v>25903</v>
      </c>
    </row>
    <row r="5222" spans="1:4" x14ac:dyDescent="0.2">
      <c r="A5222" s="123">
        <v>11746</v>
      </c>
      <c r="B5222" s="123" t="s">
        <v>25904</v>
      </c>
      <c r="C5222" s="123" t="s">
        <v>18851</v>
      </c>
      <c r="D5222" s="126" t="s">
        <v>25905</v>
      </c>
    </row>
    <row r="5223" spans="1:4" x14ac:dyDescent="0.2">
      <c r="A5223" s="123">
        <v>11751</v>
      </c>
      <c r="B5223" s="123" t="s">
        <v>25906</v>
      </c>
      <c r="C5223" s="123" t="s">
        <v>18851</v>
      </c>
      <c r="D5223" s="126" t="s">
        <v>25907</v>
      </c>
    </row>
    <row r="5224" spans="1:4" x14ac:dyDescent="0.2">
      <c r="A5224" s="123">
        <v>11750</v>
      </c>
      <c r="B5224" s="123" t="s">
        <v>25908</v>
      </c>
      <c r="C5224" s="123" t="s">
        <v>18851</v>
      </c>
      <c r="D5224" s="126" t="s">
        <v>25909</v>
      </c>
    </row>
    <row r="5225" spans="1:4" x14ac:dyDescent="0.2">
      <c r="A5225" s="123">
        <v>11748</v>
      </c>
      <c r="B5225" s="123" t="s">
        <v>25910</v>
      </c>
      <c r="C5225" s="123" t="s">
        <v>18851</v>
      </c>
      <c r="D5225" s="126" t="s">
        <v>1003</v>
      </c>
    </row>
    <row r="5226" spans="1:4" x14ac:dyDescent="0.2">
      <c r="A5226" s="123">
        <v>11747</v>
      </c>
      <c r="B5226" s="123" t="s">
        <v>25911</v>
      </c>
      <c r="C5226" s="123" t="s">
        <v>18851</v>
      </c>
      <c r="D5226" s="126" t="s">
        <v>25912</v>
      </c>
    </row>
    <row r="5227" spans="1:4" x14ac:dyDescent="0.2">
      <c r="A5227" s="123">
        <v>11749</v>
      </c>
      <c r="B5227" s="123" t="s">
        <v>25913</v>
      </c>
      <c r="C5227" s="123" t="s">
        <v>18851</v>
      </c>
      <c r="D5227" s="126" t="s">
        <v>9167</v>
      </c>
    </row>
    <row r="5228" spans="1:4" x14ac:dyDescent="0.2">
      <c r="A5228" s="123">
        <v>10236</v>
      </c>
      <c r="B5228" s="123" t="s">
        <v>25914</v>
      </c>
      <c r="C5228" s="123" t="s">
        <v>18851</v>
      </c>
      <c r="D5228" s="126" t="s">
        <v>16738</v>
      </c>
    </row>
    <row r="5229" spans="1:4" x14ac:dyDescent="0.2">
      <c r="A5229" s="123">
        <v>10233</v>
      </c>
      <c r="B5229" s="123" t="s">
        <v>25915</v>
      </c>
      <c r="C5229" s="123" t="s">
        <v>18851</v>
      </c>
      <c r="D5229" s="126" t="s">
        <v>24858</v>
      </c>
    </row>
    <row r="5230" spans="1:4" x14ac:dyDescent="0.2">
      <c r="A5230" s="123">
        <v>10234</v>
      </c>
      <c r="B5230" s="123" t="s">
        <v>25916</v>
      </c>
      <c r="C5230" s="123" t="s">
        <v>18851</v>
      </c>
      <c r="D5230" s="126" t="s">
        <v>24260</v>
      </c>
    </row>
    <row r="5231" spans="1:4" x14ac:dyDescent="0.2">
      <c r="A5231" s="123">
        <v>10231</v>
      </c>
      <c r="B5231" s="123" t="s">
        <v>25917</v>
      </c>
      <c r="C5231" s="123" t="s">
        <v>18851</v>
      </c>
      <c r="D5231" s="126" t="s">
        <v>25918</v>
      </c>
    </row>
    <row r="5232" spans="1:4" x14ac:dyDescent="0.2">
      <c r="A5232" s="123">
        <v>10232</v>
      </c>
      <c r="B5232" s="123" t="s">
        <v>25919</v>
      </c>
      <c r="C5232" s="123" t="s">
        <v>18851</v>
      </c>
      <c r="D5232" s="126" t="s">
        <v>25920</v>
      </c>
    </row>
    <row r="5233" spans="1:4" x14ac:dyDescent="0.2">
      <c r="A5233" s="123">
        <v>10229</v>
      </c>
      <c r="B5233" s="123" t="s">
        <v>25921</v>
      </c>
      <c r="C5233" s="123" t="s">
        <v>18851</v>
      </c>
      <c r="D5233" s="126" t="s">
        <v>3826</v>
      </c>
    </row>
    <row r="5234" spans="1:4" x14ac:dyDescent="0.2">
      <c r="A5234" s="123">
        <v>10235</v>
      </c>
      <c r="B5234" s="123" t="s">
        <v>25922</v>
      </c>
      <c r="C5234" s="123" t="s">
        <v>18851</v>
      </c>
      <c r="D5234" s="126" t="s">
        <v>25923</v>
      </c>
    </row>
    <row r="5235" spans="1:4" x14ac:dyDescent="0.2">
      <c r="A5235" s="123">
        <v>10230</v>
      </c>
      <c r="B5235" s="123" t="s">
        <v>25924</v>
      </c>
      <c r="C5235" s="123" t="s">
        <v>18851</v>
      </c>
      <c r="D5235" s="126" t="s">
        <v>25925</v>
      </c>
    </row>
    <row r="5236" spans="1:4" x14ac:dyDescent="0.2">
      <c r="A5236" s="123">
        <v>10409</v>
      </c>
      <c r="B5236" s="123" t="s">
        <v>25926</v>
      </c>
      <c r="C5236" s="123" t="s">
        <v>18851</v>
      </c>
      <c r="D5236" s="126" t="s">
        <v>25927</v>
      </c>
    </row>
    <row r="5237" spans="1:4" x14ac:dyDescent="0.2">
      <c r="A5237" s="123">
        <v>10411</v>
      </c>
      <c r="B5237" s="123" t="s">
        <v>25928</v>
      </c>
      <c r="C5237" s="123" t="s">
        <v>18851</v>
      </c>
      <c r="D5237" s="126" t="s">
        <v>25929</v>
      </c>
    </row>
    <row r="5238" spans="1:4" x14ac:dyDescent="0.2">
      <c r="A5238" s="123">
        <v>10404</v>
      </c>
      <c r="B5238" s="123" t="s">
        <v>25930</v>
      </c>
      <c r="C5238" s="123" t="s">
        <v>18851</v>
      </c>
      <c r="D5238" s="126" t="s">
        <v>25931</v>
      </c>
    </row>
    <row r="5239" spans="1:4" x14ac:dyDescent="0.2">
      <c r="A5239" s="123">
        <v>10410</v>
      </c>
      <c r="B5239" s="123" t="s">
        <v>25932</v>
      </c>
      <c r="C5239" s="123" t="s">
        <v>18851</v>
      </c>
      <c r="D5239" s="126" t="s">
        <v>25933</v>
      </c>
    </row>
    <row r="5240" spans="1:4" x14ac:dyDescent="0.2">
      <c r="A5240" s="123">
        <v>10405</v>
      </c>
      <c r="B5240" s="123" t="s">
        <v>25934</v>
      </c>
      <c r="C5240" s="123" t="s">
        <v>18851</v>
      </c>
      <c r="D5240" s="126" t="s">
        <v>25935</v>
      </c>
    </row>
    <row r="5241" spans="1:4" x14ac:dyDescent="0.2">
      <c r="A5241" s="123">
        <v>10408</v>
      </c>
      <c r="B5241" s="123" t="s">
        <v>25936</v>
      </c>
      <c r="C5241" s="123" t="s">
        <v>18851</v>
      </c>
      <c r="D5241" s="126" t="s">
        <v>1269</v>
      </c>
    </row>
    <row r="5242" spans="1:4" x14ac:dyDescent="0.2">
      <c r="A5242" s="123">
        <v>10412</v>
      </c>
      <c r="B5242" s="123" t="s">
        <v>25937</v>
      </c>
      <c r="C5242" s="123" t="s">
        <v>18851</v>
      </c>
      <c r="D5242" s="126" t="s">
        <v>12666</v>
      </c>
    </row>
    <row r="5243" spans="1:4" x14ac:dyDescent="0.2">
      <c r="A5243" s="123">
        <v>10406</v>
      </c>
      <c r="B5243" s="123" t="s">
        <v>25938</v>
      </c>
      <c r="C5243" s="123" t="s">
        <v>18851</v>
      </c>
      <c r="D5243" s="126" t="s">
        <v>25939</v>
      </c>
    </row>
    <row r="5244" spans="1:4" x14ac:dyDescent="0.2">
      <c r="A5244" s="123">
        <v>10407</v>
      </c>
      <c r="B5244" s="123" t="s">
        <v>25940</v>
      </c>
      <c r="C5244" s="123" t="s">
        <v>18851</v>
      </c>
      <c r="D5244" s="126" t="s">
        <v>25941</v>
      </c>
    </row>
    <row r="5245" spans="1:4" x14ac:dyDescent="0.2">
      <c r="A5245" s="123">
        <v>10416</v>
      </c>
      <c r="B5245" s="123" t="s">
        <v>25942</v>
      </c>
      <c r="C5245" s="123" t="s">
        <v>18851</v>
      </c>
      <c r="D5245" s="126" t="s">
        <v>19918</v>
      </c>
    </row>
    <row r="5246" spans="1:4" x14ac:dyDescent="0.2">
      <c r="A5246" s="123">
        <v>10419</v>
      </c>
      <c r="B5246" s="123" t="s">
        <v>25943</v>
      </c>
      <c r="C5246" s="123" t="s">
        <v>18851</v>
      </c>
      <c r="D5246" s="126" t="s">
        <v>8859</v>
      </c>
    </row>
    <row r="5247" spans="1:4" x14ac:dyDescent="0.2">
      <c r="A5247" s="123">
        <v>21092</v>
      </c>
      <c r="B5247" s="123" t="s">
        <v>25944</v>
      </c>
      <c r="C5247" s="123" t="s">
        <v>18851</v>
      </c>
      <c r="D5247" s="126" t="s">
        <v>2885</v>
      </c>
    </row>
    <row r="5248" spans="1:4" x14ac:dyDescent="0.2">
      <c r="A5248" s="123">
        <v>10418</v>
      </c>
      <c r="B5248" s="123" t="s">
        <v>25945</v>
      </c>
      <c r="C5248" s="123" t="s">
        <v>18851</v>
      </c>
      <c r="D5248" s="126" t="s">
        <v>25946</v>
      </c>
    </row>
    <row r="5249" spans="1:4" x14ac:dyDescent="0.2">
      <c r="A5249" s="123">
        <v>12657</v>
      </c>
      <c r="B5249" s="123" t="s">
        <v>25947</v>
      </c>
      <c r="C5249" s="123" t="s">
        <v>18851</v>
      </c>
      <c r="D5249" s="126" t="s">
        <v>25948</v>
      </c>
    </row>
    <row r="5250" spans="1:4" x14ac:dyDescent="0.2">
      <c r="A5250" s="123">
        <v>10417</v>
      </c>
      <c r="B5250" s="123" t="s">
        <v>25949</v>
      </c>
      <c r="C5250" s="123" t="s">
        <v>18851</v>
      </c>
      <c r="D5250" s="126" t="s">
        <v>25950</v>
      </c>
    </row>
    <row r="5251" spans="1:4" x14ac:dyDescent="0.2">
      <c r="A5251" s="123">
        <v>10413</v>
      </c>
      <c r="B5251" s="123" t="s">
        <v>25951</v>
      </c>
      <c r="C5251" s="123" t="s">
        <v>18851</v>
      </c>
      <c r="D5251" s="126" t="s">
        <v>8355</v>
      </c>
    </row>
    <row r="5252" spans="1:4" x14ac:dyDescent="0.2">
      <c r="A5252" s="123">
        <v>10414</v>
      </c>
      <c r="B5252" s="123" t="s">
        <v>25952</v>
      </c>
      <c r="C5252" s="123" t="s">
        <v>18851</v>
      </c>
      <c r="D5252" s="126" t="s">
        <v>25953</v>
      </c>
    </row>
    <row r="5253" spans="1:4" x14ac:dyDescent="0.2">
      <c r="A5253" s="123">
        <v>10415</v>
      </c>
      <c r="B5253" s="123" t="s">
        <v>25954</v>
      </c>
      <c r="C5253" s="123" t="s">
        <v>18851</v>
      </c>
      <c r="D5253" s="126" t="s">
        <v>25955</v>
      </c>
    </row>
    <row r="5254" spans="1:4" x14ac:dyDescent="0.2">
      <c r="A5254" s="123">
        <v>38643</v>
      </c>
      <c r="B5254" s="123" t="s">
        <v>25956</v>
      </c>
      <c r="C5254" s="123" t="s">
        <v>18851</v>
      </c>
      <c r="D5254" s="126" t="s">
        <v>8029</v>
      </c>
    </row>
    <row r="5255" spans="1:4" x14ac:dyDescent="0.2">
      <c r="A5255" s="123">
        <v>6157</v>
      </c>
      <c r="B5255" s="123" t="s">
        <v>25957</v>
      </c>
      <c r="C5255" s="123" t="s">
        <v>18851</v>
      </c>
      <c r="D5255" s="126" t="s">
        <v>8572</v>
      </c>
    </row>
    <row r="5256" spans="1:4" x14ac:dyDescent="0.2">
      <c r="A5256" s="123">
        <v>37588</v>
      </c>
      <c r="B5256" s="123" t="s">
        <v>25958</v>
      </c>
      <c r="C5256" s="123" t="s">
        <v>18851</v>
      </c>
      <c r="D5256" s="126" t="s">
        <v>15605</v>
      </c>
    </row>
    <row r="5257" spans="1:4" x14ac:dyDescent="0.2">
      <c r="A5257" s="123">
        <v>6152</v>
      </c>
      <c r="B5257" s="123" t="s">
        <v>25959</v>
      </c>
      <c r="C5257" s="123" t="s">
        <v>18851</v>
      </c>
      <c r="D5257" s="126" t="s">
        <v>7012</v>
      </c>
    </row>
    <row r="5258" spans="1:4" x14ac:dyDescent="0.2">
      <c r="A5258" s="123">
        <v>6158</v>
      </c>
      <c r="B5258" s="123" t="s">
        <v>25960</v>
      </c>
      <c r="C5258" s="123" t="s">
        <v>18851</v>
      </c>
      <c r="D5258" s="126" t="s">
        <v>1284</v>
      </c>
    </row>
    <row r="5259" spans="1:4" x14ac:dyDescent="0.2">
      <c r="A5259" s="123">
        <v>6153</v>
      </c>
      <c r="B5259" s="123" t="s">
        <v>25961</v>
      </c>
      <c r="C5259" s="123" t="s">
        <v>18851</v>
      </c>
      <c r="D5259" s="126" t="s">
        <v>660</v>
      </c>
    </row>
    <row r="5260" spans="1:4" x14ac:dyDescent="0.2">
      <c r="A5260" s="123">
        <v>6156</v>
      </c>
      <c r="B5260" s="123" t="s">
        <v>25962</v>
      </c>
      <c r="C5260" s="123" t="s">
        <v>18851</v>
      </c>
      <c r="D5260" s="126" t="s">
        <v>8463</v>
      </c>
    </row>
    <row r="5261" spans="1:4" x14ac:dyDescent="0.2">
      <c r="A5261" s="123">
        <v>6154</v>
      </c>
      <c r="B5261" s="123" t="s">
        <v>25963</v>
      </c>
      <c r="C5261" s="123" t="s">
        <v>18851</v>
      </c>
      <c r="D5261" s="126" t="s">
        <v>3067</v>
      </c>
    </row>
    <row r="5262" spans="1:4" x14ac:dyDescent="0.2">
      <c r="A5262" s="123">
        <v>6155</v>
      </c>
      <c r="B5262" s="123" t="s">
        <v>25964</v>
      </c>
      <c r="C5262" s="123" t="s">
        <v>18851</v>
      </c>
      <c r="D5262" s="126" t="s">
        <v>8532</v>
      </c>
    </row>
    <row r="5263" spans="1:4" x14ac:dyDescent="0.2">
      <c r="A5263" s="123">
        <v>3115</v>
      </c>
      <c r="B5263" s="123" t="s">
        <v>25965</v>
      </c>
      <c r="C5263" s="123" t="s">
        <v>18851</v>
      </c>
      <c r="D5263" s="126" t="s">
        <v>1084</v>
      </c>
    </row>
    <row r="5264" spans="1:4" x14ac:dyDescent="0.2">
      <c r="A5264" s="123">
        <v>3116</v>
      </c>
      <c r="B5264" s="123" t="s">
        <v>25966</v>
      </c>
      <c r="C5264" s="123" t="s">
        <v>18851</v>
      </c>
      <c r="D5264" s="126" t="s">
        <v>4686</v>
      </c>
    </row>
    <row r="5265" spans="1:4" x14ac:dyDescent="0.2">
      <c r="A5265" s="123">
        <v>38166</v>
      </c>
      <c r="B5265" s="123" t="s">
        <v>25967</v>
      </c>
      <c r="C5265" s="123" t="s">
        <v>18851</v>
      </c>
      <c r="D5265" s="126" t="s">
        <v>25968</v>
      </c>
    </row>
    <row r="5266" spans="1:4" x14ac:dyDescent="0.2">
      <c r="A5266" s="123">
        <v>38108</v>
      </c>
      <c r="B5266" s="123" t="s">
        <v>25969</v>
      </c>
      <c r="C5266" s="123" t="s">
        <v>18851</v>
      </c>
      <c r="D5266" s="126" t="s">
        <v>22811</v>
      </c>
    </row>
    <row r="5267" spans="1:4" x14ac:dyDescent="0.2">
      <c r="A5267" s="123">
        <v>38087</v>
      </c>
      <c r="B5267" s="123" t="s">
        <v>25970</v>
      </c>
      <c r="C5267" s="123" t="s">
        <v>18851</v>
      </c>
      <c r="D5267" s="126" t="s">
        <v>25971</v>
      </c>
    </row>
    <row r="5268" spans="1:4" x14ac:dyDescent="0.2">
      <c r="A5268" s="123">
        <v>38109</v>
      </c>
      <c r="B5268" s="123" t="s">
        <v>25972</v>
      </c>
      <c r="C5268" s="123" t="s">
        <v>18851</v>
      </c>
      <c r="D5268" s="126" t="s">
        <v>25973</v>
      </c>
    </row>
    <row r="5269" spans="1:4" x14ac:dyDescent="0.2">
      <c r="A5269" s="123">
        <v>38088</v>
      </c>
      <c r="B5269" s="123" t="s">
        <v>25974</v>
      </c>
      <c r="C5269" s="123" t="s">
        <v>18851</v>
      </c>
      <c r="D5269" s="126" t="s">
        <v>25975</v>
      </c>
    </row>
    <row r="5270" spans="1:4" x14ac:dyDescent="0.2">
      <c r="A5270" s="123">
        <v>38110</v>
      </c>
      <c r="B5270" s="123" t="s">
        <v>25976</v>
      </c>
      <c r="C5270" s="123" t="s">
        <v>18851</v>
      </c>
      <c r="D5270" s="126" t="s">
        <v>4373</v>
      </c>
    </row>
    <row r="5271" spans="1:4" x14ac:dyDescent="0.2">
      <c r="A5271" s="123">
        <v>38089</v>
      </c>
      <c r="B5271" s="123" t="s">
        <v>25977</v>
      </c>
      <c r="C5271" s="123" t="s">
        <v>18851</v>
      </c>
      <c r="D5271" s="126" t="s">
        <v>8375</v>
      </c>
    </row>
    <row r="5272" spans="1:4" x14ac:dyDescent="0.2">
      <c r="A5272" s="123">
        <v>38111</v>
      </c>
      <c r="B5272" s="123" t="s">
        <v>25978</v>
      </c>
      <c r="C5272" s="123" t="s">
        <v>18851</v>
      </c>
      <c r="D5272" s="126" t="s">
        <v>8849</v>
      </c>
    </row>
    <row r="5273" spans="1:4" x14ac:dyDescent="0.2">
      <c r="A5273" s="123">
        <v>38090</v>
      </c>
      <c r="B5273" s="123" t="s">
        <v>25979</v>
      </c>
      <c r="C5273" s="123" t="s">
        <v>18851</v>
      </c>
      <c r="D5273" s="126" t="s">
        <v>8932</v>
      </c>
    </row>
    <row r="5274" spans="1:4" x14ac:dyDescent="0.2">
      <c r="A5274" s="123">
        <v>11786</v>
      </c>
      <c r="B5274" s="123" t="s">
        <v>25980</v>
      </c>
      <c r="C5274" s="123" t="s">
        <v>18851</v>
      </c>
      <c r="D5274" s="126" t="s">
        <v>25981</v>
      </c>
    </row>
    <row r="5275" spans="1:4" x14ac:dyDescent="0.2">
      <c r="A5275" s="123">
        <v>13726</v>
      </c>
      <c r="B5275" s="123" t="s">
        <v>25982</v>
      </c>
      <c r="C5275" s="123" t="s">
        <v>18851</v>
      </c>
      <c r="D5275" s="126" t="s">
        <v>25983</v>
      </c>
    </row>
    <row r="5276" spans="1:4" x14ac:dyDescent="0.2">
      <c r="A5276" s="123">
        <v>38400</v>
      </c>
      <c r="B5276" s="123" t="s">
        <v>25984</v>
      </c>
      <c r="C5276" s="123" t="s">
        <v>18851</v>
      </c>
      <c r="D5276" s="126" t="s">
        <v>9217</v>
      </c>
    </row>
    <row r="5277" spans="1:4" x14ac:dyDescent="0.2">
      <c r="A5277" s="123">
        <v>12627</v>
      </c>
      <c r="B5277" s="123" t="s">
        <v>25985</v>
      </c>
      <c r="C5277" s="123" t="s">
        <v>18851</v>
      </c>
      <c r="D5277" s="126" t="s">
        <v>1714</v>
      </c>
    </row>
    <row r="5278" spans="1:4" x14ac:dyDescent="0.2">
      <c r="A5278" s="123">
        <v>6138</v>
      </c>
      <c r="B5278" s="123" t="s">
        <v>25986</v>
      </c>
      <c r="C5278" s="123" t="s">
        <v>18851</v>
      </c>
      <c r="D5278" s="126" t="s">
        <v>8373</v>
      </c>
    </row>
    <row r="5279" spans="1:4" x14ac:dyDescent="0.2">
      <c r="A5279" s="123">
        <v>39996</v>
      </c>
      <c r="B5279" s="123" t="s">
        <v>25987</v>
      </c>
      <c r="C5279" s="123" t="s">
        <v>18885</v>
      </c>
      <c r="D5279" s="126" t="s">
        <v>1840</v>
      </c>
    </row>
    <row r="5280" spans="1:4" x14ac:dyDescent="0.2">
      <c r="A5280" s="123">
        <v>10478</v>
      </c>
      <c r="B5280" s="123" t="s">
        <v>25988</v>
      </c>
      <c r="C5280" s="123" t="s">
        <v>18942</v>
      </c>
      <c r="D5280" s="126" t="s">
        <v>9265</v>
      </c>
    </row>
    <row r="5281" spans="1:4" x14ac:dyDescent="0.2">
      <c r="A5281" s="123">
        <v>40514</v>
      </c>
      <c r="B5281" s="123" t="s">
        <v>25989</v>
      </c>
      <c r="C5281" s="123" t="s">
        <v>18942</v>
      </c>
      <c r="D5281" s="126" t="s">
        <v>6982</v>
      </c>
    </row>
    <row r="5282" spans="1:4" x14ac:dyDescent="0.2">
      <c r="A5282" s="123">
        <v>10475</v>
      </c>
      <c r="B5282" s="123" t="s">
        <v>25990</v>
      </c>
      <c r="C5282" s="123" t="s">
        <v>18942</v>
      </c>
      <c r="D5282" s="126" t="s">
        <v>8856</v>
      </c>
    </row>
    <row r="5283" spans="1:4" x14ac:dyDescent="0.2">
      <c r="A5283" s="123">
        <v>10481</v>
      </c>
      <c r="B5283" s="123" t="s">
        <v>25991</v>
      </c>
      <c r="C5283" s="123" t="s">
        <v>18942</v>
      </c>
      <c r="D5283" s="126" t="s">
        <v>397</v>
      </c>
    </row>
    <row r="5284" spans="1:4" x14ac:dyDescent="0.2">
      <c r="A5284" s="123">
        <v>4031</v>
      </c>
      <c r="B5284" s="123" t="s">
        <v>25992</v>
      </c>
      <c r="C5284" s="123" t="s">
        <v>18868</v>
      </c>
      <c r="D5284" s="126" t="s">
        <v>8414</v>
      </c>
    </row>
    <row r="5285" spans="1:4" x14ac:dyDescent="0.2">
      <c r="A5285" s="123">
        <v>4030</v>
      </c>
      <c r="B5285" s="123" t="s">
        <v>25993</v>
      </c>
      <c r="C5285" s="123" t="s">
        <v>18868</v>
      </c>
      <c r="D5285" s="126" t="s">
        <v>1015</v>
      </c>
    </row>
    <row r="5286" spans="1:4" x14ac:dyDescent="0.2">
      <c r="A5286" s="123">
        <v>39399</v>
      </c>
      <c r="B5286" s="123" t="s">
        <v>25994</v>
      </c>
      <c r="C5286" s="123" t="s">
        <v>18851</v>
      </c>
      <c r="D5286" s="126" t="s">
        <v>25995</v>
      </c>
    </row>
    <row r="5287" spans="1:4" x14ac:dyDescent="0.2">
      <c r="A5287" s="123">
        <v>39400</v>
      </c>
      <c r="B5287" s="123" t="s">
        <v>25996</v>
      </c>
      <c r="C5287" s="123" t="s">
        <v>18851</v>
      </c>
      <c r="D5287" s="126" t="s">
        <v>25997</v>
      </c>
    </row>
    <row r="5288" spans="1:4" x14ac:dyDescent="0.2">
      <c r="A5288" s="123">
        <v>39401</v>
      </c>
      <c r="B5288" s="123" t="s">
        <v>25998</v>
      </c>
      <c r="C5288" s="123" t="s">
        <v>18851</v>
      </c>
      <c r="D5288" s="126" t="s">
        <v>25999</v>
      </c>
    </row>
    <row r="5289" spans="1:4" x14ac:dyDescent="0.2">
      <c r="A5289" s="123">
        <v>11652</v>
      </c>
      <c r="B5289" s="123" t="s">
        <v>26000</v>
      </c>
      <c r="C5289" s="123" t="s">
        <v>18851</v>
      </c>
      <c r="D5289" s="126" t="s">
        <v>26001</v>
      </c>
    </row>
    <row r="5290" spans="1:4" x14ac:dyDescent="0.2">
      <c r="A5290" s="123">
        <v>13896</v>
      </c>
      <c r="B5290" s="123" t="s">
        <v>26002</v>
      </c>
      <c r="C5290" s="123" t="s">
        <v>18851</v>
      </c>
      <c r="D5290" s="126" t="s">
        <v>26003</v>
      </c>
    </row>
    <row r="5291" spans="1:4" x14ac:dyDescent="0.2">
      <c r="A5291" s="123">
        <v>13475</v>
      </c>
      <c r="B5291" s="123" t="s">
        <v>26004</v>
      </c>
      <c r="C5291" s="123" t="s">
        <v>18851</v>
      </c>
      <c r="D5291" s="126" t="s">
        <v>26005</v>
      </c>
    </row>
    <row r="5292" spans="1:4" x14ac:dyDescent="0.2">
      <c r="A5292" s="123">
        <v>25971</v>
      </c>
      <c r="B5292" s="123" t="s">
        <v>26006</v>
      </c>
      <c r="C5292" s="123" t="s">
        <v>18851</v>
      </c>
      <c r="D5292" s="126" t="s">
        <v>26007</v>
      </c>
    </row>
    <row r="5293" spans="1:4" x14ac:dyDescent="0.2">
      <c r="A5293" s="123">
        <v>25970</v>
      </c>
      <c r="B5293" s="123" t="s">
        <v>26008</v>
      </c>
      <c r="C5293" s="123" t="s">
        <v>18851</v>
      </c>
      <c r="D5293" s="126" t="s">
        <v>26009</v>
      </c>
    </row>
    <row r="5294" spans="1:4" x14ac:dyDescent="0.2">
      <c r="A5294" s="123">
        <v>13476</v>
      </c>
      <c r="B5294" s="123" t="s">
        <v>26010</v>
      </c>
      <c r="C5294" s="123" t="s">
        <v>18851</v>
      </c>
      <c r="D5294" s="126" t="s">
        <v>26011</v>
      </c>
    </row>
    <row r="5295" spans="1:4" x14ac:dyDescent="0.2">
      <c r="A5295" s="123">
        <v>10488</v>
      </c>
      <c r="B5295" s="123" t="s">
        <v>26012</v>
      </c>
      <c r="C5295" s="123" t="s">
        <v>18851</v>
      </c>
      <c r="D5295" s="126" t="s">
        <v>26013</v>
      </c>
    </row>
    <row r="5296" spans="1:4" x14ac:dyDescent="0.2">
      <c r="A5296" s="123">
        <v>13606</v>
      </c>
      <c r="B5296" s="123" t="s">
        <v>26014</v>
      </c>
      <c r="C5296" s="123" t="s">
        <v>18851</v>
      </c>
      <c r="D5296" s="126" t="s">
        <v>26015</v>
      </c>
    </row>
    <row r="5297" spans="1:4" x14ac:dyDescent="0.2">
      <c r="A5297" s="123">
        <v>10489</v>
      </c>
      <c r="B5297" s="123" t="s">
        <v>26016</v>
      </c>
      <c r="C5297" s="123" t="s">
        <v>18871</v>
      </c>
      <c r="D5297" s="126" t="s">
        <v>26017</v>
      </c>
    </row>
    <row r="5298" spans="1:4" x14ac:dyDescent="0.2">
      <c r="A5298" s="123">
        <v>41073</v>
      </c>
      <c r="B5298" s="123" t="s">
        <v>26018</v>
      </c>
      <c r="C5298" s="123" t="s">
        <v>19101</v>
      </c>
      <c r="D5298" s="126" t="s">
        <v>26019</v>
      </c>
    </row>
    <row r="5299" spans="1:4" x14ac:dyDescent="0.2">
      <c r="A5299" s="123">
        <v>34391</v>
      </c>
      <c r="B5299" s="123" t="s">
        <v>26020</v>
      </c>
      <c r="C5299" s="123" t="s">
        <v>18868</v>
      </c>
      <c r="D5299" s="126" t="s">
        <v>26021</v>
      </c>
    </row>
    <row r="5300" spans="1:4" x14ac:dyDescent="0.2">
      <c r="A5300" s="123">
        <v>10496</v>
      </c>
      <c r="B5300" s="123" t="s">
        <v>26022</v>
      </c>
      <c r="C5300" s="123" t="s">
        <v>18868</v>
      </c>
      <c r="D5300" s="126" t="s">
        <v>26023</v>
      </c>
    </row>
    <row r="5301" spans="1:4" x14ac:dyDescent="0.2">
      <c r="A5301" s="123">
        <v>10497</v>
      </c>
      <c r="B5301" s="123" t="s">
        <v>26024</v>
      </c>
      <c r="C5301" s="123" t="s">
        <v>18868</v>
      </c>
      <c r="D5301" s="126" t="s">
        <v>26025</v>
      </c>
    </row>
    <row r="5302" spans="1:4" x14ac:dyDescent="0.2">
      <c r="A5302" s="123">
        <v>10504</v>
      </c>
      <c r="B5302" s="123" t="s">
        <v>26026</v>
      </c>
      <c r="C5302" s="123" t="s">
        <v>18868</v>
      </c>
      <c r="D5302" s="126" t="s">
        <v>26027</v>
      </c>
    </row>
    <row r="5303" spans="1:4" x14ac:dyDescent="0.2">
      <c r="A5303" s="123">
        <v>34390</v>
      </c>
      <c r="B5303" s="123" t="s">
        <v>26028</v>
      </c>
      <c r="C5303" s="123" t="s">
        <v>18868</v>
      </c>
      <c r="D5303" s="126" t="s">
        <v>26029</v>
      </c>
    </row>
    <row r="5304" spans="1:4" x14ac:dyDescent="0.2">
      <c r="A5304" s="123">
        <v>34389</v>
      </c>
      <c r="B5304" s="123" t="s">
        <v>26030</v>
      </c>
      <c r="C5304" s="123" t="s">
        <v>18868</v>
      </c>
      <c r="D5304" s="126" t="s">
        <v>26031</v>
      </c>
    </row>
    <row r="5305" spans="1:4" x14ac:dyDescent="0.2">
      <c r="A5305" s="123">
        <v>34388</v>
      </c>
      <c r="B5305" s="123" t="s">
        <v>26032</v>
      </c>
      <c r="C5305" s="123" t="s">
        <v>18868</v>
      </c>
      <c r="D5305" s="126" t="s">
        <v>26033</v>
      </c>
    </row>
    <row r="5306" spans="1:4" x14ac:dyDescent="0.2">
      <c r="A5306" s="123">
        <v>34387</v>
      </c>
      <c r="B5306" s="123" t="s">
        <v>26034</v>
      </c>
      <c r="C5306" s="123" t="s">
        <v>18868</v>
      </c>
      <c r="D5306" s="126" t="s">
        <v>26035</v>
      </c>
    </row>
    <row r="5307" spans="1:4" x14ac:dyDescent="0.2">
      <c r="A5307" s="123">
        <v>11188</v>
      </c>
      <c r="B5307" s="123" t="s">
        <v>26036</v>
      </c>
      <c r="C5307" s="123" t="s">
        <v>18868</v>
      </c>
      <c r="D5307" s="126" t="s">
        <v>26037</v>
      </c>
    </row>
    <row r="5308" spans="1:4" x14ac:dyDescent="0.2">
      <c r="A5308" s="123">
        <v>11189</v>
      </c>
      <c r="B5308" s="123" t="s">
        <v>26038</v>
      </c>
      <c r="C5308" s="123" t="s">
        <v>18868</v>
      </c>
      <c r="D5308" s="126" t="s">
        <v>26039</v>
      </c>
    </row>
    <row r="5309" spans="1:4" x14ac:dyDescent="0.2">
      <c r="A5309" s="123">
        <v>21107</v>
      </c>
      <c r="B5309" s="123" t="s">
        <v>26040</v>
      </c>
      <c r="C5309" s="123" t="s">
        <v>18868</v>
      </c>
      <c r="D5309" s="126" t="s">
        <v>26041</v>
      </c>
    </row>
    <row r="5310" spans="1:4" x14ac:dyDescent="0.2">
      <c r="A5310" s="123">
        <v>34386</v>
      </c>
      <c r="B5310" s="123" t="s">
        <v>26042</v>
      </c>
      <c r="C5310" s="123" t="s">
        <v>18868</v>
      </c>
      <c r="D5310" s="126" t="s">
        <v>26043</v>
      </c>
    </row>
    <row r="5311" spans="1:4" x14ac:dyDescent="0.2">
      <c r="A5311" s="123">
        <v>10490</v>
      </c>
      <c r="B5311" s="123" t="s">
        <v>26044</v>
      </c>
      <c r="C5311" s="123" t="s">
        <v>18868</v>
      </c>
      <c r="D5311" s="126" t="s">
        <v>26045</v>
      </c>
    </row>
    <row r="5312" spans="1:4" x14ac:dyDescent="0.2">
      <c r="A5312" s="123">
        <v>10492</v>
      </c>
      <c r="B5312" s="123" t="s">
        <v>26046</v>
      </c>
      <c r="C5312" s="123" t="s">
        <v>18868</v>
      </c>
      <c r="D5312" s="126" t="s">
        <v>17667</v>
      </c>
    </row>
    <row r="5313" spans="1:4" x14ac:dyDescent="0.2">
      <c r="A5313" s="123">
        <v>10493</v>
      </c>
      <c r="B5313" s="123" t="s">
        <v>26047</v>
      </c>
      <c r="C5313" s="123" t="s">
        <v>18868</v>
      </c>
      <c r="D5313" s="126" t="s">
        <v>26031</v>
      </c>
    </row>
    <row r="5314" spans="1:4" x14ac:dyDescent="0.2">
      <c r="A5314" s="123">
        <v>10491</v>
      </c>
      <c r="B5314" s="123" t="s">
        <v>26048</v>
      </c>
      <c r="C5314" s="123" t="s">
        <v>18868</v>
      </c>
      <c r="D5314" s="126" t="s">
        <v>26049</v>
      </c>
    </row>
    <row r="5315" spans="1:4" x14ac:dyDescent="0.2">
      <c r="A5315" s="123">
        <v>34385</v>
      </c>
      <c r="B5315" s="123" t="s">
        <v>26050</v>
      </c>
      <c r="C5315" s="123" t="s">
        <v>18868</v>
      </c>
      <c r="D5315" s="126" t="s">
        <v>26051</v>
      </c>
    </row>
    <row r="5316" spans="1:4" x14ac:dyDescent="0.2">
      <c r="A5316" s="123">
        <v>10499</v>
      </c>
      <c r="B5316" s="123" t="s">
        <v>26052</v>
      </c>
      <c r="C5316" s="123" t="s">
        <v>18868</v>
      </c>
      <c r="D5316" s="126" t="s">
        <v>26053</v>
      </c>
    </row>
    <row r="5317" spans="1:4" x14ac:dyDescent="0.2">
      <c r="A5317" s="123">
        <v>34384</v>
      </c>
      <c r="B5317" s="123" t="s">
        <v>26054</v>
      </c>
      <c r="C5317" s="123" t="s">
        <v>18868</v>
      </c>
      <c r="D5317" s="126" t="s">
        <v>26043</v>
      </c>
    </row>
    <row r="5318" spans="1:4" x14ac:dyDescent="0.2">
      <c r="A5318" s="123">
        <v>11185</v>
      </c>
      <c r="B5318" s="123" t="s">
        <v>26055</v>
      </c>
      <c r="C5318" s="123" t="s">
        <v>18868</v>
      </c>
      <c r="D5318" s="126" t="s">
        <v>26056</v>
      </c>
    </row>
    <row r="5319" spans="1:4" x14ac:dyDescent="0.2">
      <c r="A5319" s="123">
        <v>10507</v>
      </c>
      <c r="B5319" s="123" t="s">
        <v>26057</v>
      </c>
      <c r="C5319" s="123" t="s">
        <v>18868</v>
      </c>
      <c r="D5319" s="126" t="s">
        <v>8526</v>
      </c>
    </row>
    <row r="5320" spans="1:4" x14ac:dyDescent="0.2">
      <c r="A5320" s="123">
        <v>10505</v>
      </c>
      <c r="B5320" s="123" t="s">
        <v>26058</v>
      </c>
      <c r="C5320" s="123" t="s">
        <v>18868</v>
      </c>
      <c r="D5320" s="126" t="s">
        <v>26059</v>
      </c>
    </row>
    <row r="5321" spans="1:4" x14ac:dyDescent="0.2">
      <c r="A5321" s="123">
        <v>10506</v>
      </c>
      <c r="B5321" s="123" t="s">
        <v>26060</v>
      </c>
      <c r="C5321" s="123" t="s">
        <v>18868</v>
      </c>
      <c r="D5321" s="126" t="s">
        <v>26061</v>
      </c>
    </row>
    <row r="5322" spans="1:4" x14ac:dyDescent="0.2">
      <c r="A5322" s="123">
        <v>5031</v>
      </c>
      <c r="B5322" s="123" t="s">
        <v>26062</v>
      </c>
      <c r="C5322" s="123" t="s">
        <v>18868</v>
      </c>
      <c r="D5322" s="126" t="s">
        <v>26063</v>
      </c>
    </row>
    <row r="5323" spans="1:4" x14ac:dyDescent="0.2">
      <c r="A5323" s="123">
        <v>10502</v>
      </c>
      <c r="B5323" s="123" t="s">
        <v>26064</v>
      </c>
      <c r="C5323" s="123" t="s">
        <v>18868</v>
      </c>
      <c r="D5323" s="126" t="s">
        <v>26065</v>
      </c>
    </row>
    <row r="5324" spans="1:4" x14ac:dyDescent="0.2">
      <c r="A5324" s="123">
        <v>10501</v>
      </c>
      <c r="B5324" s="123" t="s">
        <v>26066</v>
      </c>
      <c r="C5324" s="123" t="s">
        <v>18868</v>
      </c>
      <c r="D5324" s="126" t="s">
        <v>26067</v>
      </c>
    </row>
    <row r="5325" spans="1:4" x14ac:dyDescent="0.2">
      <c r="A5325" s="123">
        <v>10503</v>
      </c>
      <c r="B5325" s="123" t="s">
        <v>26068</v>
      </c>
      <c r="C5325" s="123" t="s">
        <v>18868</v>
      </c>
      <c r="D5325" s="126" t="s">
        <v>26069</v>
      </c>
    </row>
    <row r="5326" spans="1:4" x14ac:dyDescent="0.2">
      <c r="A5326" s="123">
        <v>40270</v>
      </c>
      <c r="B5326" s="123" t="s">
        <v>26070</v>
      </c>
      <c r="C5326" s="123" t="s">
        <v>18885</v>
      </c>
      <c r="D5326" s="126" t="s">
        <v>3740</v>
      </c>
    </row>
    <row r="5327" spans="1:4" x14ac:dyDescent="0.2">
      <c r="A5327" s="123">
        <v>20213</v>
      </c>
      <c r="B5327" s="123" t="s">
        <v>26071</v>
      </c>
      <c r="C5327" s="123" t="s">
        <v>18885</v>
      </c>
      <c r="D5327" s="126" t="s">
        <v>26072</v>
      </c>
    </row>
    <row r="5328" spans="1:4" x14ac:dyDescent="0.2">
      <c r="A5328" s="123">
        <v>20211</v>
      </c>
      <c r="B5328" s="123" t="s">
        <v>26073</v>
      </c>
      <c r="C5328" s="123" t="s">
        <v>18885</v>
      </c>
      <c r="D5328" s="126" t="s">
        <v>8731</v>
      </c>
    </row>
    <row r="5329" spans="1:4" x14ac:dyDescent="0.2">
      <c r="A5329" s="123">
        <v>4472</v>
      </c>
      <c r="B5329" s="123" t="s">
        <v>26074</v>
      </c>
      <c r="C5329" s="123" t="s">
        <v>18885</v>
      </c>
      <c r="D5329" s="126" t="s">
        <v>4751</v>
      </c>
    </row>
    <row r="5330" spans="1:4" x14ac:dyDescent="0.2">
      <c r="A5330" s="123">
        <v>35272</v>
      </c>
      <c r="B5330" s="123" t="s">
        <v>26075</v>
      </c>
      <c r="C5330" s="123" t="s">
        <v>18885</v>
      </c>
      <c r="D5330" s="126" t="s">
        <v>15596</v>
      </c>
    </row>
    <row r="5331" spans="1:4" x14ac:dyDescent="0.2">
      <c r="A5331" s="123">
        <v>4448</v>
      </c>
      <c r="B5331" s="123" t="s">
        <v>26076</v>
      </c>
      <c r="C5331" s="123" t="s">
        <v>18885</v>
      </c>
      <c r="D5331" s="126" t="s">
        <v>15207</v>
      </c>
    </row>
    <row r="5332" spans="1:4" x14ac:dyDescent="0.2">
      <c r="A5332" s="123">
        <v>4425</v>
      </c>
      <c r="B5332" s="123" t="s">
        <v>26077</v>
      </c>
      <c r="C5332" s="123" t="s">
        <v>18885</v>
      </c>
      <c r="D5332" s="126" t="s">
        <v>22793</v>
      </c>
    </row>
    <row r="5333" spans="1:4" x14ac:dyDescent="0.2">
      <c r="A5333" s="123">
        <v>4481</v>
      </c>
      <c r="B5333" s="123" t="s">
        <v>26078</v>
      </c>
      <c r="C5333" s="123" t="s">
        <v>18885</v>
      </c>
      <c r="D5333" s="126" t="s">
        <v>7811</v>
      </c>
    </row>
    <row r="5334" spans="1:4" x14ac:dyDescent="0.2">
      <c r="A5334" s="123">
        <v>34345</v>
      </c>
      <c r="B5334" s="123" t="s">
        <v>26079</v>
      </c>
      <c r="C5334" s="123" t="s">
        <v>18871</v>
      </c>
      <c r="D5334" s="126" t="s">
        <v>7017</v>
      </c>
    </row>
    <row r="5335" spans="1:4" x14ac:dyDescent="0.2">
      <c r="A5335" s="123">
        <v>41096</v>
      </c>
      <c r="B5335" s="123" t="s">
        <v>26080</v>
      </c>
      <c r="C5335" s="123" t="s">
        <v>19101</v>
      </c>
      <c r="D5335" s="126" t="s">
        <v>26081</v>
      </c>
    </row>
    <row r="5336" spans="1:4" x14ac:dyDescent="0.2">
      <c r="A5336" s="123">
        <v>41776</v>
      </c>
      <c r="B5336" s="123" t="s">
        <v>26082</v>
      </c>
      <c r="C5336" s="123" t="s">
        <v>18871</v>
      </c>
      <c r="D5336" s="126" t="s">
        <v>15633</v>
      </c>
    </row>
    <row r="5337" spans="1:4" x14ac:dyDescent="0.2">
      <c r="A5337" s="123">
        <v>4487</v>
      </c>
      <c r="B5337" s="123" t="s">
        <v>26083</v>
      </c>
      <c r="C5337" s="123" t="s">
        <v>18885</v>
      </c>
      <c r="D5337" s="126" t="s">
        <v>4968</v>
      </c>
    </row>
    <row r="5338" spans="1:4" x14ac:dyDescent="0.2">
      <c r="A5338" s="123">
        <v>11157</v>
      </c>
      <c r="B5338" s="123" t="s">
        <v>26084</v>
      </c>
      <c r="C5338" s="123" t="s">
        <v>22003</v>
      </c>
      <c r="D5338" s="126" t="s">
        <v>26085</v>
      </c>
    </row>
    <row r="5339" spans="1:4" x14ac:dyDescent="0.2">
      <c r="A5339" s="123" t="s">
        <v>8248</v>
      </c>
    </row>
    <row r="5340" spans="1:4" x14ac:dyDescent="0.2">
      <c r="A5340" s="123" t="s">
        <v>26086</v>
      </c>
    </row>
  </sheetData>
  <pageMargins left="0.78740157499999996" right="0.78740157499999996" top="0.984251969" bottom="0.984251969" header="0.5" footer="0.5"/>
  <pageSetup orientation="portrait" horizontalDpi="300" verticalDpi="30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15</vt:i4>
      </vt:variant>
      <vt:variant>
        <vt:lpstr>Intervalos Nomeados</vt:lpstr>
      </vt:variant>
      <vt:variant>
        <vt:i4>9</vt:i4>
      </vt:variant>
    </vt:vector>
  </HeadingPairs>
  <TitlesOfParts>
    <vt:vector size="24" baseType="lpstr">
      <vt:lpstr>BDI</vt:lpstr>
      <vt:lpstr>ORÇAMENTO</vt:lpstr>
      <vt:lpstr>MEM_LIMPEZA</vt:lpstr>
      <vt:lpstr>MEMORIAL </vt:lpstr>
      <vt:lpstr>Cronograma</vt:lpstr>
      <vt:lpstr>Preços Serviços</vt:lpstr>
      <vt:lpstr>FGV_TABELA</vt:lpstr>
      <vt:lpstr>CPU01</vt:lpstr>
      <vt:lpstr>LEIS_SOCIAIS</vt:lpstr>
      <vt:lpstr>MAO_OBRA_PROJETO</vt:lpstr>
      <vt:lpstr>BDI_Equi_Mat</vt:lpstr>
      <vt:lpstr>BDI_Serviços</vt:lpstr>
      <vt:lpstr>Cotacoes</vt:lpstr>
      <vt:lpstr>SINAPI_07_19_SEM_DESO_SER</vt:lpstr>
      <vt:lpstr>SINAPI_07_19_SEM_DESO_INS</vt:lpstr>
      <vt:lpstr>BDI!Area_de_impressao</vt:lpstr>
      <vt:lpstr>'CPU01'!Area_de_impressao</vt:lpstr>
      <vt:lpstr>Cronograma!Area_de_impressao</vt:lpstr>
      <vt:lpstr>MEM_LIMPEZA!Area_de_impressao</vt:lpstr>
      <vt:lpstr>ORÇAMENTO!Area_de_impressao</vt:lpstr>
      <vt:lpstr>Faixa</vt:lpstr>
      <vt:lpstr>Cronograma!Titulos_de_impressao</vt:lpstr>
      <vt:lpstr>MEM_LIMPEZA!Titulos_de_impressao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2021-05-27T16:44:42Z</dcterms:modified>
</cp:coreProperties>
</file>